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11496" activeTab="3"/>
  </bookViews>
  <sheets>
    <sheet name="ECG-1" sheetId="7" r:id="rId1"/>
    <sheet name="ECG-2" sheetId="8" r:id="rId2"/>
    <sheet name="ECG-2 DATOS DE EVOL" sheetId="6" r:id="rId3"/>
    <sheet name="APP-PP" sheetId="2" r:id="rId4"/>
    <sheet name="APP-RF FORTAMUN 25P100" sheetId="3" r:id="rId5"/>
    <sheet name="PPI " sheetId="4" r:id="rId6"/>
    <sheet name="Formato 6d " sheetId="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 localSheetId="5">[2]INICIO!$Y$166:$Y$186</definedName>
    <definedName name="_______EJE1">[3]INICIO!$Y$166:$Y$186</definedName>
    <definedName name="_______EJE2" localSheetId="5">[2]INICIO!$Y$188:$Y$229</definedName>
    <definedName name="_______EJE2">[3]INICIO!$Y$188:$Y$229</definedName>
    <definedName name="_______EJE3" localSheetId="5">[2]INICIO!$Y$231:$Y$247</definedName>
    <definedName name="_______EJE3">[3]INICIO!$Y$231:$Y$247</definedName>
    <definedName name="_______EJE4" localSheetId="5">[2]INICIO!$Y$249:$Y$272</definedName>
    <definedName name="_______EJE4">[3]INICIO!$Y$249:$Y$272</definedName>
    <definedName name="_______EJE5" localSheetId="5">[2]INICIO!$Y$274:$Y$287</definedName>
    <definedName name="_______EJE5">[3]INICIO!$Y$274:$Y$287</definedName>
    <definedName name="_______EJE6" localSheetId="5">[2]INICIO!$Y$289:$Y$314</definedName>
    <definedName name="_______EJE6">[3]INICIO!$Y$289:$Y$314</definedName>
    <definedName name="_______EJE7" localSheetId="5">[2]INICIO!$Y$316:$Y$356</definedName>
    <definedName name="_______EJE7">[3]INICIO!$Y$316:$Y$356</definedName>
    <definedName name="______EJE1" localSheetId="5">[2]INICIO!$Y$166:$Y$186</definedName>
    <definedName name="______EJE1">[3]INICIO!$Y$166:$Y$186</definedName>
    <definedName name="______EJE2" localSheetId="5">[2]INICIO!$Y$188:$Y$229</definedName>
    <definedName name="______EJE2">[3]INICIO!$Y$188:$Y$229</definedName>
    <definedName name="______EJE3" localSheetId="5">[2]INICIO!$Y$231:$Y$247</definedName>
    <definedName name="______EJE3">[3]INICIO!$Y$231:$Y$247</definedName>
    <definedName name="______EJE4" localSheetId="5">[2]INICIO!$Y$249:$Y$272</definedName>
    <definedName name="______EJE4">[3]INICIO!$Y$249:$Y$272</definedName>
    <definedName name="______EJE5" localSheetId="5">[2]INICIO!$Y$274:$Y$287</definedName>
    <definedName name="______EJE5">[3]INICIO!$Y$274:$Y$287</definedName>
    <definedName name="______EJE6" localSheetId="5">[2]INICIO!$Y$289:$Y$314</definedName>
    <definedName name="______EJE6">[3]INICIO!$Y$289:$Y$314</definedName>
    <definedName name="______EJE7" localSheetId="5">[2]INICIO!$Y$316:$Y$356</definedName>
    <definedName name="______EJE7">[3]INICIO!$Y$316:$Y$356</definedName>
    <definedName name="_____EJE1" localSheetId="5">[2]INICIO!$Y$166:$Y$186</definedName>
    <definedName name="_____EJE1">[3]INICIO!$Y$166:$Y$186</definedName>
    <definedName name="_____EJE2" localSheetId="5">[2]INICIO!$Y$188:$Y$229</definedName>
    <definedName name="_____EJE2">[3]INICIO!$Y$188:$Y$229</definedName>
    <definedName name="_____EJE3" localSheetId="5">[2]INICIO!$Y$231:$Y$247</definedName>
    <definedName name="_____EJE3">[3]INICIO!$Y$231:$Y$247</definedName>
    <definedName name="_____EJE4" localSheetId="5">[2]INICIO!$Y$249:$Y$272</definedName>
    <definedName name="_____EJE4">[3]INICIO!$Y$249:$Y$272</definedName>
    <definedName name="_____EJE5" localSheetId="5">[2]INICIO!$Y$274:$Y$287</definedName>
    <definedName name="_____EJE5">[3]INICIO!$Y$274:$Y$287</definedName>
    <definedName name="_____EJE6" localSheetId="5">[2]INICIO!$Y$289:$Y$314</definedName>
    <definedName name="_____EJE6">[3]INICIO!$Y$289:$Y$314</definedName>
    <definedName name="_____EJE7" localSheetId="5">[2]INICIO!$Y$316:$Y$356</definedName>
    <definedName name="_____EJE7">[3]INICIO!$Y$316:$Y$356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 localSheetId="3">[3]INICIO!$Y$166:$Y$186</definedName>
    <definedName name="___EJE1" localSheetId="5">[2]INICIO!$Y$166:$Y$186</definedName>
    <definedName name="___EJE1">[1]INICIO!$Y$166:$Y$186</definedName>
    <definedName name="___EJE2" localSheetId="3">[3]INICIO!$Y$188:$Y$229</definedName>
    <definedName name="___EJE2" localSheetId="5">[2]INICIO!$Y$188:$Y$229</definedName>
    <definedName name="___EJE2">[1]INICIO!$Y$188:$Y$229</definedName>
    <definedName name="___EJE3" localSheetId="3">[3]INICIO!$Y$231:$Y$247</definedName>
    <definedName name="___EJE3" localSheetId="5">[2]INICIO!$Y$231:$Y$247</definedName>
    <definedName name="___EJE3">[1]INICIO!$Y$231:$Y$247</definedName>
    <definedName name="___EJE4" localSheetId="3">[3]INICIO!$Y$249:$Y$272</definedName>
    <definedName name="___EJE4" localSheetId="5">[2]INICIO!$Y$249:$Y$272</definedName>
    <definedName name="___EJE4">[1]INICIO!$Y$249:$Y$272</definedName>
    <definedName name="___EJE5" localSheetId="3">[3]INICIO!$Y$274:$Y$287</definedName>
    <definedName name="___EJE5" localSheetId="5">[2]INICIO!$Y$274:$Y$287</definedName>
    <definedName name="___EJE5">[1]INICIO!$Y$274:$Y$287</definedName>
    <definedName name="___EJE6" localSheetId="3">[3]INICIO!$Y$289:$Y$314</definedName>
    <definedName name="___EJE6" localSheetId="5">[2]INICIO!$Y$289:$Y$314</definedName>
    <definedName name="___EJE6">[1]INICIO!$Y$289:$Y$314</definedName>
    <definedName name="___EJE7" localSheetId="3">[3]INICIO!$Y$316:$Y$356</definedName>
    <definedName name="___EJE7" localSheetId="5">[2]INICIO!$Y$316:$Y$356</definedName>
    <definedName name="___EJE7">[1]INICIO!$Y$316:$Y$356</definedName>
    <definedName name="__EJE1" localSheetId="3">[3]INICIO!$Y$166:$Y$186</definedName>
    <definedName name="__EJE1" localSheetId="5">[2]INICIO!$Y$166:$Y$186</definedName>
    <definedName name="__EJE1">[1]INICIO!$Y$166:$Y$186</definedName>
    <definedName name="__EJE2" localSheetId="3">[3]INICIO!$Y$188:$Y$229</definedName>
    <definedName name="__EJE2" localSheetId="5">[2]INICIO!$Y$188:$Y$229</definedName>
    <definedName name="__EJE2">[1]INICIO!$Y$188:$Y$229</definedName>
    <definedName name="__EJE3" localSheetId="3">[3]INICIO!$Y$231:$Y$247</definedName>
    <definedName name="__EJE3" localSheetId="5">[2]INICIO!$Y$231:$Y$247</definedName>
    <definedName name="__EJE3">[1]INICIO!$Y$231:$Y$247</definedName>
    <definedName name="__EJE4" localSheetId="3">[3]INICIO!$Y$249:$Y$272</definedName>
    <definedName name="__EJE4" localSheetId="5">[2]INICIO!$Y$249:$Y$272</definedName>
    <definedName name="__EJE4">[1]INICIO!$Y$249:$Y$272</definedName>
    <definedName name="__EJE5" localSheetId="3">[3]INICIO!$Y$274:$Y$287</definedName>
    <definedName name="__EJE5" localSheetId="5">[2]INICIO!$Y$274:$Y$287</definedName>
    <definedName name="__EJE5">[1]INICIO!$Y$274:$Y$287</definedName>
    <definedName name="__EJE6" localSheetId="3">[3]INICIO!$Y$289:$Y$314</definedName>
    <definedName name="__EJE6" localSheetId="5">[2]INICIO!$Y$289:$Y$314</definedName>
    <definedName name="__EJE6">[1]INICIO!$Y$289:$Y$314</definedName>
    <definedName name="__EJE7" localSheetId="3">[3]INICIO!$Y$316:$Y$356</definedName>
    <definedName name="__EJE7" localSheetId="5">[2]INICIO!$Y$316:$Y$356</definedName>
    <definedName name="__EJE7">[1]INICIO!$Y$316:$Y$356</definedName>
    <definedName name="_EJE1" localSheetId="3">[3]INICIO!$Y$166:$Y$186</definedName>
    <definedName name="_EJE1" localSheetId="5">[2]INICIO!$Y$166:$Y$186</definedName>
    <definedName name="_EJE1">[1]INICIO!$Y$166:$Y$186</definedName>
    <definedName name="_EJE2" localSheetId="3">[3]INICIO!$Y$188:$Y$229</definedName>
    <definedName name="_EJE2" localSheetId="5">[2]INICIO!$Y$188:$Y$229</definedName>
    <definedName name="_EJE2">[1]INICIO!$Y$188:$Y$229</definedName>
    <definedName name="_EJE3" localSheetId="3">[3]INICIO!$Y$231:$Y$247</definedName>
    <definedName name="_EJE3" localSheetId="5">[2]INICIO!$Y$231:$Y$247</definedName>
    <definedName name="_EJE3">[1]INICIO!$Y$231:$Y$247</definedName>
    <definedName name="_EJE4" localSheetId="3">[3]INICIO!$Y$249:$Y$272</definedName>
    <definedName name="_EJE4" localSheetId="5">[2]INICIO!$Y$249:$Y$272</definedName>
    <definedName name="_EJE4">[1]INICIO!$Y$249:$Y$272</definedName>
    <definedName name="_EJE5" localSheetId="3">[3]INICIO!$Y$274:$Y$287</definedName>
    <definedName name="_EJE5" localSheetId="5">[2]INICIO!$Y$274:$Y$287</definedName>
    <definedName name="_EJE5">[1]INICIO!$Y$274:$Y$287</definedName>
    <definedName name="_EJE6" localSheetId="3">[3]INICIO!$Y$289:$Y$314</definedName>
    <definedName name="_EJE6" localSheetId="5">[2]INICIO!$Y$289:$Y$314</definedName>
    <definedName name="_EJE6">[1]INICIO!$Y$289:$Y$314</definedName>
    <definedName name="_EJE7" localSheetId="3">[3]INICIO!$Y$316:$Y$356</definedName>
    <definedName name="_EJE7" localSheetId="5">[2]INICIO!$Y$316:$Y$356</definedName>
    <definedName name="_EJE7">[1]INICIO!$Y$316:$Y$356</definedName>
    <definedName name="_xlnm._FilterDatabase" localSheetId="3" hidden="1">'APP-PP'!$N$1:$N$244</definedName>
    <definedName name="A" localSheetId="3">#REF!</definedName>
    <definedName name="A" localSheetId="4">#REF!</definedName>
    <definedName name="A" localSheetId="2">#REF!</definedName>
    <definedName name="A" localSheetId="6">#REF!</definedName>
    <definedName name="A" localSheetId="5">#REF!</definedName>
    <definedName name="A">#REF!</definedName>
    <definedName name="adys_tipo" localSheetId="3">[3]INICIO!$AR$24:$AR$27</definedName>
    <definedName name="adys_tipo" localSheetId="5">[2]INICIO!$AR$24:$AR$27</definedName>
    <definedName name="adys_tipo">[1]INICIO!$AR$24:$AR$27</definedName>
    <definedName name="AI" localSheetId="3">[3]INICIO!$AU$5:$AW$543</definedName>
    <definedName name="AI" localSheetId="5">[2]INICIO!$AU$5:$AW$543</definedName>
    <definedName name="AI">[1]INICIO!$AU$5:$AW$543</definedName>
    <definedName name="_xlnm.Print_Area" localSheetId="3">'APP-PP'!$A$1:$M$135</definedName>
    <definedName name="_xlnm.Print_Area" localSheetId="4">'APP-RF FORTAMUN 25P100'!$A$1:$U$68</definedName>
    <definedName name="_xlnm.Print_Area" localSheetId="0">'ECG-1'!$A$1:$I$29</definedName>
    <definedName name="_xlnm.Print_Area" localSheetId="1">'ECG-2'!$A$1:$J$23</definedName>
    <definedName name="CAPIT" localSheetId="3">#REF!</definedName>
    <definedName name="CAPIT" localSheetId="4">#REF!</definedName>
    <definedName name="CAPIT" localSheetId="2">#REF!</definedName>
    <definedName name="CAPIT" localSheetId="6">#REF!</definedName>
    <definedName name="CAPIT" localSheetId="5">#REF!</definedName>
    <definedName name="CAPIT">#REF!</definedName>
    <definedName name="CENPAR" localSheetId="3">#REF!</definedName>
    <definedName name="CENPAR" localSheetId="4">#REF!</definedName>
    <definedName name="CENPAR" localSheetId="2">#REF!</definedName>
    <definedName name="CENPAR" localSheetId="6">#REF!</definedName>
    <definedName name="CENPAR" localSheetId="5">#REF!</definedName>
    <definedName name="CENPAR">#REF!</definedName>
    <definedName name="datos" localSheetId="3">OFFSET([4]datos!$A$1,0,0,COUNTA([4]datos!$A$1:$A$65536),23)</definedName>
    <definedName name="datos" localSheetId="5">OFFSET([5]datos!$A$1,0,0,COUNTA([5]datos!$A$1:$A$65536),23)</definedName>
    <definedName name="datos">OFFSET([6]datos!$A$1,0,0,COUNTA([6]datos!$A$1:$A$65536),23)</definedName>
    <definedName name="dc" localSheetId="3">#REF!</definedName>
    <definedName name="dc" localSheetId="4">#REF!</definedName>
    <definedName name="dc" localSheetId="2">#REF!</definedName>
    <definedName name="dc" localSheetId="6">#REF!</definedName>
    <definedName name="dc" localSheetId="5">#REF!</definedName>
    <definedName name="dc">#REF!</definedName>
    <definedName name="DEFAULT" localSheetId="3">[3]INICIO!$AA$10</definedName>
    <definedName name="DEFAULT" localSheetId="5">[2]INICIO!$AA$10</definedName>
    <definedName name="DEFAULT">[1]INICIO!$AA$10</definedName>
    <definedName name="DEUDA" localSheetId="3">#REF!</definedName>
    <definedName name="DEUDA" localSheetId="4">#REF!</definedName>
    <definedName name="DEUDA" localSheetId="2">#REF!</definedName>
    <definedName name="DEUDA" localSheetId="6">#REF!</definedName>
    <definedName name="DEUDA" localSheetId="5">#REF!</definedName>
    <definedName name="DEUDA">#REF!</definedName>
    <definedName name="egvb" localSheetId="3">#REF!</definedName>
    <definedName name="egvb" localSheetId="4">#REF!</definedName>
    <definedName name="egvb" localSheetId="2">#REF!</definedName>
    <definedName name="egvb" localSheetId="6">#REF!</definedName>
    <definedName name="egvb" localSheetId="5">#REF!</definedName>
    <definedName name="egvb">#REF!</definedName>
    <definedName name="EJER" localSheetId="3">#REF!</definedName>
    <definedName name="EJER" localSheetId="4">#REF!</definedName>
    <definedName name="EJER" localSheetId="2">#REF!</definedName>
    <definedName name="EJER" localSheetId="6">#REF!</definedName>
    <definedName name="EJER" localSheetId="5">#REF!</definedName>
    <definedName name="EJER">#REF!</definedName>
    <definedName name="EJES" localSheetId="3">[3]INICIO!$Y$151:$Y$157</definedName>
    <definedName name="EJES" localSheetId="5">[2]INICIO!$Y$151:$Y$157</definedName>
    <definedName name="EJES">[1]INICIO!$Y$151:$Y$157</definedName>
    <definedName name="ENFPEM" localSheetId="3">#REF!</definedName>
    <definedName name="ENFPEM" localSheetId="4">#REF!</definedName>
    <definedName name="ENFPEM" localSheetId="2">#REF!</definedName>
    <definedName name="ENFPEM" localSheetId="6">#REF!</definedName>
    <definedName name="ENFPEM" localSheetId="5">#REF!</definedName>
    <definedName name="ENFPEM">#REF!</definedName>
    <definedName name="fidco" localSheetId="3">[7]INICIO!#REF!</definedName>
    <definedName name="fidco" localSheetId="4">[7]INICIO!#REF!</definedName>
    <definedName name="fidco" localSheetId="2">[7]INICIO!#REF!</definedName>
    <definedName name="fidco" localSheetId="6">[7]INICIO!#REF!</definedName>
    <definedName name="fidco" localSheetId="5">[7]INICIO!#REF!</definedName>
    <definedName name="fidco">[7]INICIO!#REF!</definedName>
    <definedName name="FIDCOS" localSheetId="3">[3]INICIO!$DH$5:$DI$96</definedName>
    <definedName name="FIDCOS" localSheetId="5">[2]INICIO!$DH$5:$DI$96</definedName>
    <definedName name="FIDCOS">[1]INICIO!$DH$5:$DI$96</definedName>
    <definedName name="FPC" localSheetId="3">[3]INICIO!$DE$5:$DF$96</definedName>
    <definedName name="FPC" localSheetId="5">[2]INICIO!$DE$5:$DF$96</definedName>
    <definedName name="FPC">[1]INICIO!$DE$5:$DF$96</definedName>
    <definedName name="gasto_gci" localSheetId="3">[3]INICIO!$AO$48:$AO$49</definedName>
    <definedName name="gasto_gci" localSheetId="5">[2]INICIO!$AO$48:$AO$49</definedName>
    <definedName name="gasto_gci">[1]INICIO!$AO$48:$AO$49</definedName>
    <definedName name="KEY" localSheetId="5">[8]cats!$A$1:$B$9</definedName>
    <definedName name="KEY">[9]cats!$A$1:$B$9</definedName>
    <definedName name="LABEL" localSheetId="3">[4]INICIO!$AY$5:$AZ$97</definedName>
    <definedName name="LABEL" localSheetId="5">[5]INICIO!$AY$5:$AZ$97</definedName>
    <definedName name="LABEL">[6]INICIO!$AY$5:$AZ$97</definedName>
    <definedName name="label1g" localSheetId="3">[3]INICIO!$AA$19</definedName>
    <definedName name="label1g" localSheetId="5">[2]INICIO!$AA$19</definedName>
    <definedName name="label1g">[1]INICIO!$AA$19</definedName>
    <definedName name="label1S" localSheetId="3">[3]INICIO!$AA$22</definedName>
    <definedName name="label1S" localSheetId="5">[2]INICIO!$AA$22</definedName>
    <definedName name="label1S">[1]INICIO!$AA$22</definedName>
    <definedName name="label2g" localSheetId="3">[3]INICIO!$AA$20</definedName>
    <definedName name="label2g" localSheetId="5">[2]INICIO!$AA$20</definedName>
    <definedName name="label2g">[1]INICIO!$AA$20</definedName>
    <definedName name="label2S" localSheetId="3">[3]INICIO!$AA$23</definedName>
    <definedName name="label2S" localSheetId="5">[2]INICIO!$AA$23</definedName>
    <definedName name="label2S">[1]INICIO!$AA$23</definedName>
    <definedName name="Líneadeacción" localSheetId="3">[4]INICIO!#REF!</definedName>
    <definedName name="Líneadeacción" localSheetId="4">[6]INICIO!#REF!</definedName>
    <definedName name="Líneadeacción" localSheetId="2">[6]INICIO!#REF!</definedName>
    <definedName name="Líneadeacción" localSheetId="6">[6]INICIO!#REF!</definedName>
    <definedName name="Líneadeacción" localSheetId="5">[5]INICIO!#REF!</definedName>
    <definedName name="Líneadeacción">[6]INICIO!#REF!</definedName>
    <definedName name="LISTA_2016" localSheetId="3">#REF!</definedName>
    <definedName name="LISTA_2016" localSheetId="4">#REF!</definedName>
    <definedName name="LISTA_2016" localSheetId="2">#REF!</definedName>
    <definedName name="LISTA_2016" localSheetId="6">#REF!</definedName>
    <definedName name="LISTA_2016" localSheetId="5">#REF!</definedName>
    <definedName name="LISTA_2016">#REF!</definedName>
    <definedName name="lista_ai" localSheetId="3">[3]INICIO!$AO$55:$AO$96</definedName>
    <definedName name="lista_ai" localSheetId="5">[2]INICIO!$AO$55:$AO$96</definedName>
    <definedName name="lista_ai">[1]INICIO!$AO$55:$AO$96</definedName>
    <definedName name="lista_deleg" localSheetId="3">[3]INICIO!$AR$34:$AR$49</definedName>
    <definedName name="lista_deleg" localSheetId="5">[2]INICIO!$AR$34:$AR$49</definedName>
    <definedName name="lista_deleg">[1]INICIO!$AR$34:$AR$49</definedName>
    <definedName name="lista_eppa" localSheetId="3">[3]INICIO!$AR$55:$AS$149</definedName>
    <definedName name="lista_eppa" localSheetId="5">[2]INICIO!$AR$55:$AS$149</definedName>
    <definedName name="lista_eppa">[1]INICIO!$AR$55:$AS$149</definedName>
    <definedName name="LISTA_UR" localSheetId="3">[3]INICIO!$Y$4:$Z$93</definedName>
    <definedName name="LISTA_UR" localSheetId="5">[2]INICIO!$Y$4:$Z$93</definedName>
    <definedName name="LISTA_UR">[1]INICIO!$Y$4:$Z$93</definedName>
    <definedName name="MAPPEGS" localSheetId="3">[4]INICIO!#REF!</definedName>
    <definedName name="MAPPEGS" localSheetId="4">[6]INICIO!#REF!</definedName>
    <definedName name="MAPPEGS" localSheetId="2">[6]INICIO!#REF!</definedName>
    <definedName name="MAPPEGS" localSheetId="6">[6]INICIO!#REF!</definedName>
    <definedName name="MAPPEGS" localSheetId="5">[5]INICIO!#REF!</definedName>
    <definedName name="MAPPEGS">[6]INICIO!#REF!</definedName>
    <definedName name="MODIF" localSheetId="3">[3]datos!$U$2:$U$31674</definedName>
    <definedName name="MODIF" localSheetId="5">[2]datos!$U$2:$U$31674</definedName>
    <definedName name="MODIF">[1]datos!$U$2:$U$31674</definedName>
    <definedName name="MSG_ERROR1" localSheetId="3">[4]INICIO!$AA$11</definedName>
    <definedName name="MSG_ERROR1" localSheetId="5">[5]INICIO!$AA$11</definedName>
    <definedName name="MSG_ERROR1">[6]INICIO!$AA$11</definedName>
    <definedName name="MSG_ERROR2" localSheetId="3">[3]INICIO!$AA$12</definedName>
    <definedName name="MSG_ERROR2" localSheetId="5">[2]INICIO!$AA$12</definedName>
    <definedName name="MSG_ERROR2">[1]INICIO!$AA$12</definedName>
    <definedName name="OPCION2" localSheetId="3">[4]INICIO!#REF!</definedName>
    <definedName name="OPCION2" localSheetId="4">[6]INICIO!#REF!</definedName>
    <definedName name="OPCION2" localSheetId="1">[6]INICIO!#REF!</definedName>
    <definedName name="OPCION2" localSheetId="2">[6]INICIO!#REF!</definedName>
    <definedName name="OPCION2" localSheetId="6">[6]INICIO!#REF!</definedName>
    <definedName name="OPCION2" localSheetId="5">[5]INICIO!#REF!</definedName>
    <definedName name="OPCION2">[6]INICIO!#REF!</definedName>
    <definedName name="ORIG" localSheetId="3">[3]datos!$T$2:$T$31674</definedName>
    <definedName name="ORIG" localSheetId="5">[2]datos!$T$2:$T$31674</definedName>
    <definedName name="ORIG">[1]datos!$T$2:$T$31674</definedName>
    <definedName name="P" localSheetId="3">[3]INICIO!$AO$5:$AP$32</definedName>
    <definedName name="P" localSheetId="5">[2]INICIO!$AO$5:$AP$32</definedName>
    <definedName name="P">[1]INICIO!$AO$5:$AP$32</definedName>
    <definedName name="P_K" localSheetId="3">[3]INICIO!$AO$5:$AO$32</definedName>
    <definedName name="P_K" localSheetId="5">[2]INICIO!$AO$5:$AO$32</definedName>
    <definedName name="P_K">[1]INICIO!$AO$5:$AO$32</definedName>
    <definedName name="PE" localSheetId="3">[3]INICIO!$AR$5:$AS$16</definedName>
    <definedName name="PE" localSheetId="5">[2]INICIO!$AR$5:$AS$16</definedName>
    <definedName name="PE">[1]INICIO!$AR$5:$AS$16</definedName>
    <definedName name="PE_K" localSheetId="3">[3]INICIO!$AR$5:$AR$16</definedName>
    <definedName name="PE_K" localSheetId="5">[2]INICIO!$AR$5:$AR$16</definedName>
    <definedName name="PE_K">[1]INICIO!$AR$5:$AR$16</definedName>
    <definedName name="PEDO" localSheetId="3">[4]INICIO!#REF!</definedName>
    <definedName name="PEDO" localSheetId="4">[4]INICIO!#REF!</definedName>
    <definedName name="PEDO" localSheetId="2">[4]INICIO!#REF!</definedName>
    <definedName name="PEDO" localSheetId="6">[4]INICIO!#REF!</definedName>
    <definedName name="PEDO" localSheetId="5">[5]INICIO!#REF!</definedName>
    <definedName name="PEDO">[4]INICIO!#REF!</definedName>
    <definedName name="PERIODO" localSheetId="3">#REF!</definedName>
    <definedName name="PERIODO" localSheetId="4">#REF!</definedName>
    <definedName name="PERIODO" localSheetId="2">#REF!</definedName>
    <definedName name="PERIODO" localSheetId="6">#REF!</definedName>
    <definedName name="PERIODO" localSheetId="5">#REF!</definedName>
    <definedName name="PERIODO">#REF!</definedName>
    <definedName name="PRC" localSheetId="3">#REF!</definedName>
    <definedName name="PRC" localSheetId="4">#REF!</definedName>
    <definedName name="PRC" localSheetId="2">#REF!</definedName>
    <definedName name="PRC" localSheetId="6">#REF!</definedName>
    <definedName name="PRC" localSheetId="5">#REF!</definedName>
    <definedName name="PRC">#REF!</definedName>
    <definedName name="PROG" localSheetId="3">#REF!</definedName>
    <definedName name="PROG" localSheetId="4">#REF!</definedName>
    <definedName name="PROG" localSheetId="2">#REF!</definedName>
    <definedName name="PROG" localSheetId="6">#REF!</definedName>
    <definedName name="PROG" localSheetId="5">#REF!</definedName>
    <definedName name="PROG">#REF!</definedName>
    <definedName name="ptda" localSheetId="3">#REF!</definedName>
    <definedName name="ptda" localSheetId="4">#REF!</definedName>
    <definedName name="ptda" localSheetId="2">#REF!</definedName>
    <definedName name="ptda" localSheetId="6">#REF!</definedName>
    <definedName name="ptda" localSheetId="5">#REF!</definedName>
    <definedName name="ptda">#REF!</definedName>
    <definedName name="RE">[6]INICIO!$AA$11</definedName>
    <definedName name="rubros_fpc" localSheetId="3">[3]INICIO!$AO$39:$AO$42</definedName>
    <definedName name="rubros_fpc" localSheetId="5">[2]INICIO!$AO$39:$AO$42</definedName>
    <definedName name="rubros_fpc">[1]INICIO!$AO$39:$AO$42</definedName>
    <definedName name="SSSS" localSheetId="3">#REF!</definedName>
    <definedName name="SSSS" localSheetId="4">#REF!</definedName>
    <definedName name="SSSS" localSheetId="2">#REF!</definedName>
    <definedName name="SSSS" localSheetId="6">#REF!</definedName>
    <definedName name="SSSS" localSheetId="5">#REF!</definedName>
    <definedName name="SSSS">#REF!</definedName>
    <definedName name="_xlnm.Print_Titles" localSheetId="3">'APP-PP'!$1:$6</definedName>
    <definedName name="_xlnm.Print_Titles" localSheetId="4">'APP-RF FORTAMUN 25P100'!$1:$8</definedName>
    <definedName name="_xlnm.Print_Titles" localSheetId="0">'ECG-1'!$1:$6</definedName>
    <definedName name="_xlnm.Print_Titles" localSheetId="1">'ECG-2'!$1:$6</definedName>
    <definedName name="_xlnm.Print_Titles" localSheetId="2">'ECG-2 DATOS DE EVOL'!$1:$6</definedName>
    <definedName name="_xlnm.Print_Titles" localSheetId="5">'PPI '!$1:$7</definedName>
    <definedName name="TYA" localSheetId="3">#REF!</definedName>
    <definedName name="TYA" localSheetId="4">#REF!</definedName>
    <definedName name="TYA" localSheetId="2">#REF!</definedName>
    <definedName name="TYA" localSheetId="6">#REF!</definedName>
    <definedName name="TYA" localSheetId="5">#REF!</definedName>
    <definedName name="TYA">#REF!</definedName>
    <definedName name="U" localSheetId="3">[3]INICIO!$Y$4:$Z$93</definedName>
    <definedName name="U" localSheetId="5">[2]INICIO!$Y$4:$Z$93</definedName>
    <definedName name="U">[1]INICIO!$Y$4:$Z$93</definedName>
    <definedName name="ue">[1]datos!$R$2:$R$31674</definedName>
    <definedName name="UEG_DENOM" localSheetId="3">[3]datos!$R$2:$R$31674</definedName>
    <definedName name="UEG_DENOM" localSheetId="5">[2]datos!$R$2:$R$31674</definedName>
    <definedName name="UEG_DENOM">[1]datos!$R$2:$R$31674</definedName>
    <definedName name="UR" localSheetId="3">[3]INICIO!$AJ$5:$AM$99</definedName>
    <definedName name="UR" localSheetId="5">[2]INICIO!$AJ$5:$AM$99</definedName>
    <definedName name="UR">[1]INICIO!$AJ$5:$AM$99</definedName>
    <definedName name="VERSIÓN">[1]INICIO!$Y$249:$Y$272</definedName>
    <definedName name="y">[1]INICIO!$AO$5:$AO$32</definedName>
    <definedName name="yttr">[1]INICIO!$Y$166:$Y$186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8" l="1"/>
  <c r="G19" i="8"/>
  <c r="G17" i="8"/>
  <c r="G15" i="8"/>
  <c r="G12" i="8"/>
  <c r="G10" i="8"/>
  <c r="G8" i="8"/>
  <c r="F21" i="8"/>
  <c r="F19" i="8"/>
  <c r="F17" i="8"/>
  <c r="F15" i="8"/>
  <c r="F12" i="8"/>
  <c r="F10" i="8"/>
  <c r="F8" i="8"/>
  <c r="E23" i="8"/>
  <c r="D23" i="8"/>
  <c r="C23" i="8"/>
  <c r="B23" i="8"/>
  <c r="E14" i="8"/>
  <c r="D14" i="8"/>
  <c r="C14" i="8"/>
  <c r="B14" i="8"/>
  <c r="E7" i="8"/>
  <c r="D7" i="8"/>
  <c r="C7" i="8"/>
  <c r="B7" i="8"/>
  <c r="E29" i="7"/>
  <c r="D29" i="7"/>
  <c r="C29" i="7"/>
  <c r="B29" i="7"/>
  <c r="E16" i="7"/>
  <c r="D16" i="7"/>
  <c r="C16" i="7"/>
  <c r="B16" i="7"/>
  <c r="E7" i="7"/>
  <c r="D7" i="7"/>
  <c r="C7" i="7"/>
  <c r="B7" i="7"/>
  <c r="G27" i="7"/>
  <c r="G25" i="7"/>
  <c r="G23" i="7"/>
  <c r="G21" i="7"/>
  <c r="G19" i="7"/>
  <c r="G17" i="7"/>
  <c r="G14" i="7"/>
  <c r="G12" i="7"/>
  <c r="G10" i="7"/>
  <c r="G8" i="7"/>
  <c r="F27" i="7"/>
  <c r="F25" i="7"/>
  <c r="F23" i="7"/>
  <c r="F21" i="7"/>
  <c r="F19" i="7"/>
  <c r="F17" i="7"/>
  <c r="F14" i="7"/>
  <c r="F12" i="7"/>
  <c r="F10" i="7"/>
  <c r="F8" i="7"/>
  <c r="G8" i="6" l="1"/>
  <c r="F8" i="6"/>
  <c r="G21" i="6"/>
  <c r="G19" i="6"/>
  <c r="G17" i="6"/>
  <c r="G15" i="6"/>
  <c r="E14" i="6"/>
  <c r="D14" i="6"/>
  <c r="C14" i="6"/>
  <c r="B14" i="6"/>
  <c r="G12" i="6"/>
  <c r="G10" i="6"/>
  <c r="E7" i="6"/>
  <c r="E23" i="6" s="1"/>
  <c r="D7" i="6"/>
  <c r="C7" i="6"/>
  <c r="B7" i="6"/>
  <c r="B23" i="6" l="1"/>
  <c r="C23" i="6"/>
  <c r="D23" i="6"/>
  <c r="I34" i="5" l="1"/>
  <c r="E34" i="5"/>
  <c r="I33" i="5"/>
  <c r="E33" i="5"/>
  <c r="I32" i="5"/>
  <c r="E32" i="5"/>
  <c r="H31" i="5"/>
  <c r="G31" i="5"/>
  <c r="F31" i="5"/>
  <c r="I31" i="5" s="1"/>
  <c r="D31" i="5"/>
  <c r="I30" i="5"/>
  <c r="E30" i="5"/>
  <c r="I29" i="5"/>
  <c r="E29" i="5"/>
  <c r="I28" i="5"/>
  <c r="E28" i="5"/>
  <c r="H27" i="5"/>
  <c r="G27" i="5"/>
  <c r="F27" i="5"/>
  <c r="I27" i="5" s="1"/>
  <c r="D27" i="5"/>
  <c r="I26" i="5"/>
  <c r="E26" i="5"/>
  <c r="I25" i="5"/>
  <c r="E25" i="5"/>
  <c r="H24" i="5"/>
  <c r="G24" i="5"/>
  <c r="D24" i="5"/>
  <c r="I22" i="5"/>
  <c r="E22" i="5"/>
  <c r="I21" i="5"/>
  <c r="E21" i="5"/>
  <c r="I20" i="5"/>
  <c r="E20" i="5"/>
  <c r="H19" i="5"/>
  <c r="G19" i="5"/>
  <c r="F19" i="5"/>
  <c r="I19" i="5" s="1"/>
  <c r="D19" i="5"/>
  <c r="I18" i="5"/>
  <c r="E18" i="5"/>
  <c r="I17" i="5"/>
  <c r="E17" i="5"/>
  <c r="I16" i="5"/>
  <c r="E16" i="5"/>
  <c r="H15" i="5"/>
  <c r="H12" i="5" s="1"/>
  <c r="H36" i="5" s="1"/>
  <c r="G15" i="5"/>
  <c r="G12" i="5" s="1"/>
  <c r="G36" i="5" s="1"/>
  <c r="F15" i="5"/>
  <c r="I15" i="5" s="1"/>
  <c r="D15" i="5"/>
  <c r="D12" i="5" s="1"/>
  <c r="D36" i="5" s="1"/>
  <c r="I14" i="5"/>
  <c r="E14" i="5"/>
  <c r="F13" i="5"/>
  <c r="I13" i="5" s="1"/>
  <c r="F12" i="5"/>
  <c r="F58" i="4"/>
  <c r="E58" i="4"/>
  <c r="D58" i="4"/>
  <c r="F36" i="4"/>
  <c r="F70" i="4" s="1"/>
  <c r="E36" i="4"/>
  <c r="E70" i="4" s="1"/>
  <c r="D36" i="4"/>
  <c r="D70" i="4" s="1"/>
  <c r="I12" i="5" l="1"/>
  <c r="E15" i="5"/>
  <c r="E19" i="5"/>
  <c r="F24" i="5"/>
  <c r="I24" i="5" s="1"/>
  <c r="E12" i="5"/>
  <c r="E27" i="5"/>
  <c r="E24" i="5" s="1"/>
  <c r="E31" i="5"/>
  <c r="U46" i="3"/>
  <c r="T46" i="3"/>
  <c r="S46" i="3"/>
  <c r="R46" i="3"/>
  <c r="K46" i="3"/>
  <c r="U45" i="3"/>
  <c r="T45" i="3"/>
  <c r="S45" i="3"/>
  <c r="R45" i="3"/>
  <c r="K45" i="3"/>
  <c r="U44" i="3"/>
  <c r="T44" i="3"/>
  <c r="S44" i="3"/>
  <c r="R44" i="3"/>
  <c r="K44" i="3"/>
  <c r="Q43" i="3"/>
  <c r="Q53" i="3" s="1"/>
  <c r="P43" i="3"/>
  <c r="P53" i="3" s="1"/>
  <c r="O43" i="3"/>
  <c r="O53" i="3" s="1"/>
  <c r="N43" i="3"/>
  <c r="N53" i="3" s="1"/>
  <c r="M43" i="3"/>
  <c r="M53" i="3" s="1"/>
  <c r="U42" i="3"/>
  <c r="T42" i="3"/>
  <c r="S42" i="3"/>
  <c r="R42" i="3"/>
  <c r="L42" i="3"/>
  <c r="K42" i="3"/>
  <c r="U41" i="3"/>
  <c r="T41" i="3"/>
  <c r="S41" i="3"/>
  <c r="R41" i="3"/>
  <c r="K41" i="3"/>
  <c r="M40" i="3"/>
  <c r="U39" i="3"/>
  <c r="T39" i="3"/>
  <c r="S39" i="3"/>
  <c r="R39" i="3"/>
  <c r="K39" i="3"/>
  <c r="Q38" i="3"/>
  <c r="P38" i="3"/>
  <c r="O38" i="3"/>
  <c r="N38" i="3"/>
  <c r="M38" i="3"/>
  <c r="U37" i="3"/>
  <c r="T37" i="3"/>
  <c r="S37" i="3"/>
  <c r="R37" i="3"/>
  <c r="L37" i="3"/>
  <c r="K37" i="3"/>
  <c r="U36" i="3"/>
  <c r="T36" i="3"/>
  <c r="S36" i="3"/>
  <c r="R36" i="3"/>
  <c r="K36" i="3"/>
  <c r="N35" i="3"/>
  <c r="M35" i="3"/>
  <c r="K33" i="3"/>
  <c r="L32" i="3"/>
  <c r="K32" i="3"/>
  <c r="K31" i="3"/>
  <c r="L30" i="3"/>
  <c r="K30" i="3"/>
  <c r="K28" i="3"/>
  <c r="L27" i="3"/>
  <c r="K27" i="3"/>
  <c r="K26" i="3"/>
  <c r="K23" i="3"/>
  <c r="Q22" i="3"/>
  <c r="P22" i="3"/>
  <c r="O22" i="3"/>
  <c r="N22" i="3"/>
  <c r="M22" i="3"/>
  <c r="L21" i="3"/>
  <c r="K21" i="3"/>
  <c r="L20" i="3"/>
  <c r="K20" i="3"/>
  <c r="L19" i="3"/>
  <c r="K19" i="3"/>
  <c r="K17" i="3"/>
  <c r="K16" i="3"/>
  <c r="K15" i="3"/>
  <c r="L14" i="3"/>
  <c r="K14" i="3"/>
  <c r="K13" i="3"/>
  <c r="K12" i="3"/>
  <c r="Q9" i="3"/>
  <c r="P9" i="3"/>
  <c r="O9" i="3"/>
  <c r="N9" i="3"/>
  <c r="M9" i="3"/>
  <c r="M116" i="2"/>
  <c r="L116" i="2"/>
  <c r="K116" i="2"/>
  <c r="K108" i="2" s="1"/>
  <c r="J116" i="2"/>
  <c r="I116" i="2"/>
  <c r="M112" i="2"/>
  <c r="L112" i="2"/>
  <c r="L108" i="2" s="1"/>
  <c r="K112" i="2"/>
  <c r="J112" i="2"/>
  <c r="I112" i="2"/>
  <c r="M109" i="2"/>
  <c r="M108" i="2" s="1"/>
  <c r="L109" i="2"/>
  <c r="K109" i="2"/>
  <c r="J109" i="2"/>
  <c r="I109" i="2"/>
  <c r="I108" i="2" s="1"/>
  <c r="J108" i="2"/>
  <c r="M107" i="2"/>
  <c r="L107" i="2"/>
  <c r="K107" i="2"/>
  <c r="J107" i="2"/>
  <c r="I107" i="2"/>
  <c r="M105" i="2"/>
  <c r="L105" i="2"/>
  <c r="K105" i="2"/>
  <c r="J105" i="2"/>
  <c r="I105" i="2"/>
  <c r="M103" i="2"/>
  <c r="L103" i="2"/>
  <c r="K103" i="2"/>
  <c r="J103" i="2"/>
  <c r="I103" i="2"/>
  <c r="M101" i="2"/>
  <c r="M96" i="2" s="1"/>
  <c r="L101" i="2"/>
  <c r="K101" i="2"/>
  <c r="J101" i="2"/>
  <c r="I101" i="2"/>
  <c r="I96" i="2" s="1"/>
  <c r="M97" i="2"/>
  <c r="L97" i="2"/>
  <c r="K97" i="2"/>
  <c r="K96" i="2" s="1"/>
  <c r="J97" i="2"/>
  <c r="J96" i="2" s="1"/>
  <c r="I97" i="2"/>
  <c r="L96" i="2"/>
  <c r="M95" i="2"/>
  <c r="M93" i="2" s="1"/>
  <c r="L95" i="2"/>
  <c r="L93" i="2" s="1"/>
  <c r="K95" i="2"/>
  <c r="J95" i="2"/>
  <c r="I95" i="2"/>
  <c r="I93" i="2" s="1"/>
  <c r="K93" i="2"/>
  <c r="J93" i="2"/>
  <c r="M92" i="2"/>
  <c r="L92" i="2"/>
  <c r="K92" i="2"/>
  <c r="K89" i="2" s="1"/>
  <c r="J92" i="2"/>
  <c r="J89" i="2" s="1"/>
  <c r="I92" i="2"/>
  <c r="M89" i="2"/>
  <c r="L89" i="2"/>
  <c r="I89" i="2"/>
  <c r="M88" i="2"/>
  <c r="L88" i="2"/>
  <c r="K88" i="2"/>
  <c r="J88" i="2"/>
  <c r="I88" i="2"/>
  <c r="M85" i="2"/>
  <c r="L85" i="2"/>
  <c r="K85" i="2"/>
  <c r="J85" i="2"/>
  <c r="I85" i="2"/>
  <c r="M83" i="2"/>
  <c r="L83" i="2"/>
  <c r="K83" i="2"/>
  <c r="J83" i="2"/>
  <c r="I83" i="2"/>
  <c r="M81" i="2"/>
  <c r="L81" i="2"/>
  <c r="K81" i="2"/>
  <c r="J81" i="2"/>
  <c r="I81" i="2"/>
  <c r="M78" i="2"/>
  <c r="L78" i="2"/>
  <c r="K78" i="2"/>
  <c r="J78" i="2"/>
  <c r="I78" i="2"/>
  <c r="M76" i="2"/>
  <c r="L76" i="2"/>
  <c r="K76" i="2"/>
  <c r="J76" i="2"/>
  <c r="I76" i="2"/>
  <c r="M72" i="2"/>
  <c r="L72" i="2"/>
  <c r="K72" i="2"/>
  <c r="J72" i="2"/>
  <c r="I72" i="2"/>
  <c r="M69" i="2"/>
  <c r="L69" i="2"/>
  <c r="K69" i="2"/>
  <c r="J69" i="2"/>
  <c r="I69" i="2"/>
  <c r="M68" i="2"/>
  <c r="L68" i="2"/>
  <c r="K68" i="2"/>
  <c r="J68" i="2"/>
  <c r="I68" i="2"/>
  <c r="M66" i="2"/>
  <c r="L66" i="2"/>
  <c r="K66" i="2"/>
  <c r="J66" i="2"/>
  <c r="I66" i="2"/>
  <c r="M64" i="2"/>
  <c r="L64" i="2"/>
  <c r="K64" i="2"/>
  <c r="J64" i="2"/>
  <c r="I64" i="2"/>
  <c r="M62" i="2"/>
  <c r="L62" i="2"/>
  <c r="K62" i="2"/>
  <c r="K58" i="2" s="1"/>
  <c r="J62" i="2"/>
  <c r="I62" i="2"/>
  <c r="M60" i="2"/>
  <c r="M58" i="2" s="1"/>
  <c r="L60" i="2"/>
  <c r="L58" i="2" s="1"/>
  <c r="K60" i="2"/>
  <c r="J60" i="2"/>
  <c r="I60" i="2"/>
  <c r="I58" i="2" s="1"/>
  <c r="J58" i="2"/>
  <c r="M57" i="2"/>
  <c r="L57" i="2"/>
  <c r="K57" i="2"/>
  <c r="J57" i="2"/>
  <c r="I57" i="2"/>
  <c r="M55" i="2"/>
  <c r="L55" i="2"/>
  <c r="K55" i="2"/>
  <c r="J55" i="2"/>
  <c r="I55" i="2"/>
  <c r="M51" i="2"/>
  <c r="L51" i="2"/>
  <c r="K51" i="2"/>
  <c r="J51" i="2"/>
  <c r="I51" i="2"/>
  <c r="M49" i="2"/>
  <c r="L49" i="2"/>
  <c r="K49" i="2"/>
  <c r="J49" i="2"/>
  <c r="I49" i="2"/>
  <c r="M47" i="2"/>
  <c r="L47" i="2"/>
  <c r="K47" i="2"/>
  <c r="J47" i="2"/>
  <c r="I47" i="2"/>
  <c r="M43" i="2"/>
  <c r="L43" i="2"/>
  <c r="K43" i="2"/>
  <c r="J43" i="2"/>
  <c r="I43" i="2"/>
  <c r="M40" i="2"/>
  <c r="L40" i="2"/>
  <c r="K40" i="2"/>
  <c r="J40" i="2"/>
  <c r="I40" i="2"/>
  <c r="M28" i="2"/>
  <c r="L28" i="2"/>
  <c r="K28" i="2"/>
  <c r="J28" i="2"/>
  <c r="I28" i="2"/>
  <c r="M26" i="2"/>
  <c r="L26" i="2"/>
  <c r="K26" i="2"/>
  <c r="J26" i="2"/>
  <c r="I26" i="2"/>
  <c r="M24" i="2"/>
  <c r="L24" i="2"/>
  <c r="K24" i="2"/>
  <c r="J24" i="2"/>
  <c r="I24" i="2"/>
  <c r="M18" i="2"/>
  <c r="L18" i="2"/>
  <c r="K18" i="2"/>
  <c r="J18" i="2"/>
  <c r="I18" i="2"/>
  <c r="M16" i="2"/>
  <c r="L16" i="2"/>
  <c r="K16" i="2"/>
  <c r="J16" i="2"/>
  <c r="I16" i="2"/>
  <c r="M14" i="2"/>
  <c r="L14" i="2"/>
  <c r="K14" i="2"/>
  <c r="J14" i="2"/>
  <c r="J7" i="2" s="1"/>
  <c r="I14" i="2"/>
  <c r="M11" i="2"/>
  <c r="L11" i="2"/>
  <c r="K11" i="2"/>
  <c r="K7" i="2" s="1"/>
  <c r="J11" i="2"/>
  <c r="I11" i="2"/>
  <c r="M9" i="2"/>
  <c r="L9" i="2"/>
  <c r="L7" i="2" s="1"/>
  <c r="K9" i="2"/>
  <c r="J9" i="2"/>
  <c r="I9" i="2"/>
  <c r="M7" i="2"/>
  <c r="I7" i="2"/>
  <c r="F36" i="5" l="1"/>
  <c r="J127" i="2"/>
  <c r="M127" i="2"/>
  <c r="K127" i="2"/>
  <c r="I127" i="2"/>
  <c r="L127" i="2"/>
  <c r="I36" i="5" l="1"/>
  <c r="E36" i="5"/>
</calcChain>
</file>

<file path=xl/sharedStrings.xml><?xml version="1.0" encoding="utf-8"?>
<sst xmlns="http://schemas.openxmlformats.org/spreadsheetml/2006/main" count="765" uniqueCount="497">
  <si>
    <t>ECG-2 EVOLUCIÓN PRESUPUESTAL POR CAPÍTULO DE GASTO CON DÍGITO IDENTIFICADOR  2</t>
  </si>
  <si>
    <t>Unidad Responsable de Gasto: 02CD14 Alcaldía Tlalpan</t>
  </si>
  <si>
    <r>
      <t>Período: Enero-Marzo 2020</t>
    </r>
    <r>
      <rPr>
        <b/>
        <vertAlign val="superscript"/>
        <sz val="9"/>
        <rFont val="Source Sans Pro"/>
        <family val="2"/>
      </rPr>
      <t xml:space="preserve"> </t>
    </r>
  </si>
  <si>
    <t xml:space="preserve">CAPÍTULO
(3)   </t>
  </si>
  <si>
    <t>PRESUPUESTO (Pesos con dos decimales)</t>
  </si>
  <si>
    <t>VARIACIÓN</t>
  </si>
  <si>
    <t>A)  EXPLICACIÓN A LAS VARIACIONES DEL PRESUPUESTO  DEVENGADO  RESPECTO DEL PROGRAMADO AL PERIODO</t>
  </si>
  <si>
    <t>PROGRAMADO
 (4)</t>
  </si>
  <si>
    <t>DEVENGADO
(5)</t>
  </si>
  <si>
    <t>EJERCIDO
(6)</t>
  </si>
  <si>
    <t>PAGADO
(7)</t>
  </si>
  <si>
    <t>(8)=5-4</t>
  </si>
  <si>
    <t>(9)=6-5</t>
  </si>
  <si>
    <t>B)  EXPLICACIÓN A LAS VARIACIONES DEL PRESUPUESTO EJERCIDO RESPECTO DEL DEVENGADO</t>
  </si>
  <si>
    <t>TOTAL GASTO CORRIENTE</t>
  </si>
  <si>
    <r>
      <t xml:space="preserve">A) </t>
    </r>
    <r>
      <rPr>
        <sz val="9"/>
        <rFont val="Source Sans Pro"/>
      </rPr>
      <t>Las partidas Centralizadas 1411, 1421, 1431, 1443 corresponden a aportaciones a los diferentes fondos e instituciones; 1443 Prima por seguro de vida, 1511  Cuotas del Fondo de Ahorro, 1541, Vales y 1543 CENDIS. Cuyo ejercicio se reflejará una vez realizado el cargo respectivo.</t>
    </r>
  </si>
  <si>
    <r>
      <t xml:space="preserve">B) </t>
    </r>
    <r>
      <rPr>
        <sz val="9"/>
        <rFont val="Source Sans Pro"/>
      </rPr>
      <t>Sin varición</t>
    </r>
  </si>
  <si>
    <r>
      <t>A)</t>
    </r>
    <r>
      <rPr>
        <sz val="9"/>
        <rFont val="Source Sans Pro"/>
      </rPr>
      <t xml:space="preserve"> La variación se registra principalmente en tres partidas correspondientes a: 2611, 2711 y 2721, su registro depende de la realización del cargo respectivo.</t>
    </r>
  </si>
  <si>
    <r>
      <t xml:space="preserve">B) </t>
    </r>
    <r>
      <rPr>
        <sz val="9"/>
        <rFont val="Source Sans Pro"/>
      </rPr>
      <t>Sin variación</t>
    </r>
  </si>
  <si>
    <r>
      <t xml:space="preserve">A) </t>
    </r>
    <r>
      <rPr>
        <sz val="9"/>
        <rFont val="Source Sans Pro"/>
      </rPr>
      <t xml:space="preserve">Las variaciones se explican principalmente por la evolución de las siguientes partidas: El servicio de vigilancia partida  3381 representa el mayor importe, lo que obedece a que se formalizan las bases de colaboración del presente ejercicio.  La partida 3112 servicio de energía eléctrica muestra un desfase en su ejecución. </t>
    </r>
  </si>
  <si>
    <r>
      <t xml:space="preserve">B) </t>
    </r>
    <r>
      <rPr>
        <sz val="9"/>
        <rFont val="Source Sans Pro"/>
      </rPr>
      <t xml:space="preserve">Sin variación </t>
    </r>
  </si>
  <si>
    <t>TOTAL GASTO DE CAPITAL</t>
  </si>
  <si>
    <r>
      <rPr>
        <b/>
        <sz val="9"/>
        <rFont val="Source Sans Pro"/>
      </rPr>
      <t>A)</t>
    </r>
    <r>
      <rPr>
        <sz val="9"/>
        <rFont val="Source Sans Pro"/>
        <family val="2"/>
      </rPr>
      <t xml:space="preserve"> El gasto en las partidas, 1411, (Aportaciones a Inst. de Seg. Social); 1421 (Aportaciones al Fondo de Vivienda) y 1511 (Cuotas para Fond. De Ahorro y Fondo de los Trabajadores) explican la variación del ejercicio al primer trimestre.</t>
    </r>
  </si>
  <si>
    <r>
      <t xml:space="preserve">A) </t>
    </r>
    <r>
      <rPr>
        <sz val="9"/>
        <rFont val="Source Sans Pro"/>
      </rPr>
      <t>La partida 2611 refleja la mayor variación en el trimestre corresponde a Combustibles y Lubricantes, cuyo cargo reflejará el ejercicio correspondiente.</t>
    </r>
  </si>
  <si>
    <r>
      <t xml:space="preserve">A) </t>
    </r>
    <r>
      <rPr>
        <sz val="9"/>
        <rFont val="Source Sans Pro"/>
      </rPr>
      <t>El ejercicio no difiere de lo programado al periodo principalmente por la partida 3981 que corresponde a impuestos sobre nómina y cuyo ejercicio corresponde a lo pagado en las partidas correspondientes al Capítulo 1000.</t>
    </r>
  </si>
  <si>
    <r>
      <t xml:space="preserve">A) </t>
    </r>
    <r>
      <rPr>
        <sz val="9"/>
        <rFont val="Source Sans Pro"/>
      </rPr>
      <t>Se envío comunicación a Oficinas Centrales para aderirnos a la compra consolidada de vehículos, su evolución depende del proceso que realice O.Centrales.</t>
    </r>
  </si>
  <si>
    <t xml:space="preserve">TOTAL URG    </t>
  </si>
  <si>
    <t>APP-PP AVANCE PROGRAMÁTICO-PRESUPUESTAL POR PROGRAMA PRESUPUESTARIO</t>
  </si>
  <si>
    <t>Unidad Responsable de Gasto: 02CD14 ALCALDÍA TLALPAN</t>
  </si>
  <si>
    <t xml:space="preserve">   Período: Enero-Marzo 2020 </t>
  </si>
  <si>
    <t>EJE
(3)</t>
  </si>
  <si>
    <t>PP 
(3)</t>
  </si>
  <si>
    <t>ÁREA FUNCIONAL</t>
  </si>
  <si>
    <t>DENOMINACIÓN
(4)</t>
  </si>
  <si>
    <t>UNIDAD DE
MEDIDA 
(4)</t>
  </si>
  <si>
    <t xml:space="preserve">AVANCE FÍSICO </t>
  </si>
  <si>
    <t>PRESUPUESTO  (Pesos con dos decimales)</t>
  </si>
  <si>
    <t>FI-F-SF-AI 
(3)</t>
  </si>
  <si>
    <t>ORIGINAL
(5)</t>
  </si>
  <si>
    <t>PROGRAMADO
(6)</t>
  </si>
  <si>
    <t>ALCANZADO
(7)</t>
  </si>
  <si>
    <t>APROBADO
(8)</t>
  </si>
  <si>
    <t>PROGRAMADO
(9)</t>
  </si>
  <si>
    <t>DEVENGADO
(10)</t>
  </si>
  <si>
    <t>EJERCIDO
(11)</t>
  </si>
  <si>
    <t>PAGADO
(12)</t>
  </si>
  <si>
    <t>Igualdad y Derechos</t>
  </si>
  <si>
    <t>P001</t>
  </si>
  <si>
    <t>Promoción integral para el cumplimiento de los derechos humanos de las niñas y mujeres</t>
  </si>
  <si>
    <t xml:space="preserve">Acciòn </t>
  </si>
  <si>
    <t>1-2-4-003</t>
  </si>
  <si>
    <t>Transversalización de la perspectiva de género</t>
  </si>
  <si>
    <t>P002</t>
  </si>
  <si>
    <t>Promoción integral para el cumplimiento de los derechos humanos</t>
  </si>
  <si>
    <t>1-2-4-004</t>
  </si>
  <si>
    <t>Transversalización del enfoque de derechos humanos 1</t>
  </si>
  <si>
    <t>E120</t>
  </si>
  <si>
    <t>Atención veterinaria</t>
  </si>
  <si>
    <t>Servicio</t>
  </si>
  <si>
    <t>S134</t>
  </si>
  <si>
    <t>Huellas: Sembrando Compañía en Comunidad</t>
  </si>
  <si>
    <t>2-2-3-089</t>
  </si>
  <si>
    <t>Regulación, protección y cuidado animal</t>
  </si>
  <si>
    <t>E127</t>
  </si>
  <si>
    <t>Prevención y control de enfermedades</t>
  </si>
  <si>
    <t>2-3-5-064</t>
  </si>
  <si>
    <t>Prevención y promoción de la salud</t>
  </si>
  <si>
    <t>S205</t>
  </si>
  <si>
    <t>Prevencion del embarazo adolescente, Tlalpan 2020</t>
  </si>
  <si>
    <t xml:space="preserve">Atencion </t>
  </si>
  <si>
    <t>2-3-5-072</t>
  </si>
  <si>
    <t>Promoción de los derechos sexuales y reproductivos</t>
  </si>
  <si>
    <t>F032</t>
  </si>
  <si>
    <t xml:space="preserve">Promocion de la cultura fisica y deportiva </t>
  </si>
  <si>
    <t>S138</t>
  </si>
  <si>
    <t xml:space="preserve">Cultivando actividades deportivas </t>
  </si>
  <si>
    <t>S202</t>
  </si>
  <si>
    <t>XV Carrera Tlalpense 10km , 2020</t>
  </si>
  <si>
    <t>S203</t>
  </si>
  <si>
    <t xml:space="preserve">Apoyos economicos a deportistas destacados y prospectos deportivos </t>
  </si>
  <si>
    <t>S204</t>
  </si>
  <si>
    <t>XII Circuito Tlalpense de pista y campo, 2020</t>
  </si>
  <si>
    <t>2-4-1-046</t>
  </si>
  <si>
    <t xml:space="preserve">Impulso y fomento a la cultura fisica y el deporte </t>
  </si>
  <si>
    <t>S199</t>
  </si>
  <si>
    <t xml:space="preserve">Ayudas economicas para cubrir el gasto en eventos deportivos, Tlalpan 2020 </t>
  </si>
  <si>
    <t>Apoyo</t>
  </si>
  <si>
    <t>2-4-1-244</t>
  </si>
  <si>
    <t>Apoyos y Servicios Sociales</t>
  </si>
  <si>
    <t>S200</t>
  </si>
  <si>
    <t xml:space="preserve">Cultivando raices de la identidad </t>
  </si>
  <si>
    <t>2-4-2-040</t>
  </si>
  <si>
    <t>Fomento y promocion de contenido para el refuerzo de la identidad cultural</t>
  </si>
  <si>
    <t>S124</t>
  </si>
  <si>
    <t xml:space="preserve">Ruta de la imaginacion y la lectura </t>
  </si>
  <si>
    <t>S125</t>
  </si>
  <si>
    <t>Alcaldia y la escuela crecen juntas con la educación</t>
  </si>
  <si>
    <t>S127</t>
  </si>
  <si>
    <t xml:space="preserve">Mochila de derechos </t>
  </si>
  <si>
    <t>S129</t>
  </si>
  <si>
    <t xml:space="preserve">Asesorias para el examen de ingreso a la educacion media superior </t>
  </si>
  <si>
    <t>S130</t>
  </si>
  <si>
    <t xml:space="preserve">Educarnos en comunidad para el bienestar social </t>
  </si>
  <si>
    <t>S131</t>
  </si>
  <si>
    <t xml:space="preserve">Uniformes deportivos escolares, Tlalpan </t>
  </si>
  <si>
    <t>S132</t>
  </si>
  <si>
    <t xml:space="preserve">Apoyo profesional a la poblacion en sus tareas educativas en las bibliotecas publicas </t>
  </si>
  <si>
    <t>S206</t>
  </si>
  <si>
    <t>Formacion musical, Tlalpan 2020</t>
  </si>
  <si>
    <t>S207</t>
  </si>
  <si>
    <t>Culivando arte en Tlalpan 2020</t>
  </si>
  <si>
    <t>S208</t>
  </si>
  <si>
    <t>Cultivando paz arte y cultura Tlalpan 2020</t>
  </si>
  <si>
    <t>U024</t>
  </si>
  <si>
    <t xml:space="preserve">Seamos mejores estudiantes </t>
  </si>
  <si>
    <t>2-5-5-129</t>
  </si>
  <si>
    <t>Fortalecimiento de los servicios de educación</t>
  </si>
  <si>
    <t>E143</t>
  </si>
  <si>
    <t xml:space="preserve">Atencion y servicios integrales para adultos mayores </t>
  </si>
  <si>
    <t xml:space="preserve">Persona </t>
  </si>
  <si>
    <t>S126</t>
  </si>
  <si>
    <t xml:space="preserve">Comunidad huehueyotl, apoyo a colectivos y personas adultas mayores </t>
  </si>
  <si>
    <t>2-6-2-122</t>
  </si>
  <si>
    <t xml:space="preserve">Atencion adultos mayores </t>
  </si>
  <si>
    <t>P050</t>
  </si>
  <si>
    <t xml:space="preserve">Planeación y gestión para el desarrollo integral e incluyente </t>
  </si>
  <si>
    <t>S135</t>
  </si>
  <si>
    <t xml:space="preserve">Unidad-es Tlalpan </t>
  </si>
  <si>
    <t>S137</t>
  </si>
  <si>
    <t xml:space="preserve">Cultivando comunidad con la participación ciudadana </t>
  </si>
  <si>
    <t>2-6-4-105</t>
  </si>
  <si>
    <t>Acciones para el fortalecimiento del desarrollo social</t>
  </si>
  <si>
    <t>E140</t>
  </si>
  <si>
    <t xml:space="preserve">Atención y prevención de la violencia intrafamiliar </t>
  </si>
  <si>
    <t>2-6-4-127</t>
  </si>
  <si>
    <t>Acciones para prevenir y tratar la violencia familiar</t>
  </si>
  <si>
    <t>E142</t>
  </si>
  <si>
    <t xml:space="preserve">Apoyo integral a la persona con discapacidad </t>
  </si>
  <si>
    <t>2-6-5-143</t>
  </si>
  <si>
    <t>Apoyo económico a población con discapacidad permanente</t>
  </si>
  <si>
    <t>E134</t>
  </si>
  <si>
    <t xml:space="preserve">Atencion integral para el desarrollo infantil </t>
  </si>
  <si>
    <t>E137</t>
  </si>
  <si>
    <t xml:space="preserve">Operación de centros de desarrollo infantil </t>
  </si>
  <si>
    <t>S128</t>
  </si>
  <si>
    <t>Defensoria de los derechos y apoyos economicos a niñas y niños de Tlalpan</t>
  </si>
  <si>
    <t>2-6-8-149</t>
  </si>
  <si>
    <t>Protección y desarrollo integral de niñas, niños y adolescentes</t>
  </si>
  <si>
    <t>E133</t>
  </si>
  <si>
    <t>Actividades digitalizadas al desarrollo de la juventud</t>
  </si>
  <si>
    <t xml:space="preserve">Evento </t>
  </si>
  <si>
    <t>2-7-1-117</t>
  </si>
  <si>
    <t>Acciones para el desarrollo y bienestar de los jóvenes</t>
  </si>
  <si>
    <t>Ciudad sustentable</t>
  </si>
  <si>
    <t>E123</t>
  </si>
  <si>
    <t xml:space="preserve">Manejo integral de residuos solidos urbanos </t>
  </si>
  <si>
    <t xml:space="preserve">Tonelada </t>
  </si>
  <si>
    <t>2-1-1-084</t>
  </si>
  <si>
    <t>Recoleccion, tratamiento y disposicion final de deshechos solidos y peligrosos</t>
  </si>
  <si>
    <t>E122</t>
  </si>
  <si>
    <t xml:space="preserve">Reforestación en suelo de conservacion </t>
  </si>
  <si>
    <t>Metro cuadrado</t>
  </si>
  <si>
    <t>2-1-5-092</t>
  </si>
  <si>
    <t>Restauración del equilibro ecológico, conservación de áreas protegidas y fomento a la producción agroecológica.</t>
  </si>
  <si>
    <t>K015</t>
  </si>
  <si>
    <t xml:space="preserve">Construcción de infraestructura pública </t>
  </si>
  <si>
    <t>Obra</t>
  </si>
  <si>
    <t>2-2-1-024</t>
  </si>
  <si>
    <t>P049</t>
  </si>
  <si>
    <t>Planeación y gestión del ordenamiento territorial y asentamientos humanos</t>
  </si>
  <si>
    <t>2-2-2-166</t>
  </si>
  <si>
    <t>Procedimientos legales en materia de regularización territorial</t>
  </si>
  <si>
    <t>G021</t>
  </si>
  <si>
    <t>Verificación, inspección  y vigilancia ambiental</t>
  </si>
  <si>
    <t>2-2-3-081</t>
  </si>
  <si>
    <t>Protección del medio ambiente y recursos naturales</t>
  </si>
  <si>
    <t>K014</t>
  </si>
  <si>
    <t>Infraestructura de agua potable, alcantarillado y saneamiento</t>
  </si>
  <si>
    <t>2-2-3-200</t>
  </si>
  <si>
    <t>Suministro de agua potable</t>
  </si>
  <si>
    <t>2-2-3-202</t>
  </si>
  <si>
    <t>Construcción, reahabilitación, sectorización y operación de la infraestructura de agua potable</t>
  </si>
  <si>
    <t>K016</t>
  </si>
  <si>
    <t>Rehabilitación y mantenimiento de la infraestructura pública</t>
  </si>
  <si>
    <t xml:space="preserve">Mantenimiento </t>
  </si>
  <si>
    <t>Construcción, rehabilitación, sectorización y operación de la infraestructura de agua potable</t>
  </si>
  <si>
    <t>2-2-4-012</t>
  </si>
  <si>
    <t>Alumbrado público</t>
  </si>
  <si>
    <t>E130</t>
  </si>
  <si>
    <t xml:space="preserve">Operación de panteones públicos </t>
  </si>
  <si>
    <t>2-2-5-243</t>
  </si>
  <si>
    <t>Gestión de panteones públicos</t>
  </si>
  <si>
    <t>E131</t>
  </si>
  <si>
    <t>Rescate, rehabilitación y mantenimiento de espacios deportivos</t>
  </si>
  <si>
    <t>2-4-1-101</t>
  </si>
  <si>
    <t>Fortalecimiento del deporte</t>
  </si>
  <si>
    <t>S133</t>
  </si>
  <si>
    <t>Imagen Urbana para Cultivar Comunidad</t>
  </si>
  <si>
    <t>Acción</t>
  </si>
  <si>
    <t>2-4-2-135</t>
  </si>
  <si>
    <t>Espacios Públicos para la cultura y el arte</t>
  </si>
  <si>
    <t>K013</t>
  </si>
  <si>
    <t>Construcción y mejoramiento de la infraestructura educativa</t>
  </si>
  <si>
    <t>2-5-5-024</t>
  </si>
  <si>
    <t>Construcción y supervisión de infraestructura pública</t>
  </si>
  <si>
    <t>F029</t>
  </si>
  <si>
    <t>Financiamiento a las MIPYMES</t>
  </si>
  <si>
    <t>Credito</t>
  </si>
  <si>
    <t>3-2-1-102</t>
  </si>
  <si>
    <t>Generación de desarrollo económico sustentable e incluyente</t>
  </si>
  <si>
    <t>F033</t>
  </si>
  <si>
    <t xml:space="preserve">Proyectos de desarrollo y  fomento agropecuario </t>
  </si>
  <si>
    <t>S139</t>
  </si>
  <si>
    <t>Apoyo al Desarrollo Agropecuario  Sustentable</t>
  </si>
  <si>
    <t>3-2-1-275</t>
  </si>
  <si>
    <t>Atención a productores agropecuarios</t>
  </si>
  <si>
    <t>Más y mejor movilidad</t>
  </si>
  <si>
    <t>E124</t>
  </si>
  <si>
    <t>Programa integral de movilidad inteligente</t>
  </si>
  <si>
    <t>Mantenimiento</t>
  </si>
  <si>
    <t>2-2-1-049</t>
  </si>
  <si>
    <t xml:space="preserve">Mantenimiento de infraestructura vial, zonas verdes y espacios públicos </t>
  </si>
  <si>
    <t>Ciudad de México, capital cultural de America Latina</t>
  </si>
  <si>
    <t>F031</t>
  </si>
  <si>
    <t>Organización de eventos cívicos, festividades patrias y tradiciones</t>
  </si>
  <si>
    <t>2-4-2-078</t>
  </si>
  <si>
    <t>Promoción y fomento de manifestaciones culturales</t>
  </si>
  <si>
    <t>Cero Agresión y Más Seguridad</t>
  </si>
  <si>
    <t xml:space="preserve"> </t>
  </si>
  <si>
    <t>E118</t>
  </si>
  <si>
    <t>Acciones policiales y prevención del delito</t>
  </si>
  <si>
    <t xml:space="preserve">Acción </t>
  </si>
  <si>
    <t>1-2-3-272</t>
  </si>
  <si>
    <t>Protección de la integridad y el patrimonio de las personas</t>
  </si>
  <si>
    <t>1-7-1-063</t>
  </si>
  <si>
    <t>Prevención de la violencia y el delito</t>
  </si>
  <si>
    <t>S140</t>
  </si>
  <si>
    <t>Prevención del Delito, Tlalpan 2019</t>
  </si>
  <si>
    <t>N001</t>
  </si>
  <si>
    <t>Cumplimiento de los programas de protección civil</t>
  </si>
  <si>
    <t>1-7-2-002</t>
  </si>
  <si>
    <t>Gestión integral de riesgos en materia de protección civil</t>
  </si>
  <si>
    <t>S136</t>
  </si>
  <si>
    <t>Jóvenes Cultivando la Movilidad</t>
  </si>
  <si>
    <t>2-6-8-117</t>
  </si>
  <si>
    <t>S201</t>
  </si>
  <si>
    <t>Invierno Solidario, 2020</t>
  </si>
  <si>
    <t>2-6-8-244</t>
  </si>
  <si>
    <t>Apoyos y servicios sociales</t>
  </si>
  <si>
    <t>Ciencia, Innovación y Transparencia</t>
  </si>
  <si>
    <t>P048</t>
  </si>
  <si>
    <t>Planeación, seguimiento y evaluación a políticas públicas</t>
  </si>
  <si>
    <t>1-3-8-177</t>
  </si>
  <si>
    <t>Conducción de la política de gobierno</t>
  </si>
  <si>
    <t>1-3-1-104</t>
  </si>
  <si>
    <t>Administración de capital humano, Tlalpan</t>
  </si>
  <si>
    <t>O001</t>
  </si>
  <si>
    <t>Actividades de apoyo a la función pública y buen gobierno</t>
  </si>
  <si>
    <t>1-3-1-001</t>
  </si>
  <si>
    <t>Función pública y buen gobierno</t>
  </si>
  <si>
    <t>2-2-1-001</t>
  </si>
  <si>
    <t>2-2-1-071</t>
  </si>
  <si>
    <t>Profesionalización de servidores públicos</t>
  </si>
  <si>
    <t>M001</t>
  </si>
  <si>
    <t>Actividades de apoyo administrativo</t>
  </si>
  <si>
    <t>1-7-2-104</t>
  </si>
  <si>
    <t>Administración de capital humano Protección Civil</t>
  </si>
  <si>
    <t>2-2-1-104</t>
  </si>
  <si>
    <t>Administración de capital humano, Obras y Servicios</t>
  </si>
  <si>
    <t>2-2-5-104</t>
  </si>
  <si>
    <t>2-3-2-104</t>
  </si>
  <si>
    <t>Administración de capital humano, Salud</t>
  </si>
  <si>
    <t>2-3-3-104</t>
  </si>
  <si>
    <t>TOTAL URG (19)</t>
  </si>
  <si>
    <t>APP-RF  AVANCE PROGRAMÁTICO-PRESUPUESTAL DE RECURSOS DE ORIGEN FEDERAL</t>
  </si>
  <si>
    <t>FONDO, CONVENIO, SUBSIDIO O PARTICIPACIÓN:Etiquetado Recursos Federales-Aportaciones Federales para Entidades Federativas y Municipios-Fondo de Aportaciones para el Fortalecimiento de los Municipios y las Demarcaciones Territoriales del Distrito Federal (FORTAMUN)-2020-Original de la URG</t>
  </si>
  <si>
    <t xml:space="preserve">Período: Enero-Marzo 2020 </t>
  </si>
  <si>
    <t>EJE
(4)</t>
  </si>
  <si>
    <t>ÁREA FUNCIONAL
(4)</t>
  </si>
  <si>
    <t>DENOMINACIÓN PP
(4)</t>
  </si>
  <si>
    <t>UNIDAD
DE
MEDIDA PP
(4)</t>
  </si>
  <si>
    <t>R      E      S      U      L      T      A      D      O      S</t>
  </si>
  <si>
    <t xml:space="preserve"> AVANCE FÍSICO</t>
  </si>
  <si>
    <t>AVANCE %</t>
  </si>
  <si>
    <t>AVANCE PRESUPUESTAL   (Pesos con dos decimales)</t>
  </si>
  <si>
    <t>PROGRAMADO
 (6)</t>
  </si>
  <si>
    <t xml:space="preserve">(8)=(7/5)*100
</t>
  </si>
  <si>
    <t xml:space="preserve">(9)=(7/6)*100
</t>
  </si>
  <si>
    <t>APROBADO
(10)</t>
  </si>
  <si>
    <t>MODIFICADO
(11)</t>
  </si>
  <si>
    <t>DEVENGADO
(12)</t>
  </si>
  <si>
    <t>EJERCIDO
(13)</t>
  </si>
  <si>
    <t>PAGADO
(14)</t>
  </si>
  <si>
    <t xml:space="preserve">(15)=(12/10)*100
</t>
  </si>
  <si>
    <t xml:space="preserve">(16)=(12/11)*100
</t>
  </si>
  <si>
    <t xml:space="preserve">(17)=(13/10)*100
</t>
  </si>
  <si>
    <t xml:space="preserve">(18)=(13/11)100
</t>
  </si>
  <si>
    <t>124003P001</t>
  </si>
  <si>
    <t>255129U024</t>
  </si>
  <si>
    <t>262122E143</t>
  </si>
  <si>
    <t>264105P050</t>
  </si>
  <si>
    <t>264127E140</t>
  </si>
  <si>
    <t>265143E142</t>
  </si>
  <si>
    <t>268149E134</t>
  </si>
  <si>
    <t>268149E137</t>
  </si>
  <si>
    <t>271117E133</t>
  </si>
  <si>
    <t>235064E127</t>
  </si>
  <si>
    <t>241046F032</t>
  </si>
  <si>
    <t>223089E120</t>
  </si>
  <si>
    <t>211084E123</t>
  </si>
  <si>
    <t>215092E122</t>
  </si>
  <si>
    <t>221024K015</t>
  </si>
  <si>
    <t>222166P049</t>
  </si>
  <si>
    <t>223081G021</t>
  </si>
  <si>
    <t>223200K014</t>
  </si>
  <si>
    <t>223202K016</t>
  </si>
  <si>
    <t>225243E130</t>
  </si>
  <si>
    <t>241101E131</t>
  </si>
  <si>
    <t>242135K016</t>
  </si>
  <si>
    <t>321102F029</t>
  </si>
  <si>
    <t>321275F033</t>
  </si>
  <si>
    <t>221049E124</t>
  </si>
  <si>
    <t>221049K016</t>
  </si>
  <si>
    <t>242078F031</t>
  </si>
  <si>
    <t>171063E118</t>
  </si>
  <si>
    <t>172002N001</t>
  </si>
  <si>
    <t>221001O001</t>
  </si>
  <si>
    <t>131001O001</t>
  </si>
  <si>
    <t>138177P048</t>
  </si>
  <si>
    <r>
      <t xml:space="preserve">ACCIONES REALIZADAS CON RECURSOS DE ORIGEN FEDERAL: </t>
    </r>
    <r>
      <rPr>
        <b/>
        <vertAlign val="superscript"/>
        <sz val="8"/>
        <color theme="0"/>
        <rFont val="Source Sans Pro"/>
        <family val="2"/>
      </rPr>
      <t>(20)</t>
    </r>
  </si>
  <si>
    <r>
      <t xml:space="preserve">223 202K014-'Infraestructura de agua potable, alcantarillado y saneamiento- A través d ela Obra por Administración se realizarontrabajos en la repartición de agua potable con un acumulado de 285,772.00 m3 en las siguientes 5 Acciones en:  
</t>
    </r>
    <r>
      <rPr>
        <b/>
        <sz val="9"/>
        <rFont val="Source Sans Pro"/>
      </rPr>
      <t>(1°a Acción) 1. GARZA HUIPULCO. En las siguientes colonias:</t>
    </r>
    <r>
      <rPr>
        <sz val="9"/>
        <rFont val="Source Sans Pro"/>
        <family val="2"/>
      </rPr>
      <t xml:space="preserve">3 de Mayo, Achichipilco, Ahuacatitla, Altos Tepetlica, Amalillo, Ampliación Ayocatitla, Ampliación Guadalupana, Ampliación la Magdalena Petlacalco, Ampliación la Venta, Ampliación Lomas de Texcalatlaco, Ampliación Oriente, Ampliación Parres, Ampliación Plan de Ayala, Ampliación Tezontitla, Arenal, Atocpa, Ayocatitla, Ayometitla, Bosques de Tepeximilpa, Colinas de Tepuente, Colonial del Valle, Cuanejaque, Cuauhtenco, Diamante, Dolores Tlalli, Ejidos de San Pedro Mártir, El Arenal Tlahuepa, El Calvario, El Cantil, El Divisadero, El Mirador, Encinos del Pedregal, Estrella Mora, Fuentes de Tepepan, Héroes de 1910, Huinisco, Ixtlahuaca, Izpangologuia, Jardines de San Juan, La Concepción, La Faja, La Guadalupana, La Joyita, La Libertad, La Palma, La Pedrera, La Presa, La Quinta, La Venta, Las Flores, Las Margaritas, Lomas de Tepuente, Lomas de Texcalatlaco, Lomas del Capulín, Los Ángeles, Los Arcos, Los Volcanes, Magdalena Petlacalco, Magueyera, Mesa los Hornos, Miguel Hidalgo 1a Secc., Mirador del Colibrí, Nueva Renacimiento de Axalco, Ocotes Parres, Ocotla, Oyameyo, Paraje Huinizco, Paraje La Cima, Paraje La Herradura, Paraje las Maravillas, Paraje Tenancatitla, Paraje Tlaquexpa, Parres El Guarda, Pedregal de Aminco, Pedregal de las Águilas, Piedra Larga, Plan de Ayala, Plan de Ayala 2a Secc. (Ampliación), Progreso Tlalpan, San Andrés Totoltepec, San Bartolo el Chico, San Buenaventura (Pueblo San Andrés Totoltepec), San Miguel Ajusco, San Miguel Tehuizco, San Miguel Topilejo, San Miguel Toxiac, San Miguel Xicalco, San Pedro Mártir, Santa Ana, Santa Cruz, Santa Úrsula Xitla, Santo Tomás Ajusco, Tepetitla, Tepetlica, Teposanes, Tepuente, Tetexaloca, Tezontitla, Tlaxopan, Tlaxopan Norte, U.H. Hueytlalpan, Valle Verde, Vista Hermosa, Vistas Del Valle, Viveros de Coatectlan, Viveros de Cuernavaca, Xaltipac, Xaxalco, Xilinimoco. </t>
    </r>
    <r>
      <rPr>
        <b/>
        <sz val="9"/>
        <rFont val="Source Sans Pro"/>
      </rPr>
      <t xml:space="preserve"> Acumulado x Garza 79,065.00 m3.
</t>
    </r>
    <r>
      <rPr>
        <sz val="9"/>
        <rFont val="Source Sans Pro"/>
        <family val="2"/>
      </rPr>
      <t>(</t>
    </r>
    <r>
      <rPr>
        <b/>
        <sz val="9"/>
        <rFont val="Source Sans Pro"/>
      </rPr>
      <t>2°a Acción) 2. GARZA FLACSO. En las siguientes colonias:</t>
    </r>
    <r>
      <rPr>
        <sz val="9"/>
        <rFont val="Source Sans Pro"/>
        <family val="2"/>
      </rPr>
      <t xml:space="preserve">2 de Octubre, Achichipilco, Ampliación la Venta, Ampliación Miguel Hidalgo, Belvedere, Bosques, Bosques del Pedregal, Chichicaspatl, Chimilli, Cruz del Farol, Cuchilla de Padierna, Cuilotepec, Cuilotepec II, Cultura Maya, Ejidos de San Andrés, Ejidos de San Andrés Totoltepec, El Mirador, Estación la Venta, Héroes de 1910, Héroes de Padierna, Jardines de San Juan, La Joya (Ajusco), La Magueyera, La Quinta, La Venta, Lomas de Cuilotepec, Lomas de Padierna, Lomas de Padierna II, Lomas de Padierna Sur, Lomas de Tepemecatl, Lomas de Texcalatlaco, Lomas del Capulín, Lomas del Pedregal, Lomas Hidalgo, Los Encinos, Miguel Hidalgo 1a Secc., Miguel Hidalgo 2a Secc., Miguel Hidalgo 3a Secc., Miguel Hidalgo 4a. Secc., Mirador 1a Secc., Mirador 2a Secc., Mirador 3a Secc., Mirador I, Mirador II, Paraje 38, Paraje del Conejo, Paraje la Herradura, Paraje la Joya, Pedregal de San Nicolás, Primavera, San Miguel Ajusco, San Miguel Tehuizco, San Miguel Toxiac, San Nicolás II, Santa Cruz, Santo Tomas Ajusco, Tequimila, Torres de Padierna, Vistas del Pedregal, Zacatón, Zorros Solidaridad. </t>
    </r>
    <r>
      <rPr>
        <b/>
        <sz val="9"/>
        <rFont val="Source Sans Pro"/>
      </rPr>
      <t>Acumulado x Garza 90,653.00 m3.
(3°a Acción) 3. GARZA POZO XOCHIMILCO 30. En las siguientes colonias:</t>
    </r>
    <r>
      <rPr>
        <sz val="9"/>
        <rFont val="Source Sans Pro"/>
        <family val="2"/>
      </rPr>
      <t>2 de Octubre, 3 de Mayo, 3 de Mayo (Ampliación), Achichipilco, Ahuacatitla, Altos Tepetlica, Amalillo, Ampliación Ayocatitla, Ampliacion Guadalupana, Ampliación la Venta, Ampliación Lomas de Texcalatlaco, Ampliación los Ángeles, Ampliación Oriente, Ampliación Parres, Ampliación Plan de Ayala, Arenal, Atocpa, Ayocatitla, Ayometitla, Colonial del Valle, Cuanejaque, Diamante, Dolores Tlalli, El Calvario, El Divisadero, El Mirador, Estrella Mora, Fuentes de Tepepan, Huinisco, Ixtlahuaca, Izpangologuia, Jardines de San Juan, La Concepción, La Faja, La Guadalupana, La Joya, La Joya (Ajusco), La Joyita, La Libertad, La Magueyera, La Palma, La Pedrera, La Venta, Las Flores, Las Margaritas, Lomas de Coatectlan, Lomas de Tepuente, Lomas de Texcalatlaco, Lomas del Capulín, Los Ángeles, Los Volcanes, Magdalena Petlacalco, Magueyera, María Esther Zuno de Echeverría, Mesa los Hornos, Mirador del Colibrí, Mirador del Valle, Mirador del Valle(Pueblo de la Magdalena Petlacalco), Nueva Renacimiento de Axalco, Ocotes Parres, Ocotla, Oyameyo, Paraje Huinizco, Paraje la Cima, Paraje la Herradura, Paraje las Maravillas, Paraje Loloigque, Paraje Texcalatlaco, Paraje Tlaquexpa, Parajes: La Joya, La Magueyera, La Faja, La Joyita y La Pedrera, San Miguel Topilejo, Pedregal de Aminco, Pedregal del Topilejo, Piedra Larga, Magdalena Petlacalco, Magueyera, María Esther Zuno de Echeverría, , San Miguel Tehuizco, San Miguel Topilejo, San Miguel Toxiac, San Miguel Xicalco, San Pedro Mártir, Santa Cruz, Santa Úrsula Xitla, Santo Tomás Ajusco, Tecorral, Tepetitla, Tepetlica, Tepuente, Tezontitla, Tlalcoligia, Tlalpan Centro 1, Tlaxopan, U.H. Hueytlalpan, Valle Verde, Vista Hermosa, Vistas del Valle, Viveros de Coatectlan, Xaltipac, Xaxalco, Xaxalipac.</t>
    </r>
    <r>
      <rPr>
        <b/>
        <sz val="9"/>
        <rFont val="Source Sans Pro"/>
      </rPr>
      <t xml:space="preserve"> Acumulado x Garza 62,986.00 m3.
</t>
    </r>
    <r>
      <rPr>
        <sz val="9"/>
        <rFont val="Source Sans Pro"/>
        <family val="2"/>
      </rPr>
      <t>(</t>
    </r>
    <r>
      <rPr>
        <b/>
        <sz val="9"/>
        <rFont val="Source Sans Pro"/>
      </rPr>
      <t xml:space="preserve">4°ta Acción) 4. GARZA TULYEHUALCO 13. En las siguientes colonias: </t>
    </r>
    <r>
      <rPr>
        <sz val="9"/>
        <rFont val="Source Sans Pro"/>
        <family val="2"/>
      </rPr>
      <t xml:space="preserve"> 2 de Octubre, 3 de Mayo, 3 de Mayo (Ampliación), Achichipilco, Achichipisco, Ahuacatitla, Altos , epetlica, Amalillo, Ampliación Ayocatitla, Ampliación Guadalupana, Ampliación la Magdalena Petlacalco, Ampliación Lomas de Texcalatlaco, Ampliación Oriente, Ampliación Parres, Ampliación Plan de Ayala, Ampliación Tezontitla, Arenal, Atocpa, Ayocatitla, Ayometitla, Buenavista, Colonial del Valle, Cuanejaque, Cuauhtenco, Diamante, Dolores Tlalli, El Divisadero, El Mirador, Encinos del Pedregal, Huinisco, Jardines de San Juan, La Concepción, La Faja, La Fama, La Guadalupana, La Joyita, La Libertad, La Magueyera, La Palma, La Palma 1a Secc., La Venta, Las Flores, Las Margaritas, Lomas de Coatectlan, Lomas de Tepuente, Lomas de Texcalatlaco, Lomas del Capulín, Los Ángeles, 2 de OctubreMesa los Hornos, Mirador del Colibrí, Nueva Renacimiento de Axalco, Ocotla, Paraje Huinizco, Paraje la Raíz, Paraje las Maravillas, Paraje Loloigque, Paraje Tlaquexpa, Parres el Guarda, Pedregal de San Francisco, Pedregal de Santa Úrsula Xitla, Pepeloncoztla, Piedra Larga, Plan de Ayala, Progreso Tlalpan, Rinconada El Mirador, San Andrés Totoltepec, San Miguel Ajusco, San Miguel Tehuizco, San Miguel Topilejo, San Miguel Toxiac, San Miguel Xicalco, San Pedro Mártir, Santa Ana, Santa Cruz, Tepetlica, Teposanes, Tepuente, Tetecala, Tetexaloca, Tezontitla, Tlalpan Centro 1, Tlalpuente, Tlaxopan, U.H. Hueytlalpan, Valle Verde, Vista Hermosa, Vistas del Valle, Viveros de Coatectlan, Xacaltitla, Xaltipac, Xaxalco, Xaxalipac, Xilinimoco. </t>
    </r>
    <r>
      <rPr>
        <b/>
        <sz val="9"/>
        <rFont val="Source Sans Pro"/>
      </rPr>
      <t>Acumulado x Garza 52,780.00 m3</t>
    </r>
    <r>
      <rPr>
        <sz val="9"/>
        <rFont val="Source Sans Pro"/>
        <family val="2"/>
      </rPr>
      <t xml:space="preserve">.
</t>
    </r>
    <r>
      <rPr>
        <b/>
        <sz val="9"/>
        <rFont val="Source Sans Pro"/>
      </rPr>
      <t>(5° ta Acción) 5. VILLA OLÍMPICA 2. En las siguientes colonias:</t>
    </r>
    <r>
      <rPr>
        <sz val="9"/>
        <rFont val="Source Sans Pro"/>
        <family val="2"/>
      </rPr>
      <t xml:space="preserve">2 de Octubre, Bosques del Pedregal, Chichicaspatl, Héroes de Padierna, Jardines de San Juan, Lomas de Cuilotepec, San Miguel Ajusco, San Miguel Topilejo, San Nicolás II, Santo Tomás Ajusco, San Miguel Xicalco, Zacatón, Zorros Solidaridad. </t>
    </r>
    <r>
      <rPr>
        <b/>
        <sz val="9"/>
        <rFont val="Source Sans Pro"/>
      </rPr>
      <t>Acumulado x Garza 288.00 m3.</t>
    </r>
  </si>
  <si>
    <t>Nota. Al corte seguimos en el proceso de ajustes al CAMAI, toda vez que se registraron algunas actividades Institucionales que no corresponden a las solicitadas por esta Alcaldía.</t>
  </si>
  <si>
    <t xml:space="preserve">Las Actividades Institucionales señaladas con el subíndice 1, no se reporta meta física programada ni ejecutada ya que esta corresponde a la obra por contrato y fué programada en los trimestres subsecuentes, derivado a los tiempos de los procesos licitatorios.
En todas las actividades se menciona que a al periodo no se han dado de alta la Cartera de Inversión del Capítulo 5000 y 6000, por lo cual  se espera informar del seguimiento en los informes subsecuentes.
</t>
  </si>
  <si>
    <t>En los programas presupuestarios y actividades institucionales que a continuación se relacionan, se informa que se cumplieron con los objetivos programados al 1er trimestre ene-marzo  del Ejercicio 2020:
K016 221 049, K014 223 200, K014 223 202 y k016 223 202 refieren a la Obra por Administración</t>
  </si>
  <si>
    <t>221 049E124-Se autorizaron recursos del capítulo 3000 partida 3331 los cuales no crean meta ya que se ocuparán para pago de servicios de consulta</t>
  </si>
  <si>
    <t>221049K016-se informa que se autorizó una meta por 1 mantenimientos en los cuales se reportarán las obras de  2.-Conservación y Rehabilitación de banquetas de las Obras por Contrato y Administración con  Recursos autorizados con Fondo de Participación Federal,  las cuales se reportarán en el Fondo Participaciones Federales. Por lo que  los trabajos através de la Obra por Contrato tienen los fondos autorizados FORTAMUN y FAIS y están programados para ser realizados  en los informes subsecuentes.
Por otro lado se autorizaron recursos del capítulo 2000 partida 2411 en la cual no se reportará meta ejecutada ya que es para la compra de mezcla asfáltica por lo que es complemento de la meta que llevará a cabo en el Fondo Participaciones Federales.</t>
  </si>
  <si>
    <t>223 202K014-Se informa que se autorizaron recursos referentes al capitulo 3000 partidas 3261 que será para el arrendamiento de maquinaria, 3331 para los servicios de consultoría administrativa, 3571 con el Oficio DGODU/DOO/1032/2019 se solitaron recursos para uso de preinversión para los servicios de mante nimiento y reparación de maquinaria y cárcamos.
Por otro lado se informa que el proyecto O20NR225 cuenta con 2  Fondos de inversión FORTAMUN y FAIS este último será separado en un proyecto único cuando sean dados de alta las AGEBS en el sistema por lo que la meta de origen se verá reflejada en el Fondo FORTAMUN y será en los informes subsecuentes donde se informe el seguimiento del Fondo FAIS.</t>
  </si>
  <si>
    <t>PPI PROGRAMAS Y PROYECTOS DE INVERSIÓN</t>
  </si>
  <si>
    <t xml:space="preserve">Período:Enero-Marzo 2020 </t>
  </si>
  <si>
    <t>Clave
Proyecto de Inversión
(3)</t>
  </si>
  <si>
    <t>Denominación del Proyecto de Inversión
(4)</t>
  </si>
  <si>
    <t>Avance Físico
%
(5)</t>
  </si>
  <si>
    <t>Presupuesto
(Pesos con dos decimales)</t>
  </si>
  <si>
    <t>Descripción de Acciones Realizadas
(7)</t>
  </si>
  <si>
    <t>Aprobado (6)</t>
  </si>
  <si>
    <t>Programado (6)</t>
  </si>
  <si>
    <t>Ejercido (6)</t>
  </si>
  <si>
    <t>A20NR0183</t>
  </si>
  <si>
    <t>Adquisición de Material Informático</t>
  </si>
  <si>
    <t>Al período no se registra avance en adquisiciones</t>
  </si>
  <si>
    <t>A20NR0184</t>
  </si>
  <si>
    <t xml:space="preserve">Adquisición de equipos y aparatos audiovisuales; cámaras fotográficas, de video  y softwares
</t>
  </si>
  <si>
    <t>A20NR0185</t>
  </si>
  <si>
    <t>Adquisicion Equipo de Radiocomunicación Portatil</t>
  </si>
  <si>
    <t>A20NR0186</t>
  </si>
  <si>
    <t>Adquisicion de mobiliario, equipos topográficos y equipo audivisual para la Direccion General de Asuntos juridicos y de Gobierno</t>
  </si>
  <si>
    <t>A20NR0187</t>
  </si>
  <si>
    <t>Compra de camiones y equipo terrestre destinados a servicios públicos y operación de programas públicos.</t>
  </si>
  <si>
    <t>A20NR0188</t>
  </si>
  <si>
    <t>Adquisición de equipo industrial para la Dirección General de Asuntos Jurídicos.</t>
  </si>
  <si>
    <t>A20NR0189</t>
  </si>
  <si>
    <t>Adquisición de Equipo Inform'atico y una Mini Retroexcavadora</t>
  </si>
  <si>
    <t>A20NR0190</t>
  </si>
  <si>
    <t xml:space="preserve">Camiones recolectores de basura, carga trasera.
</t>
  </si>
  <si>
    <t>A20NR0191</t>
  </si>
  <si>
    <t>Adquisición Equipo y Maquinaría para trabajos de Mantenimiento del Balizamiento en Obras Viales.</t>
  </si>
  <si>
    <t>A20NR0192</t>
  </si>
  <si>
    <t>Adquisición de Mobiliario para  para la  Dirección General de Obras y Desarrollo Urbano</t>
  </si>
  <si>
    <t>A20NR0193</t>
  </si>
  <si>
    <t>Adquisición de Vehiculos   para el  Mantenimiento al Sistema de Drenaje.</t>
  </si>
  <si>
    <t>A20NR0194</t>
  </si>
  <si>
    <t>Adquisición de equipo industrial para el Mantenimiento al Sistema de Drenaje en la Dirección General de Obras.</t>
  </si>
  <si>
    <t>A20NR0195</t>
  </si>
  <si>
    <t>Adquisición de Mobiliario para la Dirección General de Obras.</t>
  </si>
  <si>
    <t>A20NR0196</t>
  </si>
  <si>
    <t>Adquisición de Vehiculos   para el  Mantenimiento al Sistema de Agua Potable.</t>
  </si>
  <si>
    <t>A20NR0197</t>
  </si>
  <si>
    <t>Adquisición de Equipo y Maquinaria para el Mantenimiento al Sistema de Agua Potable.</t>
  </si>
  <si>
    <t>A20NR0198</t>
  </si>
  <si>
    <t>Adquisición de Mobiliario, Computadoras, Equipo Audio Visual, y Vehiculos para la Coordinación de Servicios Educativos.</t>
  </si>
  <si>
    <t>A20NR0199</t>
  </si>
  <si>
    <t xml:space="preserve">Adquisición de equipo eléctrico, equipo de comunicación, herramientas, para la Dirección Ejecutiva.
</t>
  </si>
  <si>
    <t>A20NR0200</t>
  </si>
  <si>
    <t>Adquisición de Equipamiento para los CENDIS</t>
  </si>
  <si>
    <t>A20NR0201</t>
  </si>
  <si>
    <t>Adquisición de Computadoras de escritorio, Pantallas y Proyectores</t>
  </si>
  <si>
    <t>A20NR0202</t>
  </si>
  <si>
    <t>Adquisición de mobiliario, computadoras, equipo audivisual, vehículo, para la Dirección de Desarrollo Social.</t>
  </si>
  <si>
    <t>A20NR0203</t>
  </si>
  <si>
    <t>Adquirir equipo de computo, computadoras, mobiliario, equipo industrial para la Dirección General de Desarrollo Social.</t>
  </si>
  <si>
    <t>A20NR0204</t>
  </si>
  <si>
    <t>Adquisición de Equipo e Instrumental y de laboratorio, equipo de computo, computadoras, equipo audivisual y mobiliario para la Dirección de Salud.</t>
  </si>
  <si>
    <t>A20NR0205</t>
  </si>
  <si>
    <t>Adquisición de Equipo e Instrumental médico y de laboratorio, Mobiliario, Equipo Administrativo, Audiovisual e Informático para equipamento de la Clínica Veterinaria de la Alcaldía Tlalpan.</t>
  </si>
  <si>
    <t>A20NR0206</t>
  </si>
  <si>
    <t>Adquisición de mobiliario, equipo de seguridad, computadoras, equipo informatico, equipo instrumental médico y de laboratorio.</t>
  </si>
  <si>
    <t>A20NR0207</t>
  </si>
  <si>
    <t>Adquisición de Motosierras</t>
  </si>
  <si>
    <t>A20NR0208</t>
  </si>
  <si>
    <t>Adquisición de equipo de sonido, equipo de seguridad, equipo de comunicación, receptor de Alerta Sismica y equipo audivisual.</t>
  </si>
  <si>
    <t>A20NR0209</t>
  </si>
  <si>
    <t>Adquisición de Vehículos</t>
  </si>
  <si>
    <t>A20NR0210</t>
  </si>
  <si>
    <t>Adquisición de Mobiliario, Equipo Administrativo, Equipo Audiovisual, equipo de cómputo y equipo de recreación.</t>
  </si>
  <si>
    <t>Subtotal</t>
  </si>
  <si>
    <t>O20NR0205</t>
  </si>
  <si>
    <t>Obras en el Marco del Presupuesto Participativo</t>
  </si>
  <si>
    <t>Al período no se registra avance en avance de obra</t>
  </si>
  <si>
    <t>O20NR0206</t>
  </si>
  <si>
    <t>Mantenimiento, Conservación y Rehabilitación a Vialidades Secundarias.</t>
  </si>
  <si>
    <t>O20NR0207</t>
  </si>
  <si>
    <t>Conservación y Rehabilitación de Banquetas</t>
  </si>
  <si>
    <t>O20NR0208</t>
  </si>
  <si>
    <t>Construcción en Vialidades Secundarias.</t>
  </si>
  <si>
    <t>O20NR0209</t>
  </si>
  <si>
    <t xml:space="preserve">Construcción y Ampliación de Banquetas
</t>
  </si>
  <si>
    <t>O20NR0210</t>
  </si>
  <si>
    <t>Conservación y Rehabilitación de Espacios Públicos</t>
  </si>
  <si>
    <t>O20NR0211</t>
  </si>
  <si>
    <t xml:space="preserve">Conservación y Rehabilitación de Espacios Deportivos
</t>
  </si>
  <si>
    <t>O20NR0212</t>
  </si>
  <si>
    <t>Construir y  Mejorar Planteles Educativos del Nivel Básico</t>
  </si>
  <si>
    <t>O20NR0213</t>
  </si>
  <si>
    <t>Construcción, Ampliación,de Infraestructura Social</t>
  </si>
  <si>
    <t>O20NR0214</t>
  </si>
  <si>
    <t>Construcción y Ampliación de Edificios Públicos</t>
  </si>
  <si>
    <t>O20NR0215</t>
  </si>
  <si>
    <t>Construcción y/o Adecuación de Mercados</t>
  </si>
  <si>
    <t>O20NR0216</t>
  </si>
  <si>
    <t>Mantenimiento, Conservación y Rehabilitación de  Infraestructura Cultural</t>
  </si>
  <si>
    <t>O20NR0217</t>
  </si>
  <si>
    <t>Mantenimiento, Conservación y Rehabilitación a Centros de Desarrollo Social</t>
  </si>
  <si>
    <t>O20NR0218</t>
  </si>
  <si>
    <t>Mantenimiento y Rehabilitación a Mercados</t>
  </si>
  <si>
    <t>O20NR0219</t>
  </si>
  <si>
    <t>Mantenimiento Conservación y Rehabilitación a  Edificios Públicos</t>
  </si>
  <si>
    <t>O20NR0220</t>
  </si>
  <si>
    <t>Rehabilitación a la Red de Agua Potable</t>
  </si>
  <si>
    <t>O20NR0221</t>
  </si>
  <si>
    <t>Construcción y Ampliación de Infraestructura del Sistema de Drenaje</t>
  </si>
  <si>
    <t>O20NR0222</t>
  </si>
  <si>
    <t>Desazolve de la Red del Sistema de Drenaje</t>
  </si>
  <si>
    <t>O20NR0223</t>
  </si>
  <si>
    <t>Rehabilitación de las redes de drenaje</t>
  </si>
  <si>
    <t>O20NR0224</t>
  </si>
  <si>
    <t>Construcción y Rehabilitación de Resumideros</t>
  </si>
  <si>
    <t>O20NR0225</t>
  </si>
  <si>
    <t>Construcción y Ampliación de Infraestructura de Agua Potable</t>
  </si>
  <si>
    <t xml:space="preserve">Total URG </t>
  </si>
  <si>
    <t>Estado Analítico del Ejercicio del Presupuesto de Egresos Detallado - LDF</t>
  </si>
  <si>
    <t>Unidad Responsable de Gasto: 02CD14 Alcaldía Tlapan</t>
  </si>
  <si>
    <t xml:space="preserve">Enero-Marzo 2020 </t>
  </si>
  <si>
    <t xml:space="preserve">Del 1 de enero al 31 de Marzo de 2020 </t>
  </si>
  <si>
    <t>(PESOS)</t>
  </si>
  <si>
    <t xml:space="preserve">C O N C E P T O  </t>
  </si>
  <si>
    <t>EGRESOS</t>
  </si>
  <si>
    <t>SUBEJERCICIO</t>
  </si>
  <si>
    <t>APROBADO</t>
  </si>
  <si>
    <t>AMPLIACIONES/
REDUCCIONES</t>
  </si>
  <si>
    <t>MODIFICADO</t>
  </si>
  <si>
    <t>DEVENGADO</t>
  </si>
  <si>
    <t>PAGADO</t>
  </si>
  <si>
    <t>(3)</t>
  </si>
  <si>
    <t>(4)</t>
  </si>
  <si>
    <t>(5)</t>
  </si>
  <si>
    <t>(6)</t>
  </si>
  <si>
    <t>(7)</t>
  </si>
  <si>
    <t>(8)</t>
  </si>
  <si>
    <t>I. GASTO NO ETIQUETADO (A+B+C+D+E+F)</t>
  </si>
  <si>
    <t>A. Personal Administrativo y de Servicio Público</t>
  </si>
  <si>
    <t>B. Magisterio</t>
  </si>
  <si>
    <t>C. Servicios de Salud C = (c1+c2)</t>
  </si>
  <si>
    <t>c1) Personal Administrativo</t>
  </si>
  <si>
    <t>c2) Personal Médico, Paramédico y Afín</t>
  </si>
  <si>
    <t>D. Seguridad Pública</t>
  </si>
  <si>
    <t>E. Gastos Asoc. a la Implemt.  de Nvas. Leyes Fed. o Ref. de las Mismas E = (e1+e2)</t>
  </si>
  <si>
    <t>e1 )Nombre del Programa o Ley 1</t>
  </si>
  <si>
    <t>e2) Nombre del Programa o Ley 2</t>
  </si>
  <si>
    <t>F. Sentencias Laborales Definitivas</t>
  </si>
  <si>
    <t>II. GASTO ETIQUETADO  (A+B+C+D+E+F)</t>
  </si>
  <si>
    <t>TOTAL DEL GASTO EN SERVICIOS PERSONALES III = (I+II)</t>
  </si>
  <si>
    <t xml:space="preserve">1211
1541
1541
1611
1542
1543
1546
1547
1547
1549
1713
</t>
  </si>
  <si>
    <t>ECG-1 EVOLUCIÓN PRESUPUESTAL POR CAPÍTULO DE GASTO CON DÍGITO IDENTIFICADOR 1</t>
  </si>
  <si>
    <t>CAPÍTULO
(3)</t>
  </si>
  <si>
    <t>TOTAL
URG (12)</t>
  </si>
  <si>
    <t>TOTAL URG     (12)</t>
  </si>
  <si>
    <t xml:space="preserve">A) </t>
  </si>
  <si>
    <t xml:space="preserve">B)  </t>
  </si>
  <si>
    <t>Sin Variación</t>
  </si>
  <si>
    <t>B) Sin variación</t>
  </si>
  <si>
    <t>A) Las partidas Centralizadas 1411, 1421, 1431, 1443 corresponden a aportaciones a los diferentes fondos e instituciones; 1443 Prima por seguro de vida, 1511  Cuotas del Fondo de Ahorro, 1541, Vales y 1543 CENDIS. Cuyo ejercicio se reflejará una vez realizado el cargo respectivo.</t>
  </si>
  <si>
    <t>A) La variación se registra principalmente en tres partidas correspondientes a: 2611, 2711 y 2721, su registro depende de la realización del cargo respectivo.</t>
  </si>
  <si>
    <t xml:space="preserve">A) Las variaciones se explican principalmente por la evolución de las siguientes partidas: El servicio de vigilancia partida  3381 representa el mayor importe, lo que obedece a que se formalizan las bases de colaboración del presente ejercicio.  La partida 3112 servicio de energía eléctrica muestra un desfase en su ejecución. </t>
  </si>
  <si>
    <t>A) El gasto en las partidas, 1411, (Aportaciones a Inst. de Seg. Social); 1421 (Aportaciones al Fondo de Vivienda) y 1511 (Cuotas para Fond. De Ahorro y Fondo de los Trabajadores) explican la variación del ejercicio al primer trimestre.</t>
  </si>
  <si>
    <t>A) La partida 2611 refleja la mayor variación en el trimestre corresponde a Combustibles y Lubricantes, cuyo cargo reflejará el ejercicio correspondiente.</t>
  </si>
  <si>
    <t>A) El ejercicio no difiere de lo programado al periodo principalmente por la partida 3981 que corresponde a impuestos sobre nómina y cuyo ejercicio corresponde a lo pagado en las partidas correspondientes al Capítulo 1000.</t>
  </si>
  <si>
    <t>A) Se envío comunicación a Oficinas Centrales para aderirnos a la compra consolidada de vehículos, su evolución depende del proceso que realice O.Centrales.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</si>
</sst>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64" formatCode="#,##0.00_ ;\-#,##0.00\ "/>
    <numFmt numFmtId="165" formatCode="_-* #,##0.00\ _€_-;\-* #,##0.00\ _€_-;_-* &quot;-&quot;??\ _€_-;_-@_-"/>
    <numFmt numFmtId="166" formatCode="_-* #,##0_-;\-* #,##0_-;_-* &quot;-&quot;??_-;_-@_-"/>
    <numFmt numFmtId="167" formatCode="_-* #,##0.0_-;\-* #,##0.0_-;_-* &quot;-&quot;??_-;_-@_-"/>
    <numFmt numFmtId="168" formatCode="0.0%"/>
    <numFmt numFmtId="169" formatCode="#,##0.0_);[Black]\(#,##0.0\)"/>
  </numFmts>
  <fonts count="51">
    <font>
      <sz val="10"/>
      <name val="Arial"/>
      <family val="2"/>
    </font>
    <font>
      <sz val="11"/>
      <color theme="1"/>
      <name val="Calibri"/>
      <family val="2"/>
      <scheme val="minor"/>
    </font>
    <font>
      <sz val="11"/>
      <color theme="1"/>
      <name val="Calibri"/>
      <family val="2"/>
      <scheme val="minor"/>
    </font>
    <font>
      <sz val="10"/>
      <name val="Arial"/>
      <family val="2"/>
    </font>
    <font>
      <b/>
      <sz val="12"/>
      <color theme="0"/>
      <name val="Source Sans Pro"/>
      <family val="2"/>
    </font>
    <font>
      <sz val="10"/>
      <name val="Source Sans Pro Light"/>
      <family val="2"/>
    </font>
    <font>
      <sz val="10"/>
      <name val="Source Sans Pro"/>
      <family val="2"/>
    </font>
    <font>
      <b/>
      <sz val="9"/>
      <name val="Source Sans Pro"/>
      <family val="2"/>
    </font>
    <font>
      <b/>
      <vertAlign val="superscript"/>
      <sz val="9"/>
      <name val="Source Sans Pro"/>
      <family val="2"/>
    </font>
    <font>
      <b/>
      <sz val="8"/>
      <color theme="0"/>
      <name val="Source Sans Pro"/>
      <family val="2"/>
    </font>
    <font>
      <b/>
      <sz val="10"/>
      <color theme="0"/>
      <name val="Source Sans Pro"/>
      <family val="2"/>
    </font>
    <font>
      <sz val="9"/>
      <name val="Source Sans Pro"/>
      <family val="2"/>
    </font>
    <font>
      <sz val="8"/>
      <name val="Source Sans Pro Light"/>
      <family val="2"/>
    </font>
    <font>
      <sz val="9"/>
      <name val="Source Sans Pro"/>
    </font>
    <font>
      <b/>
      <sz val="9"/>
      <name val="Source Sans Pro"/>
    </font>
    <font>
      <b/>
      <sz val="8"/>
      <name val="Source Sans Pro Light"/>
      <family val="2"/>
    </font>
    <font>
      <b/>
      <sz val="9"/>
      <name val="Source Sans Pro Light"/>
      <family val="2"/>
    </font>
    <font>
      <sz val="9"/>
      <name val="Source Sans Pro Light"/>
      <family val="2"/>
    </font>
    <font>
      <b/>
      <sz val="12"/>
      <name val="Source Sans Pro"/>
      <family val="2"/>
    </font>
    <font>
      <b/>
      <sz val="10"/>
      <name val="Source Sans Pro Light"/>
      <family val="2"/>
    </font>
    <font>
      <b/>
      <sz val="8"/>
      <name val="Gotham Rounded Book"/>
      <family val="3"/>
    </font>
    <font>
      <b/>
      <sz val="9"/>
      <color theme="1"/>
      <name val="Source Sans Pro"/>
      <family val="2"/>
    </font>
    <font>
      <sz val="9"/>
      <color theme="1"/>
      <name val="Source Sans Pro"/>
      <family val="2"/>
    </font>
    <font>
      <sz val="10"/>
      <color theme="1"/>
      <name val="Source Sans Pro Light"/>
      <family val="2"/>
    </font>
    <font>
      <b/>
      <sz val="10"/>
      <name val="Source Sans Pro"/>
      <family val="2"/>
    </font>
    <font>
      <b/>
      <sz val="9"/>
      <color theme="0"/>
      <name val="Source Sans Pro"/>
      <family val="2"/>
    </font>
    <font>
      <sz val="9"/>
      <color theme="0"/>
      <name val="Source Sans Pro"/>
      <family val="2"/>
    </font>
    <font>
      <sz val="7"/>
      <name val="Source Sans Pro Light"/>
      <family val="2"/>
    </font>
    <font>
      <b/>
      <vertAlign val="superscript"/>
      <sz val="8"/>
      <color theme="0"/>
      <name val="Source Sans Pro"/>
      <family val="2"/>
    </font>
    <font>
      <b/>
      <sz val="10"/>
      <color rgb="FF0033CC"/>
      <name val="Gotham Rounded Book"/>
    </font>
    <font>
      <sz val="10"/>
      <name val="Gotham Rounded Book"/>
      <family val="3"/>
    </font>
    <font>
      <sz val="11"/>
      <color theme="1"/>
      <name val="Source Sans Pro Light"/>
      <family val="2"/>
    </font>
    <font>
      <b/>
      <sz val="11"/>
      <color theme="1"/>
      <name val="Source Sans Pro"/>
      <family val="2"/>
    </font>
    <font>
      <sz val="8"/>
      <color rgb="FF000000"/>
      <name val="Source Sans Pro"/>
      <family val="2"/>
    </font>
    <font>
      <b/>
      <sz val="8"/>
      <color rgb="FF000000"/>
      <name val="Source Sans Pro"/>
      <family val="2"/>
    </font>
    <font>
      <b/>
      <sz val="9"/>
      <color rgb="FF000000"/>
      <name val="Source Sans Pro"/>
      <family val="2"/>
    </font>
    <font>
      <sz val="9"/>
      <color rgb="FF000000"/>
      <name val="Source Sans Pro"/>
      <family val="2"/>
    </font>
    <font>
      <sz val="10"/>
      <name val="MS Sans Serif"/>
      <family val="2"/>
    </font>
    <font>
      <b/>
      <sz val="13"/>
      <color theme="0"/>
      <name val="Source Sans Pro"/>
      <family val="2"/>
    </font>
    <font>
      <sz val="14"/>
      <color theme="0"/>
      <name val="Source Sans Pro"/>
      <family val="2"/>
    </font>
    <font>
      <sz val="5"/>
      <name val="Source Sans Pro"/>
      <family val="2"/>
    </font>
    <font>
      <b/>
      <sz val="8"/>
      <name val="Source Sans Pro"/>
      <family val="2"/>
    </font>
    <font>
      <b/>
      <sz val="8"/>
      <color theme="1"/>
      <name val="Source Sans Pro"/>
      <family val="2"/>
    </font>
    <font>
      <sz val="8"/>
      <name val="Source Sans Pro"/>
      <family val="2"/>
    </font>
    <font>
      <sz val="8"/>
      <color theme="1"/>
      <name val="Source Sans Pro"/>
      <family val="2"/>
    </font>
    <font>
      <b/>
      <sz val="7"/>
      <name val="Source Sans Pro Light"/>
      <family val="2"/>
    </font>
    <font>
      <sz val="10"/>
      <color theme="0"/>
      <name val="Source Sans Pro Light"/>
      <family val="2"/>
    </font>
    <font>
      <sz val="8"/>
      <color theme="0"/>
      <name val="Source Sans Pro Light"/>
      <family val="2"/>
    </font>
    <font>
      <sz val="9"/>
      <name val="Source Sans Pro Light"/>
    </font>
    <font>
      <sz val="10"/>
      <color rgb="FFFF0000"/>
      <name val="Source Sans Pro Light"/>
      <family val="2"/>
    </font>
    <font>
      <sz val="9"/>
      <color rgb="FFFF0000"/>
      <name val="Source Sans Pro Light"/>
      <family val="2"/>
    </font>
  </fonts>
  <fills count="7">
    <fill>
      <patternFill patternType="none"/>
    </fill>
    <fill>
      <patternFill patternType="gray125"/>
    </fill>
    <fill>
      <patternFill patternType="solid">
        <fgColor rgb="FF00AE42"/>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99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5">
    <xf numFmtId="0" fontId="0" fillId="0" borderId="0"/>
    <xf numFmtId="43" fontId="2"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1" fillId="0" borderId="0"/>
    <xf numFmtId="0" fontId="3" fillId="0" borderId="0"/>
    <xf numFmtId="43" fontId="1" fillId="0" borderId="0" applyFont="0" applyFill="0" applyBorder="0" applyAlignment="0" applyProtection="0"/>
    <xf numFmtId="0" fontId="3" fillId="0" borderId="0"/>
    <xf numFmtId="0" fontId="37" fillId="0" borderId="0"/>
    <xf numFmtId="43" fontId="1" fillId="0" borderId="0" applyFont="0" applyFill="0" applyBorder="0" applyAlignment="0" applyProtection="0"/>
    <xf numFmtId="0" fontId="1" fillId="0" borderId="0"/>
    <xf numFmtId="43" fontId="3" fillId="0" borderId="0" applyFont="0" applyFill="0" applyBorder="0" applyAlignment="0" applyProtection="0"/>
  </cellStyleXfs>
  <cellXfs count="452">
    <xf numFmtId="0" fontId="0" fillId="0" borderId="0" xfId="0"/>
    <xf numFmtId="0" fontId="5" fillId="0" borderId="0" xfId="0" applyFont="1"/>
    <xf numFmtId="0" fontId="6" fillId="0" borderId="0" xfId="0" applyFont="1"/>
    <xf numFmtId="0" fontId="9" fillId="2" borderId="2" xfId="0" applyFont="1" applyFill="1" applyBorder="1" applyAlignment="1">
      <alignment vertical="center" wrapText="1"/>
    </xf>
    <xf numFmtId="0" fontId="9" fillId="2" borderId="1" xfId="0" applyFont="1" applyFill="1" applyBorder="1" applyAlignment="1">
      <alignment horizontal="center" wrapText="1"/>
    </xf>
    <xf numFmtId="0" fontId="9" fillId="2" borderId="1" xfId="0" applyFont="1" applyFill="1" applyBorder="1" applyAlignment="1">
      <alignment horizontal="center" vertical="center" wrapText="1"/>
    </xf>
    <xf numFmtId="0" fontId="9" fillId="2" borderId="6" xfId="0" applyFont="1" applyFill="1" applyBorder="1" applyAlignment="1">
      <alignment vertical="center" wrapText="1"/>
    </xf>
    <xf numFmtId="0" fontId="7" fillId="0" borderId="6" xfId="0" applyFont="1" applyBorder="1" applyAlignment="1">
      <alignment horizontal="center" wrapText="1"/>
    </xf>
    <xf numFmtId="43" fontId="7" fillId="0" borderId="6" xfId="0" quotePrefix="1" applyNumberFormat="1" applyFont="1" applyBorder="1" applyAlignment="1">
      <alignment horizontal="center" vertical="center"/>
    </xf>
    <xf numFmtId="0" fontId="11" fillId="0" borderId="1" xfId="0" applyFont="1" applyBorder="1" applyAlignment="1">
      <alignment horizontal="center"/>
    </xf>
    <xf numFmtId="0" fontId="12" fillId="0" borderId="0" xfId="0" applyFont="1"/>
    <xf numFmtId="0" fontId="7" fillId="0" borderId="2" xfId="0" applyFont="1" applyBorder="1" applyAlignment="1">
      <alignment horizontal="left" vertical="center" wrapText="1"/>
    </xf>
    <xf numFmtId="0" fontId="12" fillId="0" borderId="0" xfId="0" applyFont="1" applyAlignment="1">
      <alignment wrapText="1"/>
    </xf>
    <xf numFmtId="0" fontId="7" fillId="0" borderId="6" xfId="0" applyFont="1" applyBorder="1" applyAlignment="1">
      <alignment horizontal="left" vertical="center"/>
    </xf>
    <xf numFmtId="0" fontId="7" fillId="0" borderId="1" xfId="0" applyFont="1" applyBorder="1" applyAlignment="1">
      <alignment horizontal="center" vertical="center" wrapText="1"/>
    </xf>
    <xf numFmtId="43" fontId="7" fillId="0" borderId="1" xfId="0" applyNumberFormat="1" applyFont="1" applyBorder="1" applyAlignment="1">
      <alignment vertical="center"/>
    </xf>
    <xf numFmtId="0" fontId="13" fillId="0" borderId="2" xfId="0" applyFont="1" applyBorder="1" applyAlignment="1">
      <alignment horizontal="left" vertical="center" wrapText="1"/>
    </xf>
    <xf numFmtId="0" fontId="7" fillId="0" borderId="3" xfId="0" applyFont="1" applyBorder="1" applyAlignment="1">
      <alignment horizontal="center" vertical="center" wrapText="1"/>
    </xf>
    <xf numFmtId="0" fontId="15" fillId="0" borderId="0" xfId="0" applyFont="1"/>
    <xf numFmtId="0" fontId="16"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vertical="top"/>
    </xf>
    <xf numFmtId="0" fontId="17" fillId="0" borderId="0" xfId="0" applyFont="1" applyAlignment="1">
      <alignment horizontal="left" vertical="top" indent="9"/>
    </xf>
    <xf numFmtId="0" fontId="17" fillId="0" borderId="0" xfId="0" applyFont="1" applyAlignment="1">
      <alignment horizontal="center" vertical="top"/>
    </xf>
    <xf numFmtId="0" fontId="17" fillId="0" borderId="0" xfId="0" applyFont="1" applyAlignment="1">
      <alignment vertical="top"/>
    </xf>
    <xf numFmtId="0" fontId="0" fillId="3" borderId="0" xfId="0" applyFill="1"/>
    <xf numFmtId="0" fontId="5" fillId="0" borderId="0" xfId="2" applyFont="1" applyBorder="1"/>
    <xf numFmtId="0" fontId="5" fillId="0" borderId="0" xfId="2" applyFont="1"/>
    <xf numFmtId="0" fontId="18" fillId="0" borderId="0" xfId="2" applyFont="1" applyBorder="1" applyAlignment="1">
      <alignment horizontal="center" vertical="center" wrapText="1"/>
    </xf>
    <xf numFmtId="0" fontId="18" fillId="0" borderId="0" xfId="2" applyFont="1" applyBorder="1" applyAlignment="1">
      <alignment horizontal="left" vertical="top" wrapText="1"/>
    </xf>
    <xf numFmtId="4" fontId="18" fillId="0" borderId="0" xfId="2" applyNumberFormat="1" applyFont="1" applyBorder="1" applyAlignment="1">
      <alignment horizontal="center" vertical="center" wrapText="1"/>
    </xf>
    <xf numFmtId="4" fontId="5" fillId="0" borderId="0" xfId="2" applyNumberFormat="1" applyFont="1" applyBorder="1" applyAlignment="1">
      <alignment horizontal="center" vertical="center"/>
    </xf>
    <xf numFmtId="0" fontId="5" fillId="0" borderId="7" xfId="2" applyFont="1" applyBorder="1"/>
    <xf numFmtId="0" fontId="11" fillId="0" borderId="0" xfId="3" applyFont="1" applyFill="1" applyBorder="1" applyAlignment="1">
      <alignment vertical="center"/>
    </xf>
    <xf numFmtId="0" fontId="9" fillId="2" borderId="2"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 xfId="2" applyFont="1" applyFill="1" applyBorder="1" applyAlignment="1">
      <alignment horizontal="center" vertical="center" wrapText="1"/>
    </xf>
    <xf numFmtId="4" fontId="9" fillId="2" borderId="1" xfId="2" applyNumberFormat="1" applyFont="1" applyFill="1" applyBorder="1" applyAlignment="1">
      <alignment horizontal="center" vertical="center" wrapText="1"/>
    </xf>
    <xf numFmtId="0" fontId="7" fillId="0" borderId="13" xfId="2" applyFont="1" applyFill="1" applyBorder="1" applyAlignment="1">
      <alignment horizontal="center" vertical="center"/>
    </xf>
    <xf numFmtId="0" fontId="7" fillId="0" borderId="2" xfId="4" quotePrefix="1" applyFont="1" applyFill="1" applyBorder="1" applyAlignment="1">
      <alignment horizontal="center" vertical="center"/>
    </xf>
    <xf numFmtId="0" fontId="7" fillId="0" borderId="2" xfId="4" quotePrefix="1" applyFont="1" applyFill="1" applyBorder="1" applyAlignment="1">
      <alignment horizontal="left" vertical="top" wrapText="1"/>
    </xf>
    <xf numFmtId="0" fontId="7" fillId="0" borderId="13" xfId="4" quotePrefix="1" applyFont="1" applyFill="1" applyBorder="1" applyAlignment="1">
      <alignment horizontal="center" vertical="center"/>
    </xf>
    <xf numFmtId="0" fontId="7" fillId="0" borderId="13" xfId="4" quotePrefix="1" applyFont="1" applyFill="1" applyBorder="1" applyAlignment="1">
      <alignment horizontal="right"/>
    </xf>
    <xf numFmtId="0" fontId="7" fillId="0" borderId="14" xfId="4" quotePrefix="1" applyFont="1" applyFill="1" applyBorder="1" applyAlignment="1">
      <alignment horizontal="right"/>
    </xf>
    <xf numFmtId="0" fontId="7" fillId="0" borderId="2" xfId="4" quotePrefix="1" applyFont="1" applyFill="1" applyBorder="1" applyAlignment="1">
      <alignment horizontal="right"/>
    </xf>
    <xf numFmtId="4" fontId="7" fillId="0" borderId="13" xfId="4" quotePrefix="1" applyNumberFormat="1" applyFont="1" applyFill="1" applyBorder="1" applyAlignment="1">
      <alignment horizontal="right"/>
    </xf>
    <xf numFmtId="0" fontId="5" fillId="3" borderId="0" xfId="2" applyFont="1" applyFill="1" applyAlignment="1">
      <alignment horizontal="center"/>
    </xf>
    <xf numFmtId="0" fontId="19" fillId="0" borderId="0" xfId="2" applyFont="1" applyFill="1" applyBorder="1" applyAlignment="1">
      <alignment horizontal="center"/>
    </xf>
    <xf numFmtId="0" fontId="19" fillId="0" borderId="0" xfId="2" applyFont="1" applyFill="1" applyAlignment="1">
      <alignment horizontal="center"/>
    </xf>
    <xf numFmtId="0" fontId="7" fillId="0" borderId="13" xfId="4" quotePrefix="1" applyFont="1" applyFill="1" applyBorder="1" applyAlignment="1">
      <alignment horizontal="left" vertical="top" wrapText="1"/>
    </xf>
    <xf numFmtId="0" fontId="11" fillId="0" borderId="13" xfId="4" quotePrefix="1" applyFont="1" applyFill="1" applyBorder="1" applyAlignment="1">
      <alignment horizontal="right"/>
    </xf>
    <xf numFmtId="0" fontId="11" fillId="0" borderId="0" xfId="4" quotePrefix="1" applyFont="1" applyFill="1" applyBorder="1" applyAlignment="1">
      <alignment horizontal="right"/>
    </xf>
    <xf numFmtId="4" fontId="11" fillId="0" borderId="13" xfId="4" quotePrefix="1" applyNumberFormat="1" applyFont="1" applyFill="1" applyBorder="1" applyAlignment="1">
      <alignment horizontal="right"/>
    </xf>
    <xf numFmtId="0" fontId="5" fillId="3" borderId="0" xfId="2" applyFont="1" applyFill="1"/>
    <xf numFmtId="0" fontId="5" fillId="0" borderId="0" xfId="2" applyFont="1" applyFill="1" applyBorder="1" applyAlignment="1">
      <alignment horizontal="center"/>
    </xf>
    <xf numFmtId="0" fontId="5" fillId="0" borderId="0" xfId="2" applyFont="1" applyFill="1" applyAlignment="1">
      <alignment horizontal="center"/>
    </xf>
    <xf numFmtId="49" fontId="7" fillId="0" borderId="13" xfId="2" applyNumberFormat="1" applyFont="1" applyFill="1" applyBorder="1" applyAlignment="1">
      <alignment horizontal="center" vertical="top" wrapText="1"/>
    </xf>
    <xf numFmtId="0" fontId="11" fillId="0" borderId="13" xfId="2" applyFont="1" applyFill="1" applyBorder="1" applyAlignment="1">
      <alignment vertical="top"/>
    </xf>
    <xf numFmtId="0" fontId="11" fillId="0" borderId="13" xfId="2" applyFont="1" applyFill="1" applyBorder="1" applyAlignment="1">
      <alignment horizontal="right"/>
    </xf>
    <xf numFmtId="0" fontId="11" fillId="0" borderId="0" xfId="2" applyFont="1" applyFill="1" applyBorder="1" applyAlignment="1">
      <alignment horizontal="right"/>
    </xf>
    <xf numFmtId="0" fontId="5" fillId="0" borderId="0" xfId="2" applyFont="1" applyFill="1" applyBorder="1"/>
    <xf numFmtId="0" fontId="5" fillId="0" borderId="0" xfId="2" applyFont="1" applyFill="1"/>
    <xf numFmtId="0" fontId="19" fillId="0" borderId="0" xfId="3" applyFont="1" applyFill="1" applyBorder="1"/>
    <xf numFmtId="0" fontId="20" fillId="0" borderId="13" xfId="0" applyFont="1" applyFill="1" applyBorder="1" applyAlignment="1">
      <alignment horizontal="left" vertical="top" wrapText="1"/>
    </xf>
    <xf numFmtId="0" fontId="11" fillId="0" borderId="6" xfId="2" applyFont="1" applyFill="1" applyBorder="1" applyAlignment="1">
      <alignment vertical="top"/>
    </xf>
    <xf numFmtId="0" fontId="7" fillId="0" borderId="6" xfId="4" quotePrefix="1" applyFont="1" applyFill="1" applyBorder="1" applyAlignment="1">
      <alignment horizontal="center" vertical="center"/>
    </xf>
    <xf numFmtId="0" fontId="7" fillId="0" borderId="6" xfId="4" quotePrefix="1" applyFont="1" applyFill="1" applyBorder="1" applyAlignment="1">
      <alignment horizontal="left" vertical="top" wrapText="1"/>
    </xf>
    <xf numFmtId="0" fontId="11" fillId="0" borderId="6" xfId="2" applyFont="1" applyFill="1" applyBorder="1" applyAlignment="1">
      <alignment horizontal="right"/>
    </xf>
    <xf numFmtId="0" fontId="11" fillId="0" borderId="9" xfId="2" applyFont="1" applyFill="1" applyBorder="1" applyAlignment="1">
      <alignment horizontal="right"/>
    </xf>
    <xf numFmtId="4" fontId="11" fillId="0" borderId="6" xfId="4" quotePrefix="1" applyNumberFormat="1" applyFont="1" applyFill="1" applyBorder="1" applyAlignment="1">
      <alignment horizontal="right"/>
    </xf>
    <xf numFmtId="0" fontId="5" fillId="3" borderId="0" xfId="2" applyFont="1" applyFill="1" applyAlignment="1">
      <alignment vertical="center"/>
    </xf>
    <xf numFmtId="0" fontId="5" fillId="0" borderId="9" xfId="2" applyFont="1" applyFill="1" applyBorder="1"/>
    <xf numFmtId="0" fontId="7" fillId="0" borderId="13" xfId="2" applyFont="1" applyFill="1" applyBorder="1" applyAlignment="1">
      <alignment horizontal="right"/>
    </xf>
    <xf numFmtId="0" fontId="7" fillId="0" borderId="0" xfId="2" applyFont="1" applyFill="1" applyBorder="1" applyAlignment="1">
      <alignment horizontal="right"/>
    </xf>
    <xf numFmtId="4" fontId="7" fillId="0" borderId="13" xfId="2" applyNumberFormat="1" applyFont="1" applyFill="1" applyBorder="1" applyAlignment="1">
      <alignment horizontal="right"/>
    </xf>
    <xf numFmtId="0" fontId="19" fillId="0" borderId="0" xfId="2" applyFont="1" applyFill="1" applyBorder="1"/>
    <xf numFmtId="0" fontId="19" fillId="0" borderId="0" xfId="2" applyFont="1" applyFill="1"/>
    <xf numFmtId="3" fontId="11" fillId="0" borderId="13" xfId="4" quotePrefix="1" applyNumberFormat="1" applyFont="1" applyFill="1" applyBorder="1" applyAlignment="1">
      <alignment horizontal="right"/>
    </xf>
    <xf numFmtId="3" fontId="11" fillId="0" borderId="0" xfId="4" quotePrefix="1" applyNumberFormat="1" applyFont="1" applyFill="1" applyBorder="1" applyAlignment="1">
      <alignment horizontal="right"/>
    </xf>
    <xf numFmtId="0" fontId="7" fillId="0" borderId="13" xfId="2" applyFont="1" applyFill="1" applyBorder="1" applyAlignment="1">
      <alignment vertical="top"/>
    </xf>
    <xf numFmtId="0" fontId="11" fillId="0" borderId="13" xfId="2" applyFont="1" applyFill="1" applyBorder="1" applyAlignment="1">
      <alignment vertical="top" wrapText="1"/>
    </xf>
    <xf numFmtId="0" fontId="11" fillId="0" borderId="13" xfId="2" applyFont="1" applyFill="1" applyBorder="1" applyAlignment="1">
      <alignment horizontal="right" wrapText="1"/>
    </xf>
    <xf numFmtId="0" fontId="11" fillId="0" borderId="0" xfId="2" applyFont="1" applyFill="1" applyBorder="1" applyAlignment="1">
      <alignment horizontal="right" wrapText="1"/>
    </xf>
    <xf numFmtId="0" fontId="5" fillId="0" borderId="13" xfId="2" applyFont="1" applyFill="1" applyBorder="1" applyAlignment="1">
      <alignment horizontal="right"/>
    </xf>
    <xf numFmtId="0" fontId="5" fillId="0" borderId="0" xfId="2" applyFont="1" applyFill="1" applyBorder="1" applyAlignment="1">
      <alignment horizontal="right"/>
    </xf>
    <xf numFmtId="0" fontId="21" fillId="0" borderId="13" xfId="2" applyFont="1" applyFill="1" applyBorder="1" applyAlignment="1">
      <alignment vertical="top"/>
    </xf>
    <xf numFmtId="0" fontId="21" fillId="0" borderId="13" xfId="4" quotePrefix="1" applyFont="1" applyFill="1" applyBorder="1" applyAlignment="1">
      <alignment horizontal="center" vertical="center"/>
    </xf>
    <xf numFmtId="0" fontId="21" fillId="0" borderId="13" xfId="4" quotePrefix="1" applyFont="1" applyFill="1" applyBorder="1" applyAlignment="1">
      <alignment horizontal="left" vertical="top" wrapText="1"/>
    </xf>
    <xf numFmtId="0" fontId="22" fillId="0" borderId="13" xfId="2" applyFont="1" applyFill="1" applyBorder="1" applyAlignment="1">
      <alignment horizontal="right"/>
    </xf>
    <xf numFmtId="0" fontId="22" fillId="0" borderId="0" xfId="2" applyFont="1" applyFill="1" applyBorder="1" applyAlignment="1">
      <alignment horizontal="right"/>
    </xf>
    <xf numFmtId="0" fontId="23" fillId="0" borderId="0" xfId="2" applyFont="1" applyFill="1" applyBorder="1"/>
    <xf numFmtId="0" fontId="23" fillId="0" borderId="0" xfId="2" applyFont="1" applyFill="1"/>
    <xf numFmtId="0" fontId="11" fillId="0" borderId="13" xfId="2" applyFont="1" applyFill="1" applyBorder="1" applyAlignment="1">
      <alignment horizontal="center" vertical="top"/>
    </xf>
    <xf numFmtId="4" fontId="7" fillId="0" borderId="13" xfId="2" applyNumberFormat="1" applyFont="1" applyFill="1" applyBorder="1" applyAlignment="1">
      <alignment horizontal="right" wrapText="1"/>
    </xf>
    <xf numFmtId="0" fontId="7" fillId="0" borderId="6" xfId="2" applyFont="1" applyFill="1" applyBorder="1" applyAlignment="1">
      <alignment vertical="top"/>
    </xf>
    <xf numFmtId="0" fontId="7" fillId="0" borderId="2" xfId="2" applyFont="1" applyFill="1" applyBorder="1" applyAlignment="1">
      <alignment vertical="top"/>
    </xf>
    <xf numFmtId="0" fontId="11" fillId="0" borderId="2" xfId="2" applyFont="1" applyFill="1" applyBorder="1" applyAlignment="1">
      <alignment horizontal="right"/>
    </xf>
    <xf numFmtId="0" fontId="11" fillId="0" borderId="15" xfId="2" applyFont="1" applyFill="1" applyBorder="1" applyAlignment="1">
      <alignment horizontal="right"/>
    </xf>
    <xf numFmtId="4" fontId="11" fillId="0" borderId="2" xfId="4" quotePrefix="1" applyNumberFormat="1" applyFont="1" applyFill="1" applyBorder="1" applyAlignment="1">
      <alignment horizontal="right"/>
    </xf>
    <xf numFmtId="0" fontId="5" fillId="0" borderId="15" xfId="2" applyFont="1" applyFill="1" applyBorder="1"/>
    <xf numFmtId="2" fontId="11" fillId="0" borderId="13" xfId="4" quotePrefix="1" applyNumberFormat="1" applyFont="1" applyFill="1" applyBorder="1" applyAlignment="1">
      <alignment horizontal="right"/>
    </xf>
    <xf numFmtId="4" fontId="11" fillId="0" borderId="13" xfId="2" applyNumberFormat="1" applyFont="1" applyFill="1" applyBorder="1" applyAlignment="1">
      <alignment horizontal="right"/>
    </xf>
    <xf numFmtId="0" fontId="7" fillId="0" borderId="0" xfId="4" quotePrefix="1" applyFont="1" applyFill="1" applyBorder="1" applyAlignment="1">
      <alignment horizontal="center" vertical="center"/>
    </xf>
    <xf numFmtId="0" fontId="7" fillId="3" borderId="0" xfId="4" quotePrefix="1" applyFont="1" applyFill="1" applyBorder="1" applyAlignment="1">
      <alignment horizontal="left" vertical="center"/>
    </xf>
    <xf numFmtId="0" fontId="7" fillId="0" borderId="13" xfId="4" quotePrefix="1" applyFont="1" applyBorder="1" applyAlignment="1">
      <alignment horizontal="center" vertical="center"/>
    </xf>
    <xf numFmtId="0" fontId="7" fillId="0" borderId="13" xfId="4" quotePrefix="1" applyFont="1" applyBorder="1" applyAlignment="1">
      <alignment horizontal="left" vertical="top" wrapText="1"/>
    </xf>
    <xf numFmtId="0" fontId="11" fillId="0" borderId="13" xfId="2" applyFont="1" applyBorder="1" applyAlignment="1">
      <alignment horizontal="right"/>
    </xf>
    <xf numFmtId="0" fontId="11" fillId="0" borderId="0" xfId="2" applyFont="1" applyBorder="1" applyAlignment="1">
      <alignment horizontal="right"/>
    </xf>
    <xf numFmtId="0" fontId="5" fillId="3" borderId="0" xfId="2" applyFont="1" applyFill="1" applyBorder="1"/>
    <xf numFmtId="4" fontId="11" fillId="0" borderId="13" xfId="2" applyNumberFormat="1" applyFont="1" applyBorder="1" applyAlignment="1">
      <alignment horizontal="right"/>
    </xf>
    <xf numFmtId="4" fontId="5" fillId="0" borderId="13" xfId="2" applyNumberFormat="1" applyFont="1" applyBorder="1" applyAlignment="1">
      <alignment horizontal="right"/>
    </xf>
    <xf numFmtId="0" fontId="5" fillId="0" borderId="13" xfId="2" applyFont="1" applyBorder="1" applyAlignment="1">
      <alignment horizontal="right"/>
    </xf>
    <xf numFmtId="0" fontId="7" fillId="0" borderId="13" xfId="5" applyFont="1" applyFill="1" applyBorder="1" applyAlignment="1">
      <alignment horizontal="center" vertical="center"/>
    </xf>
    <xf numFmtId="4" fontId="7" fillId="0" borderId="13" xfId="2" applyNumberFormat="1" applyFont="1" applyBorder="1" applyAlignment="1">
      <alignment horizontal="right"/>
    </xf>
    <xf numFmtId="0" fontId="7" fillId="0" borderId="13" xfId="2" applyFont="1" applyBorder="1" applyAlignment="1">
      <alignment vertical="top"/>
    </xf>
    <xf numFmtId="0" fontId="7" fillId="0" borderId="13" xfId="2" applyFont="1" applyBorder="1" applyAlignment="1">
      <alignment horizontal="center" vertical="top"/>
    </xf>
    <xf numFmtId="0" fontId="7" fillId="0" borderId="0" xfId="2" applyFont="1" applyBorder="1" applyAlignment="1">
      <alignment horizontal="center" vertical="top"/>
    </xf>
    <xf numFmtId="4" fontId="7" fillId="0" borderId="13" xfId="2" applyNumberFormat="1" applyFont="1" applyBorder="1" applyAlignment="1">
      <alignment horizontal="center" vertical="center"/>
    </xf>
    <xf numFmtId="4" fontId="5" fillId="0" borderId="13" xfId="2" applyNumberFormat="1" applyFont="1" applyBorder="1" applyAlignment="1">
      <alignment horizontal="center" vertical="center"/>
    </xf>
    <xf numFmtId="0" fontId="5" fillId="0" borderId="13" xfId="2" applyFont="1" applyBorder="1"/>
    <xf numFmtId="0" fontId="11" fillId="0" borderId="6" xfId="2" applyFont="1" applyBorder="1" applyAlignment="1">
      <alignment vertical="top"/>
    </xf>
    <xf numFmtId="0" fontId="7" fillId="0" borderId="6" xfId="4" quotePrefix="1" applyFont="1" applyBorder="1" applyAlignment="1">
      <alignment horizontal="left" vertical="top" wrapText="1"/>
    </xf>
    <xf numFmtId="0" fontId="11" fillId="0" borderId="6" xfId="2" applyFont="1" applyBorder="1" applyAlignment="1">
      <alignment horizontal="center" vertical="top"/>
    </xf>
    <xf numFmtId="0" fontId="11" fillId="0" borderId="9" xfId="2" applyFont="1" applyBorder="1" applyAlignment="1">
      <alignment horizontal="center" vertical="top"/>
    </xf>
    <xf numFmtId="0" fontId="5" fillId="0" borderId="0" xfId="2" applyFont="1" applyAlignment="1">
      <alignment horizontal="left" vertical="top" wrapText="1"/>
    </xf>
    <xf numFmtId="0" fontId="5" fillId="0" borderId="0" xfId="2" applyFont="1" applyAlignment="1">
      <alignment horizontal="center"/>
    </xf>
    <xf numFmtId="0" fontId="0" fillId="0" borderId="0" xfId="0" applyBorder="1"/>
    <xf numFmtId="0" fontId="11" fillId="0" borderId="0" xfId="0" applyFont="1" applyBorder="1"/>
    <xf numFmtId="4" fontId="5" fillId="0" borderId="0" xfId="2" applyNumberFormat="1" applyFont="1" applyAlignment="1">
      <alignment horizontal="center" vertical="center"/>
    </xf>
    <xf numFmtId="0" fontId="5" fillId="3" borderId="0" xfId="3" applyFont="1" applyFill="1"/>
    <xf numFmtId="0" fontId="5" fillId="3" borderId="0" xfId="3" applyFont="1" applyFill="1" applyBorder="1"/>
    <xf numFmtId="0" fontId="5" fillId="0" borderId="0" xfId="3" applyFont="1"/>
    <xf numFmtId="0" fontId="24" fillId="0" borderId="14" xfId="3" applyFont="1" applyBorder="1" applyAlignment="1">
      <alignment horizontal="center"/>
    </xf>
    <xf numFmtId="0" fontId="6" fillId="0" borderId="0" xfId="3" applyFont="1" applyBorder="1"/>
    <xf numFmtId="0" fontId="6" fillId="0" borderId="7" xfId="3" applyFont="1" applyBorder="1"/>
    <xf numFmtId="0" fontId="25" fillId="2" borderId="0" xfId="3" applyFont="1" applyFill="1" applyBorder="1" applyAlignment="1">
      <alignment horizontal="centerContinuous" vertical="center" wrapText="1"/>
    </xf>
    <xf numFmtId="0" fontId="25" fillId="2" borderId="10" xfId="3" applyFont="1" applyFill="1" applyBorder="1" applyAlignment="1">
      <alignment horizontal="centerContinuous" vertical="center" wrapText="1"/>
    </xf>
    <xf numFmtId="0" fontId="25" fillId="2" borderId="1" xfId="3" applyFont="1" applyFill="1" applyBorder="1" applyAlignment="1">
      <alignment horizontal="center" vertical="top" wrapText="1"/>
    </xf>
    <xf numFmtId="0" fontId="25" fillId="2" borderId="6" xfId="3" applyFont="1" applyFill="1" applyBorder="1" applyAlignment="1">
      <alignment horizontal="center" vertical="top" wrapText="1"/>
    </xf>
    <xf numFmtId="0" fontId="9" fillId="2" borderId="6" xfId="3" applyFont="1" applyFill="1" applyBorder="1" applyAlignment="1">
      <alignment horizontal="center" vertical="top" wrapText="1"/>
    </xf>
    <xf numFmtId="0" fontId="7" fillId="0" borderId="2" xfId="3" applyFont="1" applyFill="1" applyBorder="1" applyAlignment="1">
      <alignment horizontal="center" vertical="center"/>
    </xf>
    <xf numFmtId="0" fontId="7" fillId="3" borderId="13" xfId="3" quotePrefix="1" applyFont="1" applyFill="1" applyBorder="1" applyAlignment="1">
      <alignment horizontal="justify" vertical="center"/>
    </xf>
    <xf numFmtId="41" fontId="7" fillId="3" borderId="13" xfId="3" quotePrefix="1" applyNumberFormat="1" applyFont="1" applyFill="1" applyBorder="1" applyAlignment="1">
      <alignment horizontal="center" vertical="center"/>
    </xf>
    <xf numFmtId="0" fontId="7" fillId="0" borderId="13" xfId="3" quotePrefix="1" applyFont="1" applyFill="1" applyBorder="1" applyAlignment="1">
      <alignment horizontal="center" vertical="center"/>
    </xf>
    <xf numFmtId="43" fontId="7" fillId="0" borderId="13" xfId="3" quotePrefix="1" applyNumberFormat="1" applyFont="1" applyFill="1" applyBorder="1" applyAlignment="1">
      <alignment horizontal="center" vertical="center"/>
    </xf>
    <xf numFmtId="0" fontId="15" fillId="3" borderId="0" xfId="3" applyFont="1" applyFill="1" applyAlignment="1">
      <alignment vertical="center"/>
    </xf>
    <xf numFmtId="0" fontId="15" fillId="3" borderId="0" xfId="3" applyFont="1" applyFill="1" applyBorder="1" applyAlignment="1">
      <alignment vertical="center"/>
    </xf>
    <xf numFmtId="0" fontId="15" fillId="4" borderId="0" xfId="3" applyFont="1" applyFill="1" applyAlignment="1">
      <alignment vertical="center"/>
    </xf>
    <xf numFmtId="0" fontId="11" fillId="0" borderId="13" xfId="3" applyFont="1" applyFill="1" applyBorder="1" applyAlignment="1">
      <alignment horizontal="center" vertical="center"/>
    </xf>
    <xf numFmtId="0" fontId="11" fillId="3" borderId="13" xfId="3" applyFont="1" applyFill="1" applyBorder="1" applyAlignment="1">
      <alignment horizontal="left" vertical="center" wrapText="1"/>
    </xf>
    <xf numFmtId="0" fontId="11" fillId="3" borderId="0" xfId="3" applyFont="1" applyFill="1" applyBorder="1" applyAlignment="1">
      <alignment horizontal="center" vertical="center"/>
    </xf>
    <xf numFmtId="0" fontId="11" fillId="3" borderId="13" xfId="4" quotePrefix="1" applyFont="1" applyFill="1" applyBorder="1" applyAlignment="1">
      <alignment horizontal="center" vertical="center"/>
    </xf>
    <xf numFmtId="2" fontId="11" fillId="0" borderId="13" xfId="6" applyNumberFormat="1" applyFont="1" applyFill="1" applyBorder="1" applyAlignment="1">
      <alignment horizontal="center" vertical="center"/>
    </xf>
    <xf numFmtId="43" fontId="11" fillId="0" borderId="13" xfId="6" applyNumberFormat="1" applyFont="1" applyFill="1" applyBorder="1" applyAlignment="1">
      <alignment vertical="center"/>
    </xf>
    <xf numFmtId="2" fontId="11" fillId="0" borderId="13" xfId="6" applyNumberFormat="1" applyFont="1" applyFill="1" applyBorder="1" applyAlignment="1">
      <alignment horizontal="right" vertical="center"/>
    </xf>
    <xf numFmtId="0" fontId="12" fillId="3" borderId="0" xfId="3" applyFont="1" applyFill="1" applyAlignment="1">
      <alignment vertical="center"/>
    </xf>
    <xf numFmtId="0" fontId="11" fillId="3" borderId="0" xfId="3" applyFont="1" applyFill="1" applyBorder="1" applyAlignment="1">
      <alignment vertical="top"/>
    </xf>
    <xf numFmtId="0" fontId="12" fillId="3" borderId="0" xfId="3" applyFont="1" applyFill="1" applyBorder="1" applyAlignment="1">
      <alignment vertical="center"/>
    </xf>
    <xf numFmtId="0" fontId="12" fillId="0" borderId="0" xfId="3" applyFont="1" applyAlignment="1">
      <alignment vertical="center"/>
    </xf>
    <xf numFmtId="0" fontId="11" fillId="3" borderId="9" xfId="3" applyFont="1" applyFill="1" applyBorder="1" applyAlignment="1">
      <alignment vertical="top"/>
    </xf>
    <xf numFmtId="0" fontId="12" fillId="0" borderId="0" xfId="3" applyFont="1" applyFill="1" applyAlignment="1">
      <alignment vertical="center"/>
    </xf>
    <xf numFmtId="0" fontId="15" fillId="3" borderId="0" xfId="3" applyFont="1" applyFill="1" applyBorder="1"/>
    <xf numFmtId="0" fontId="16" fillId="3" borderId="0" xfId="3" applyFont="1" applyFill="1" applyBorder="1" applyAlignment="1">
      <alignment horizontal="left" vertical="top"/>
    </xf>
    <xf numFmtId="0" fontId="12" fillId="3" borderId="0" xfId="3" applyFont="1" applyFill="1" applyAlignment="1">
      <alignment horizontal="center"/>
    </xf>
    <xf numFmtId="0" fontId="17" fillId="3" borderId="0" xfId="3" applyFont="1" applyFill="1" applyBorder="1" applyAlignment="1">
      <alignment horizontal="center" wrapText="1"/>
    </xf>
    <xf numFmtId="0" fontId="5" fillId="3" borderId="0" xfId="3" applyFont="1" applyFill="1" applyBorder="1" applyAlignment="1">
      <alignment horizontal="center"/>
    </xf>
    <xf numFmtId="0" fontId="5" fillId="3" borderId="0" xfId="3" applyFont="1" applyFill="1" applyBorder="1" applyAlignment="1">
      <alignment horizontal="center" vertical="center"/>
    </xf>
    <xf numFmtId="0" fontId="15" fillId="3" borderId="0" xfId="3" applyFont="1" applyFill="1" applyBorder="1" applyAlignment="1">
      <alignment horizontal="center"/>
    </xf>
    <xf numFmtId="0" fontId="27" fillId="3" borderId="0" xfId="3" applyFont="1" applyFill="1" applyBorder="1" applyAlignment="1">
      <alignment horizontal="left" vertical="top"/>
    </xf>
    <xf numFmtId="0" fontId="19" fillId="3" borderId="0" xfId="3" applyFont="1" applyFill="1" applyBorder="1" applyAlignment="1">
      <alignment horizontal="center"/>
    </xf>
    <xf numFmtId="0" fontId="17" fillId="3" borderId="0" xfId="3" applyFont="1" applyFill="1" applyBorder="1" applyAlignment="1">
      <alignment horizontal="left" vertical="top"/>
    </xf>
    <xf numFmtId="0" fontId="17" fillId="3" borderId="0" xfId="3" applyFont="1" applyFill="1" applyBorder="1" applyAlignment="1">
      <alignment horizontal="left" vertical="top" indent="9"/>
    </xf>
    <xf numFmtId="0" fontId="11" fillId="3" borderId="0" xfId="3" applyFont="1" applyFill="1" applyBorder="1" applyAlignment="1">
      <alignment horizontal="center"/>
    </xf>
    <xf numFmtId="0" fontId="11" fillId="0" borderId="6" xfId="3" applyFont="1" applyFill="1" applyBorder="1" applyAlignment="1">
      <alignment horizontal="center" vertical="center"/>
    </xf>
    <xf numFmtId="0" fontId="11" fillId="3" borderId="6" xfId="3" applyFont="1" applyFill="1" applyBorder="1" applyAlignment="1">
      <alignment horizontal="left" vertical="center" wrapText="1"/>
    </xf>
    <xf numFmtId="0" fontId="11" fillId="3" borderId="9" xfId="3" applyFont="1" applyFill="1" applyBorder="1" applyAlignment="1">
      <alignment horizontal="center" vertical="center"/>
    </xf>
    <xf numFmtId="0" fontId="11" fillId="3" borderId="6" xfId="4" quotePrefix="1" applyFont="1" applyFill="1" applyBorder="1" applyAlignment="1">
      <alignment horizontal="center" vertical="center"/>
    </xf>
    <xf numFmtId="2" fontId="11" fillId="0" borderId="6" xfId="6" applyNumberFormat="1" applyFont="1" applyFill="1" applyBorder="1" applyAlignment="1">
      <alignment horizontal="center" vertical="center"/>
    </xf>
    <xf numFmtId="43" fontId="11" fillId="0" borderId="6" xfId="6" applyNumberFormat="1" applyFont="1" applyFill="1" applyBorder="1" applyAlignment="1">
      <alignment vertical="center"/>
    </xf>
    <xf numFmtId="2" fontId="11" fillId="0" borderId="6" xfId="6" applyNumberFormat="1" applyFont="1" applyFill="1" applyBorder="1" applyAlignment="1">
      <alignment horizontal="right" vertical="center"/>
    </xf>
    <xf numFmtId="0" fontId="19" fillId="3" borderId="15" xfId="3" applyFont="1" applyFill="1" applyBorder="1"/>
    <xf numFmtId="0" fontId="7" fillId="0" borderId="13" xfId="5" applyFont="1" applyFill="1" applyBorder="1" applyAlignment="1">
      <alignment horizontal="justify" vertical="center" wrapText="1"/>
    </xf>
    <xf numFmtId="0" fontId="19" fillId="3" borderId="15" xfId="3" applyFont="1" applyFill="1" applyBorder="1" applyAlignment="1">
      <alignment horizontal="center" vertical="center"/>
    </xf>
    <xf numFmtId="0" fontId="7" fillId="3" borderId="2" xfId="4" quotePrefix="1" applyFont="1" applyFill="1" applyBorder="1" applyAlignment="1">
      <alignment horizontal="center" vertical="center"/>
    </xf>
    <xf numFmtId="2" fontId="7" fillId="0" borderId="2" xfId="6" applyNumberFormat="1" applyFont="1" applyFill="1" applyBorder="1" applyAlignment="1">
      <alignment horizontal="center" vertical="center"/>
    </xf>
    <xf numFmtId="165" fontId="7" fillId="0" borderId="2" xfId="4" quotePrefix="1" applyNumberFormat="1" applyFont="1" applyFill="1" applyBorder="1" applyAlignment="1">
      <alignment horizontal="justify" vertical="top" wrapText="1"/>
    </xf>
    <xf numFmtId="0" fontId="19" fillId="3" borderId="0" xfId="3" applyFont="1" applyFill="1"/>
    <xf numFmtId="0" fontId="19" fillId="3" borderId="0" xfId="3" applyFont="1" applyFill="1" applyBorder="1"/>
    <xf numFmtId="0" fontId="19" fillId="4" borderId="0" xfId="3" applyFont="1" applyFill="1"/>
    <xf numFmtId="0" fontId="5" fillId="3" borderId="9" xfId="3" applyFont="1" applyFill="1" applyBorder="1"/>
    <xf numFmtId="0" fontId="5" fillId="5" borderId="0" xfId="3" applyFont="1" applyFill="1"/>
    <xf numFmtId="0" fontId="12" fillId="5" borderId="0" xfId="3" applyFont="1" applyFill="1" applyAlignment="1">
      <alignment vertical="center"/>
    </xf>
    <xf numFmtId="0" fontId="7" fillId="0" borderId="13" xfId="3" applyFont="1" applyFill="1" applyBorder="1" applyAlignment="1">
      <alignment horizontal="center" vertical="center"/>
    </xf>
    <xf numFmtId="0" fontId="7" fillId="3" borderId="13" xfId="4" quotePrefix="1" applyFont="1" applyFill="1" applyBorder="1" applyAlignment="1">
      <alignment horizontal="center" vertical="center"/>
    </xf>
    <xf numFmtId="2" fontId="7" fillId="0" borderId="13" xfId="6" applyNumberFormat="1" applyFont="1" applyFill="1" applyBorder="1" applyAlignment="1">
      <alignment horizontal="center" vertical="center"/>
    </xf>
    <xf numFmtId="165" fontId="7" fillId="0" borderId="13" xfId="4" quotePrefix="1" applyNumberFormat="1" applyFont="1" applyFill="1" applyBorder="1" applyAlignment="1">
      <alignment horizontal="justify" vertical="top" wrapText="1"/>
    </xf>
    <xf numFmtId="2" fontId="7" fillId="0" borderId="13" xfId="6" applyNumberFormat="1" applyFont="1" applyFill="1" applyBorder="1" applyAlignment="1">
      <alignment horizontal="right" vertical="center"/>
    </xf>
    <xf numFmtId="43" fontId="7" fillId="0" borderId="13" xfId="4" quotePrefix="1" applyNumberFormat="1" applyFont="1" applyFill="1" applyBorder="1" applyAlignment="1">
      <alignment horizontal="justify" vertical="top" wrapText="1"/>
    </xf>
    <xf numFmtId="0" fontId="5" fillId="3" borderId="9" xfId="3" applyFont="1" applyFill="1" applyBorder="1" applyAlignment="1">
      <alignment horizontal="center" vertical="center"/>
    </xf>
    <xf numFmtId="0" fontId="12" fillId="3" borderId="9" xfId="3" applyFont="1" applyFill="1" applyBorder="1" applyAlignment="1">
      <alignment vertical="center"/>
    </xf>
    <xf numFmtId="0" fontId="19" fillId="3" borderId="9" xfId="3" applyFont="1" applyFill="1" applyBorder="1" applyAlignment="1">
      <alignment horizontal="center"/>
    </xf>
    <xf numFmtId="0" fontId="12" fillId="5" borderId="9" xfId="3" applyFont="1" applyFill="1" applyBorder="1" applyAlignment="1">
      <alignment vertical="center"/>
    </xf>
    <xf numFmtId="0" fontId="7" fillId="3" borderId="2" xfId="3" applyFont="1" applyFill="1" applyBorder="1" applyAlignment="1">
      <alignment horizontal="left" vertical="center" wrapText="1"/>
    </xf>
    <xf numFmtId="0" fontId="5" fillId="3" borderId="15" xfId="3" applyFont="1" applyFill="1" applyBorder="1" applyAlignment="1">
      <alignment horizontal="center" vertical="center"/>
    </xf>
    <xf numFmtId="0" fontId="7" fillId="0" borderId="2" xfId="4" quotePrefix="1" applyFont="1" applyFill="1" applyBorder="1" applyAlignment="1">
      <alignment horizontal="justify" vertical="top" wrapText="1"/>
    </xf>
    <xf numFmtId="0" fontId="19" fillId="3" borderId="15" xfId="3" applyFont="1" applyFill="1" applyBorder="1" applyAlignment="1">
      <alignment horizontal="center"/>
    </xf>
    <xf numFmtId="0" fontId="5" fillId="3" borderId="15" xfId="3" applyFont="1" applyFill="1" applyBorder="1"/>
    <xf numFmtId="0" fontId="19" fillId="4" borderId="15" xfId="3" applyFont="1" applyFill="1" applyBorder="1"/>
    <xf numFmtId="0" fontId="7" fillId="0" borderId="13" xfId="4" quotePrefix="1" applyNumberFormat="1" applyFont="1" applyFill="1" applyBorder="1" applyAlignment="1">
      <alignment horizontal="justify" vertical="top" wrapText="1"/>
    </xf>
    <xf numFmtId="0" fontId="5" fillId="3" borderId="0" xfId="3" applyFont="1" applyFill="1" applyAlignment="1">
      <alignment horizontal="center"/>
    </xf>
    <xf numFmtId="0" fontId="7" fillId="0" borderId="13" xfId="4" quotePrefix="1" applyFont="1" applyFill="1" applyBorder="1" applyAlignment="1">
      <alignment horizontal="justify" vertical="top" wrapText="1"/>
    </xf>
    <xf numFmtId="0" fontId="11" fillId="0" borderId="7" xfId="3" applyFont="1" applyFill="1" applyBorder="1" applyAlignment="1">
      <alignment vertical="center"/>
    </xf>
    <xf numFmtId="0" fontId="11" fillId="0" borderId="13" xfId="4" quotePrefix="1" applyFont="1" applyFill="1" applyBorder="1" applyAlignment="1">
      <alignment horizontal="justify" vertical="top" wrapText="1"/>
    </xf>
    <xf numFmtId="0" fontId="7" fillId="0" borderId="13" xfId="4" quotePrefix="1" applyFont="1" applyFill="1" applyBorder="1" applyAlignment="1">
      <alignment horizontal="center" vertical="top" wrapText="1"/>
    </xf>
    <xf numFmtId="0" fontId="11" fillId="0" borderId="13" xfId="3" applyFont="1" applyFill="1" applyBorder="1" applyAlignment="1">
      <alignment horizontal="justify" vertical="center"/>
    </xf>
    <xf numFmtId="41" fontId="11" fillId="0" borderId="13" xfId="3" applyNumberFormat="1" applyFont="1" applyFill="1" applyBorder="1" applyAlignment="1">
      <alignment vertical="center"/>
    </xf>
    <xf numFmtId="41" fontId="11" fillId="0" borderId="13" xfId="6" applyNumberFormat="1" applyFont="1" applyFill="1" applyBorder="1" applyAlignment="1">
      <alignment vertical="center"/>
    </xf>
    <xf numFmtId="166" fontId="11" fillId="0" borderId="13" xfId="6" applyNumberFormat="1" applyFont="1" applyFill="1" applyBorder="1" applyAlignment="1">
      <alignment vertical="center"/>
    </xf>
    <xf numFmtId="43" fontId="7" fillId="0" borderId="13" xfId="6" applyNumberFormat="1" applyFont="1" applyFill="1" applyBorder="1" applyAlignment="1">
      <alignment vertical="center"/>
    </xf>
    <xf numFmtId="43" fontId="11" fillId="0" borderId="13" xfId="6" applyFont="1" applyFill="1" applyBorder="1" applyAlignment="1">
      <alignment vertical="center"/>
    </xf>
    <xf numFmtId="0" fontId="11" fillId="0" borderId="13" xfId="3" applyFont="1" applyFill="1" applyBorder="1" applyAlignment="1">
      <alignment vertical="center"/>
    </xf>
    <xf numFmtId="167" fontId="11" fillId="0" borderId="13" xfId="6" applyNumberFormat="1" applyFont="1" applyFill="1" applyBorder="1" applyAlignment="1">
      <alignment vertical="center"/>
    </xf>
    <xf numFmtId="0" fontId="7" fillId="0" borderId="6" xfId="3" applyFont="1" applyBorder="1" applyAlignment="1">
      <alignment horizontal="center" vertical="center"/>
    </xf>
    <xf numFmtId="0" fontId="11" fillId="0" borderId="6" xfId="3" applyFont="1" applyBorder="1" applyAlignment="1">
      <alignment horizontal="justify" vertical="center"/>
    </xf>
    <xf numFmtId="41" fontId="11" fillId="0" borderId="6" xfId="3" applyNumberFormat="1" applyFont="1" applyBorder="1" applyAlignment="1">
      <alignment vertical="center"/>
    </xf>
    <xf numFmtId="41" fontId="11" fillId="0" borderId="6" xfId="6" applyNumberFormat="1" applyFont="1" applyBorder="1" applyAlignment="1">
      <alignment vertical="center"/>
    </xf>
    <xf numFmtId="166" fontId="11" fillId="0" borderId="6" xfId="6" applyNumberFormat="1" applyFont="1" applyBorder="1" applyAlignment="1">
      <alignment vertical="center"/>
    </xf>
    <xf numFmtId="43" fontId="7" fillId="0" borderId="6" xfId="6" applyNumberFormat="1" applyFont="1" applyBorder="1" applyAlignment="1">
      <alignment vertical="center"/>
    </xf>
    <xf numFmtId="43" fontId="11" fillId="0" borderId="6" xfId="6" applyFont="1" applyBorder="1" applyAlignment="1">
      <alignment vertical="center"/>
    </xf>
    <xf numFmtId="0" fontId="11" fillId="0" borderId="6" xfId="3" applyFont="1" applyBorder="1" applyAlignment="1">
      <alignment vertical="center"/>
    </xf>
    <xf numFmtId="167" fontId="11" fillId="0" borderId="6" xfId="6" applyNumberFormat="1" applyFont="1" applyBorder="1" applyAlignment="1">
      <alignment vertical="center"/>
    </xf>
    <xf numFmtId="0" fontId="12" fillId="3" borderId="0" xfId="5" applyFont="1" applyFill="1" applyBorder="1" applyAlignment="1">
      <alignment vertical="center"/>
    </xf>
    <xf numFmtId="0" fontId="12" fillId="3" borderId="0" xfId="5" applyFont="1" applyFill="1" applyAlignment="1">
      <alignment vertical="center"/>
    </xf>
    <xf numFmtId="0" fontId="12" fillId="0" borderId="0" xfId="5" applyFont="1" applyAlignment="1">
      <alignment vertical="center"/>
    </xf>
    <xf numFmtId="0" fontId="5" fillId="3" borderId="0" xfId="5" applyFont="1" applyFill="1"/>
    <xf numFmtId="0" fontId="5" fillId="0" borderId="0" xfId="5" applyFont="1"/>
    <xf numFmtId="0" fontId="5" fillId="0" borderId="0" xfId="5" applyFont="1" applyBorder="1"/>
    <xf numFmtId="0" fontId="30" fillId="0" borderId="0" xfId="0" applyFont="1" applyBorder="1"/>
    <xf numFmtId="0" fontId="11" fillId="0" borderId="0" xfId="3" applyFont="1" applyBorder="1" applyAlignment="1">
      <alignment vertical="top"/>
    </xf>
    <xf numFmtId="0" fontId="11" fillId="0" borderId="7" xfId="3" applyFont="1" applyBorder="1" applyAlignment="1">
      <alignment vertical="top"/>
    </xf>
    <xf numFmtId="0" fontId="11" fillId="0" borderId="9" xfId="3" applyFont="1" applyBorder="1" applyAlignment="1">
      <alignment vertical="top"/>
    </xf>
    <xf numFmtId="0" fontId="11" fillId="0" borderId="10" xfId="3" applyFont="1" applyBorder="1" applyAlignment="1">
      <alignment vertical="top"/>
    </xf>
    <xf numFmtId="0" fontId="19" fillId="0" borderId="0" xfId="3" applyFont="1" applyAlignment="1">
      <alignment horizontal="center"/>
    </xf>
    <xf numFmtId="0" fontId="5" fillId="0" borderId="0" xfId="3" applyFont="1" applyBorder="1"/>
    <xf numFmtId="0" fontId="5" fillId="0" borderId="7" xfId="3" applyFont="1" applyBorder="1"/>
    <xf numFmtId="0" fontId="16" fillId="0" borderId="0" xfId="3" applyFont="1" applyBorder="1" applyAlignment="1">
      <alignment horizontal="center" vertical="top"/>
    </xf>
    <xf numFmtId="0" fontId="17" fillId="0" borderId="0" xfId="3" applyFont="1" applyBorder="1" applyAlignment="1">
      <alignment horizontal="center" vertical="top"/>
    </xf>
    <xf numFmtId="0" fontId="5" fillId="0" borderId="9" xfId="3" applyFont="1" applyBorder="1"/>
    <xf numFmtId="0" fontId="5" fillId="0" borderId="10" xfId="3" applyFont="1" applyBorder="1"/>
    <xf numFmtId="0" fontId="31" fillId="3" borderId="0" xfId="7" applyFont="1" applyFill="1" applyAlignment="1">
      <alignment vertical="center"/>
    </xf>
    <xf numFmtId="0" fontId="18" fillId="0" borderId="4" xfId="2" applyFont="1" applyBorder="1" applyAlignment="1">
      <alignment horizontal="center" vertical="center" wrapText="1"/>
    </xf>
    <xf numFmtId="0" fontId="32" fillId="0" borderId="4" xfId="7" applyFont="1" applyBorder="1" applyAlignment="1">
      <alignment horizontal="justify" vertical="center"/>
    </xf>
    <xf numFmtId="0" fontId="31" fillId="3" borderId="0" xfId="7" applyFont="1" applyFill="1"/>
    <xf numFmtId="0" fontId="10" fillId="2" borderId="5" xfId="8" applyFont="1" applyFill="1" applyBorder="1" applyAlignment="1">
      <alignment horizontal="center" vertical="center" wrapText="1"/>
    </xf>
    <xf numFmtId="0" fontId="10" fillId="2" borderId="3" xfId="8" applyFont="1" applyFill="1" applyBorder="1" applyAlignment="1">
      <alignment horizontal="center" vertical="center" wrapText="1"/>
    </xf>
    <xf numFmtId="0" fontId="11" fillId="0" borderId="1" xfId="8" quotePrefix="1" applyFont="1" applyBorder="1" applyAlignment="1">
      <alignment horizontal="center" vertical="center" wrapText="1"/>
    </xf>
    <xf numFmtId="0" fontId="11" fillId="0" borderId="1" xfId="8" quotePrefix="1" applyFont="1" applyBorder="1" applyAlignment="1">
      <alignment horizontal="justify" vertical="center" wrapText="1"/>
    </xf>
    <xf numFmtId="168" fontId="33" fillId="3" borderId="1" xfId="7" applyNumberFormat="1" applyFont="1" applyFill="1" applyBorder="1" applyAlignment="1">
      <alignment horizontal="center" vertical="top" wrapText="1"/>
    </xf>
    <xf numFmtId="43" fontId="33" fillId="3" borderId="1" xfId="7" applyNumberFormat="1" applyFont="1" applyFill="1" applyBorder="1" applyAlignment="1">
      <alignment horizontal="justify" vertical="center" wrapText="1"/>
    </xf>
    <xf numFmtId="0" fontId="11" fillId="0" borderId="1" xfId="8" quotePrefix="1" applyFont="1" applyBorder="1" applyAlignment="1">
      <alignment horizontal="justify" vertical="top" wrapText="1"/>
    </xf>
    <xf numFmtId="0" fontId="11" fillId="0" borderId="1" xfId="8" quotePrefix="1" applyFont="1" applyBorder="1" applyAlignment="1">
      <alignment horizontal="center" vertical="top" wrapText="1"/>
    </xf>
    <xf numFmtId="43" fontId="33" fillId="3" borderId="1" xfId="7" applyNumberFormat="1" applyFont="1" applyFill="1" applyBorder="1" applyAlignment="1">
      <alignment horizontal="justify" vertical="top" wrapText="1"/>
    </xf>
    <xf numFmtId="0" fontId="33" fillId="3" borderId="1" xfId="7" applyFont="1" applyFill="1" applyBorder="1" applyAlignment="1">
      <alignment horizontal="justify" vertical="center" wrapText="1"/>
    </xf>
    <xf numFmtId="0" fontId="34" fillId="3" borderId="1" xfId="7" applyFont="1" applyFill="1" applyBorder="1" applyAlignment="1">
      <alignment horizontal="right" vertical="center" wrapText="1"/>
    </xf>
    <xf numFmtId="43" fontId="34" fillId="3" borderId="1" xfId="7" applyNumberFormat="1" applyFont="1" applyFill="1" applyBorder="1" applyAlignment="1">
      <alignment horizontal="justify" vertical="center" wrapText="1"/>
    </xf>
    <xf numFmtId="43" fontId="33" fillId="3" borderId="1" xfId="9" applyFont="1" applyFill="1" applyBorder="1" applyAlignment="1">
      <alignment horizontal="justify" vertical="top" wrapText="1"/>
    </xf>
    <xf numFmtId="0" fontId="33" fillId="3" borderId="1" xfId="7" applyFont="1" applyFill="1" applyBorder="1" applyAlignment="1">
      <alignment horizontal="justify" vertical="top" wrapText="1"/>
    </xf>
    <xf numFmtId="0" fontId="34" fillId="3" borderId="1" xfId="7" applyFont="1" applyFill="1" applyBorder="1" applyAlignment="1">
      <alignment horizontal="justify" vertical="center" wrapText="1"/>
    </xf>
    <xf numFmtId="43" fontId="33" fillId="3" borderId="1" xfId="9" applyNumberFormat="1" applyFont="1" applyFill="1" applyBorder="1" applyAlignment="1">
      <alignment horizontal="justify" vertical="center" wrapText="1"/>
    </xf>
    <xf numFmtId="0" fontId="35" fillId="3" borderId="1" xfId="7" applyFont="1" applyFill="1" applyBorder="1" applyAlignment="1">
      <alignment horizontal="center" vertical="center" wrapText="1"/>
    </xf>
    <xf numFmtId="0" fontId="36" fillId="3" borderId="1" xfId="7" applyFont="1" applyFill="1" applyBorder="1" applyAlignment="1">
      <alignment horizontal="justify" vertical="center" wrapText="1"/>
    </xf>
    <xf numFmtId="43" fontId="35" fillId="3" borderId="1" xfId="7" applyNumberFormat="1" applyFont="1" applyFill="1" applyBorder="1" applyAlignment="1">
      <alignment horizontal="justify" vertical="center" wrapText="1"/>
    </xf>
    <xf numFmtId="43" fontId="36" fillId="3" borderId="1" xfId="9" applyFont="1" applyFill="1" applyBorder="1" applyAlignment="1">
      <alignment horizontal="justify" vertical="top" wrapText="1"/>
    </xf>
    <xf numFmtId="43" fontId="33" fillId="3" borderId="1" xfId="9" applyFont="1" applyFill="1" applyBorder="1" applyAlignment="1">
      <alignment horizontal="justify" vertical="center" wrapText="1"/>
    </xf>
    <xf numFmtId="0" fontId="15" fillId="0" borderId="0" xfId="2" applyFont="1"/>
    <xf numFmtId="0" fontId="16" fillId="0" borderId="0" xfId="2" applyFont="1" applyAlignment="1">
      <alignment horizontal="left" vertical="top"/>
    </xf>
    <xf numFmtId="0" fontId="17" fillId="0" borderId="0" xfId="2" applyFont="1" applyAlignment="1">
      <alignment horizontal="left" vertical="top" indent="9"/>
    </xf>
    <xf numFmtId="0" fontId="7" fillId="0" borderId="19" xfId="10" applyFont="1" applyBorder="1" applyAlignment="1">
      <alignment horizontal="centerContinuous" vertical="center"/>
    </xf>
    <xf numFmtId="0" fontId="11" fillId="0" borderId="0" xfId="10" applyFont="1" applyBorder="1" applyAlignment="1">
      <alignment horizontal="centerContinuous" vertical="center"/>
    </xf>
    <xf numFmtId="0" fontId="11" fillId="0" borderId="20" xfId="10" applyFont="1" applyBorder="1" applyAlignment="1">
      <alignment horizontal="centerContinuous" vertical="center"/>
    </xf>
    <xf numFmtId="0" fontId="26" fillId="2" borderId="0" xfId="10" applyFont="1" applyFill="1" applyBorder="1" applyAlignment="1">
      <alignment horizontal="centerContinuous"/>
    </xf>
    <xf numFmtId="0" fontId="39" fillId="2" borderId="0" xfId="10" applyFont="1" applyFill="1" applyBorder="1" applyAlignment="1">
      <alignment horizontal="centerContinuous" vertical="center"/>
    </xf>
    <xf numFmtId="0" fontId="26" fillId="2" borderId="0" xfId="10" applyFont="1" applyFill="1" applyBorder="1" applyAlignment="1">
      <alignment horizontal="center" vertical="center"/>
    </xf>
    <xf numFmtId="0" fontId="40" fillId="0" borderId="19" xfId="10" applyFont="1" applyBorder="1" applyAlignment="1">
      <alignment vertical="center"/>
    </xf>
    <xf numFmtId="0" fontId="40" fillId="0" borderId="0" xfId="10" applyFont="1" applyBorder="1" applyAlignment="1">
      <alignment vertical="center"/>
    </xf>
    <xf numFmtId="49" fontId="41" fillId="0" borderId="0" xfId="10" applyNumberFormat="1" applyFont="1" applyBorder="1" applyAlignment="1">
      <alignment horizontal="center" vertical="center"/>
    </xf>
    <xf numFmtId="49" fontId="41" fillId="0" borderId="20" xfId="10" applyNumberFormat="1" applyFont="1" applyBorder="1" applyAlignment="1">
      <alignment horizontal="center" vertical="center"/>
    </xf>
    <xf numFmtId="0" fontId="41" fillId="0" borderId="19" xfId="10" applyFont="1" applyBorder="1" applyAlignment="1">
      <alignment vertical="center"/>
    </xf>
    <xf numFmtId="0" fontId="41" fillId="0" borderId="0" xfId="10" applyFont="1" applyBorder="1" applyAlignment="1">
      <alignment vertical="center"/>
    </xf>
    <xf numFmtId="43" fontId="7" fillId="0" borderId="0" xfId="12" applyFont="1" applyBorder="1" applyAlignment="1">
      <alignment horizontal="center" vertical="center"/>
    </xf>
    <xf numFmtId="43" fontId="7" fillId="0" borderId="20" xfId="12" applyFont="1" applyBorder="1" applyAlignment="1">
      <alignment horizontal="center" vertical="center"/>
    </xf>
    <xf numFmtId="0" fontId="42" fillId="0" borderId="19" xfId="13" applyFont="1" applyBorder="1" applyAlignment="1" applyProtection="1">
      <alignment horizontal="left" vertical="center" indent="1"/>
      <protection locked="0"/>
    </xf>
    <xf numFmtId="0" fontId="43" fillId="0" borderId="0" xfId="10" applyFont="1" applyBorder="1" applyAlignment="1">
      <alignment vertical="center"/>
    </xf>
    <xf numFmtId="43" fontId="11" fillId="0" borderId="0" xfId="12" applyFont="1" applyBorder="1" applyAlignment="1">
      <alignment horizontal="center" vertical="center"/>
    </xf>
    <xf numFmtId="43" fontId="11" fillId="0" borderId="20" xfId="12" applyFont="1" applyBorder="1" applyAlignment="1">
      <alignment horizontal="center" vertical="center"/>
    </xf>
    <xf numFmtId="43" fontId="0" fillId="0" borderId="0" xfId="14" applyFont="1"/>
    <xf numFmtId="0" fontId="43" fillId="0" borderId="19" xfId="10" applyFont="1" applyBorder="1" applyAlignment="1">
      <alignment horizontal="left" vertical="center" indent="2"/>
    </xf>
    <xf numFmtId="0" fontId="42" fillId="0" borderId="19" xfId="13" applyFont="1" applyBorder="1" applyAlignment="1" applyProtection="1">
      <alignment horizontal="left" vertical="center" wrapText="1" indent="1"/>
      <protection locked="0"/>
    </xf>
    <xf numFmtId="169" fontId="7" fillId="0" borderId="0" xfId="12" applyNumberFormat="1" applyFont="1" applyBorder="1" applyAlignment="1">
      <alignment horizontal="center" vertical="center"/>
    </xf>
    <xf numFmtId="169" fontId="7" fillId="0" borderId="20" xfId="12" applyNumberFormat="1" applyFont="1" applyBorder="1" applyAlignment="1">
      <alignment horizontal="center" vertical="center"/>
    </xf>
    <xf numFmtId="0" fontId="44" fillId="0" borderId="0" xfId="13" applyFont="1" applyBorder="1" applyAlignment="1" applyProtection="1">
      <alignment horizontal="left" vertical="center"/>
      <protection locked="0"/>
    </xf>
    <xf numFmtId="0" fontId="41" fillId="3" borderId="0" xfId="11" applyFont="1" applyFill="1" applyBorder="1" applyAlignment="1">
      <alignment vertical="center"/>
    </xf>
    <xf numFmtId="0" fontId="43" fillId="3" borderId="21" xfId="11" applyFont="1" applyFill="1" applyBorder="1" applyAlignment="1">
      <alignment vertical="center"/>
    </xf>
    <xf numFmtId="0" fontId="43" fillId="3" borderId="22" xfId="11" applyFont="1" applyFill="1" applyBorder="1" applyAlignment="1">
      <alignment vertical="center"/>
    </xf>
    <xf numFmtId="43" fontId="11" fillId="0" borderId="22" xfId="12" applyFont="1" applyBorder="1" applyAlignment="1">
      <alignment horizontal="center" vertical="center"/>
    </xf>
    <xf numFmtId="43" fontId="11" fillId="0" borderId="23" xfId="12" applyFont="1" applyBorder="1" applyAlignment="1">
      <alignment horizontal="center" vertical="center"/>
    </xf>
    <xf numFmtId="0" fontId="12" fillId="0" borderId="1" xfId="0" applyFont="1" applyBorder="1" applyAlignment="1">
      <alignment wrapText="1"/>
    </xf>
    <xf numFmtId="0" fontId="9" fillId="2" borderId="2" xfId="0" applyFont="1" applyFill="1" applyBorder="1" applyAlignment="1">
      <alignment horizontal="centerContinuous" vertical="center"/>
    </xf>
    <xf numFmtId="0" fontId="45" fillId="0" borderId="0" xfId="0" applyFont="1" applyAlignment="1">
      <alignment horizontal="justify"/>
    </xf>
    <xf numFmtId="0" fontId="45" fillId="0" borderId="0" xfId="0" applyFont="1"/>
    <xf numFmtId="0" fontId="7" fillId="0" borderId="9" xfId="0" quotePrefix="1" applyFont="1" applyBorder="1" applyAlignment="1">
      <alignment horizontal="center"/>
    </xf>
    <xf numFmtId="0" fontId="11" fillId="0" borderId="10" xfId="0" applyFont="1" applyBorder="1"/>
    <xf numFmtId="0" fontId="11" fillId="0" borderId="11" xfId="0" applyFont="1" applyBorder="1" applyAlignment="1">
      <alignment horizontal="left" vertical="center"/>
    </xf>
    <xf numFmtId="0" fontId="11" fillId="0" borderId="12" xfId="0" applyFont="1" applyBorder="1" applyAlignment="1">
      <alignment horizontal="justify" vertical="top"/>
    </xf>
    <xf numFmtId="0" fontId="11" fillId="0" borderId="8" xfId="0" applyFont="1" applyBorder="1" applyAlignment="1">
      <alignment horizontal="left" vertical="center"/>
    </xf>
    <xf numFmtId="0" fontId="11" fillId="0" borderId="10" xfId="0" applyFont="1" applyBorder="1" applyAlignment="1">
      <alignment horizontal="justify" vertical="top"/>
    </xf>
    <xf numFmtId="0" fontId="11" fillId="0" borderId="7" xfId="0" applyFont="1" applyBorder="1" applyAlignment="1">
      <alignment horizontal="justify" vertical="top"/>
    </xf>
    <xf numFmtId="0" fontId="7" fillId="0" borderId="4" xfId="0" applyFont="1" applyBorder="1" applyAlignment="1">
      <alignment horizontal="center" vertical="center"/>
    </xf>
    <xf numFmtId="0" fontId="11" fillId="0" borderId="5" xfId="0" applyFont="1" applyBorder="1" applyAlignment="1">
      <alignment horizontal="justify" vertical="top"/>
    </xf>
    <xf numFmtId="0" fontId="11" fillId="0" borderId="4" xfId="0" applyFont="1" applyBorder="1"/>
    <xf numFmtId="0" fontId="46" fillId="0" borderId="0" xfId="0" applyFont="1"/>
    <xf numFmtId="0" fontId="47" fillId="0" borderId="0" xfId="0" applyFont="1"/>
    <xf numFmtId="43" fontId="5" fillId="0" borderId="0" xfId="1" applyFont="1"/>
    <xf numFmtId="43" fontId="48" fillId="0" borderId="0" xfId="1" applyFont="1" applyAlignment="1">
      <alignment horizontal="center" vertical="top"/>
    </xf>
    <xf numFmtId="43" fontId="49" fillId="0" borderId="0" xfId="1" applyFont="1"/>
    <xf numFmtId="43" fontId="50" fillId="0" borderId="0" xfId="1" applyFont="1" applyAlignment="1">
      <alignment horizontal="center" vertical="top"/>
    </xf>
    <xf numFmtId="0" fontId="7" fillId="0" borderId="6" xfId="0" applyFont="1" applyBorder="1" applyAlignment="1">
      <alignment horizontal="left" vertical="center" wrapText="1"/>
    </xf>
    <xf numFmtId="0" fontId="11" fillId="0" borderId="1" xfId="0" applyFont="1" applyBorder="1" applyAlignment="1">
      <alignment horizontal="center" wrapText="1"/>
    </xf>
    <xf numFmtId="43" fontId="7" fillId="3" borderId="1" xfId="0" applyNumberFormat="1" applyFont="1" applyFill="1" applyBorder="1" applyAlignment="1">
      <alignment vertical="center"/>
    </xf>
    <xf numFmtId="43" fontId="11" fillId="0" borderId="2" xfId="0" applyNumberFormat="1" applyFont="1" applyBorder="1" applyAlignment="1">
      <alignment horizontal="center" vertical="center"/>
    </xf>
    <xf numFmtId="43" fontId="11" fillId="0" borderId="6" xfId="0" applyNumberFormat="1"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43" fontId="13" fillId="0" borderId="2" xfId="0" applyNumberFormat="1" applyFont="1" applyBorder="1" applyAlignment="1">
      <alignment horizontal="center" vertical="center"/>
    </xf>
    <xf numFmtId="43" fontId="13" fillId="0" borderId="6" xfId="0" applyNumberFormat="1"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7" fillId="0" borderId="3" xfId="0" applyFont="1" applyBorder="1" applyAlignment="1">
      <alignment horizontal="justify" vertical="center"/>
    </xf>
    <xf numFmtId="0" fontId="7" fillId="0" borderId="4" xfId="0" applyFont="1" applyBorder="1" applyAlignment="1">
      <alignment horizontal="justify" vertical="center"/>
    </xf>
    <xf numFmtId="0" fontId="7" fillId="0" borderId="5" xfId="0" applyFont="1" applyBorder="1" applyAlignment="1">
      <alignment horizontal="justify" vertical="center"/>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 xfId="0" applyFont="1" applyFill="1" applyBorder="1" applyAlignment="1">
      <alignment horizontal="justify" vertical="center" wrapText="1"/>
    </xf>
    <xf numFmtId="0" fontId="9" fillId="2" borderId="12"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47" fillId="0" borderId="0" xfId="0" applyFont="1" applyAlignment="1">
      <alignment horizontal="center"/>
    </xf>
    <xf numFmtId="43" fontId="11" fillId="3" borderId="2" xfId="0" applyNumberFormat="1" applyFont="1" applyFill="1" applyBorder="1" applyAlignment="1">
      <alignment horizontal="center" vertical="center"/>
    </xf>
    <xf numFmtId="43" fontId="11" fillId="3" borderId="6" xfId="0" applyNumberFormat="1" applyFont="1" applyFill="1" applyBorder="1" applyAlignment="1">
      <alignment horizontal="center" vertical="center"/>
    </xf>
    <xf numFmtId="43" fontId="13" fillId="3" borderId="2" xfId="0" applyNumberFormat="1" applyFont="1" applyFill="1" applyBorder="1" applyAlignment="1">
      <alignment horizontal="center" vertical="center"/>
    </xf>
    <xf numFmtId="43" fontId="13" fillId="3" borderId="6"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7" fillId="0" borderId="1" xfId="0" applyFont="1" applyBorder="1" applyAlignment="1">
      <alignment horizontal="justify" vertical="center"/>
    </xf>
    <xf numFmtId="0" fontId="10" fillId="2" borderId="6" xfId="0" applyFont="1" applyFill="1" applyBorder="1" applyAlignment="1">
      <alignment horizontal="center" vertical="center" wrapText="1"/>
    </xf>
    <xf numFmtId="164" fontId="11" fillId="0" borderId="2" xfId="0" applyNumberFormat="1" applyFont="1" applyBorder="1" applyAlignment="1">
      <alignment horizontal="center" vertical="center"/>
    </xf>
    <xf numFmtId="164" fontId="11" fillId="0" borderId="6" xfId="0" applyNumberFormat="1" applyFont="1" applyBorder="1" applyAlignment="1">
      <alignment horizontal="center" vertical="center"/>
    </xf>
    <xf numFmtId="0" fontId="4" fillId="2" borderId="3"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7" fillId="6" borderId="3" xfId="2" applyFont="1" applyFill="1" applyBorder="1" applyAlignment="1">
      <alignment horizontal="center" vertical="center"/>
    </xf>
    <xf numFmtId="0" fontId="7" fillId="6" borderId="4" xfId="2" applyFont="1" applyFill="1" applyBorder="1" applyAlignment="1">
      <alignment horizontal="center" vertical="center"/>
    </xf>
    <xf numFmtId="0" fontId="7" fillId="6" borderId="5" xfId="2" applyFont="1" applyFill="1" applyBorder="1" applyAlignment="1">
      <alignment horizontal="center" vertical="center"/>
    </xf>
    <xf numFmtId="0" fontId="7" fillId="6" borderId="8" xfId="2" applyFont="1" applyFill="1" applyBorder="1" applyAlignment="1">
      <alignment horizontal="center" vertical="center"/>
    </xf>
    <xf numFmtId="0" fontId="7" fillId="6" borderId="9" xfId="2" applyFont="1" applyFill="1" applyBorder="1" applyAlignment="1">
      <alignment horizontal="center" vertical="center"/>
    </xf>
    <xf numFmtId="0" fontId="7" fillId="6" borderId="10" xfId="2" applyFont="1" applyFill="1" applyBorder="1" applyAlignment="1">
      <alignment horizontal="center" vertical="center"/>
    </xf>
    <xf numFmtId="0" fontId="9" fillId="2" borderId="2"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29" fillId="3" borderId="0" xfId="0" applyFont="1" applyFill="1" applyBorder="1" applyAlignment="1">
      <alignment horizontal="justify" vertical="top" wrapText="1"/>
    </xf>
    <xf numFmtId="0" fontId="11" fillId="0" borderId="14" xfId="3" applyFont="1" applyFill="1" applyBorder="1" applyAlignment="1">
      <alignment horizontal="center" vertical="center"/>
    </xf>
    <xf numFmtId="0" fontId="11" fillId="0" borderId="0" xfId="3" applyFont="1" applyFill="1" applyBorder="1" applyAlignment="1">
      <alignment horizontal="center" vertical="center"/>
    </xf>
    <xf numFmtId="0" fontId="11" fillId="0" borderId="7" xfId="3" applyFont="1" applyFill="1" applyBorder="1" applyAlignment="1">
      <alignment horizontal="center" vertical="center"/>
    </xf>
    <xf numFmtId="0" fontId="11" fillId="0" borderId="8" xfId="3" applyFont="1" applyBorder="1" applyAlignment="1">
      <alignment horizontal="center" vertical="center"/>
    </xf>
    <xf numFmtId="0" fontId="11" fillId="0" borderId="9" xfId="3" applyFont="1" applyBorder="1" applyAlignment="1">
      <alignment horizontal="center" vertical="center"/>
    </xf>
    <xf numFmtId="0" fontId="11" fillId="0" borderId="10" xfId="3" applyFont="1" applyBorder="1" applyAlignment="1">
      <alignment horizontal="center" vertical="center"/>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1" fillId="0" borderId="0" xfId="5" quotePrefix="1" applyFont="1" applyBorder="1" applyAlignment="1">
      <alignment horizontal="justify" vertical="top" wrapText="1"/>
    </xf>
    <xf numFmtId="0" fontId="11" fillId="0" borderId="0" xfId="5" applyFont="1" applyBorder="1" applyAlignment="1">
      <alignment horizontal="justify" vertical="top"/>
    </xf>
    <xf numFmtId="0" fontId="15" fillId="0" borderId="0" xfId="5" applyFont="1" applyBorder="1" applyAlignment="1">
      <alignment horizontal="left"/>
    </xf>
    <xf numFmtId="0" fontId="11" fillId="3" borderId="14"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25" fillId="2" borderId="3" xfId="3" applyFont="1" applyFill="1" applyBorder="1" applyAlignment="1">
      <alignment horizontal="center" vertical="center" wrapText="1"/>
    </xf>
    <xf numFmtId="0" fontId="25" fillId="2" borderId="4" xfId="3" applyFont="1" applyFill="1" applyBorder="1" applyAlignment="1">
      <alignment horizontal="center" vertical="center" wrapText="1"/>
    </xf>
    <xf numFmtId="0" fontId="25" fillId="2" borderId="5" xfId="3" applyFont="1" applyFill="1" applyBorder="1" applyAlignment="1">
      <alignment horizontal="center" vertical="center" wrapText="1"/>
    </xf>
    <xf numFmtId="0" fontId="25" fillId="2" borderId="3" xfId="3" applyFont="1" applyFill="1" applyBorder="1" applyAlignment="1">
      <alignment horizontal="center" wrapText="1"/>
    </xf>
    <xf numFmtId="0" fontId="25" fillId="2" borderId="4" xfId="3" applyFont="1" applyFill="1" applyBorder="1" applyAlignment="1">
      <alignment horizontal="center" wrapText="1"/>
    </xf>
    <xf numFmtId="0" fontId="25" fillId="2" borderId="5" xfId="3" applyFont="1" applyFill="1" applyBorder="1" applyAlignment="1">
      <alignment horizontal="center" wrapText="1"/>
    </xf>
    <xf numFmtId="0" fontId="7" fillId="3" borderId="11" xfId="3" applyFont="1" applyFill="1" applyBorder="1" applyAlignment="1">
      <alignment horizontal="center" vertical="center"/>
    </xf>
    <xf numFmtId="0" fontId="7" fillId="3" borderId="15" xfId="3" applyFont="1" applyFill="1" applyBorder="1" applyAlignment="1">
      <alignment horizontal="center" vertical="center"/>
    </xf>
    <xf numFmtId="0" fontId="7" fillId="3" borderId="12" xfId="3" applyFont="1" applyFill="1" applyBorder="1" applyAlignment="1">
      <alignment horizontal="center" vertical="center"/>
    </xf>
    <xf numFmtId="0" fontId="4" fillId="2" borderId="11"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9"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7" fillId="0" borderId="3" xfId="3" applyFont="1" applyBorder="1" applyAlignment="1">
      <alignment horizontal="justify" vertical="center"/>
    </xf>
    <xf numFmtId="0" fontId="7" fillId="0" borderId="4" xfId="3" applyFont="1" applyBorder="1" applyAlignment="1">
      <alignment horizontal="justify" vertical="center"/>
    </xf>
    <xf numFmtId="0" fontId="7" fillId="0" borderId="5" xfId="3" applyFont="1" applyBorder="1" applyAlignment="1">
      <alignment horizontal="justify" vertical="center"/>
    </xf>
    <xf numFmtId="0" fontId="25" fillId="2" borderId="2" xfId="3" applyFont="1" applyFill="1" applyBorder="1" applyAlignment="1">
      <alignment horizontal="center" vertical="center" wrapText="1"/>
    </xf>
    <xf numFmtId="0" fontId="25" fillId="2" borderId="13" xfId="3" applyFont="1" applyFill="1" applyBorder="1" applyAlignment="1">
      <alignment horizontal="center" vertical="center"/>
    </xf>
    <xf numFmtId="0" fontId="25" fillId="2" borderId="6" xfId="3" applyFont="1" applyFill="1" applyBorder="1" applyAlignment="1">
      <alignment horizontal="center" vertical="center"/>
    </xf>
    <xf numFmtId="0" fontId="25" fillId="2" borderId="11" xfId="3" applyFont="1" applyFill="1" applyBorder="1" applyAlignment="1">
      <alignment horizontal="center" vertical="center" wrapText="1"/>
    </xf>
    <xf numFmtId="0" fontId="25" fillId="2" borderId="15" xfId="3" applyFont="1" applyFill="1" applyBorder="1" applyAlignment="1">
      <alignment horizontal="center" vertical="center" wrapText="1"/>
    </xf>
    <xf numFmtId="0" fontId="25" fillId="2" borderId="12" xfId="3" applyFont="1" applyFill="1" applyBorder="1" applyAlignment="1">
      <alignment horizontal="center" vertical="center" wrapText="1"/>
    </xf>
    <xf numFmtId="0" fontId="25" fillId="2" borderId="14" xfId="3" applyFont="1" applyFill="1" applyBorder="1" applyAlignment="1">
      <alignment horizontal="center" vertical="center" wrapText="1"/>
    </xf>
    <xf numFmtId="0" fontId="25" fillId="2" borderId="0" xfId="3" applyFont="1" applyFill="1" applyBorder="1" applyAlignment="1">
      <alignment horizontal="center" vertical="center" wrapText="1"/>
    </xf>
    <xf numFmtId="0" fontId="25" fillId="2" borderId="7" xfId="3" applyFont="1" applyFill="1" applyBorder="1" applyAlignment="1">
      <alignment horizontal="center" vertical="center" wrapText="1"/>
    </xf>
    <xf numFmtId="0" fontId="25" fillId="2" borderId="8" xfId="3" applyFont="1" applyFill="1" applyBorder="1" applyAlignment="1">
      <alignment horizontal="center" vertical="center" wrapText="1"/>
    </xf>
    <xf numFmtId="0" fontId="25" fillId="2" borderId="9" xfId="3" applyFont="1" applyFill="1" applyBorder="1" applyAlignment="1">
      <alignment horizontal="center" vertical="center" wrapText="1"/>
    </xf>
    <xf numFmtId="0" fontId="25" fillId="2" borderId="10" xfId="3" applyFont="1" applyFill="1" applyBorder="1" applyAlignment="1">
      <alignment horizontal="center" vertical="center" wrapText="1"/>
    </xf>
    <xf numFmtId="0" fontId="25" fillId="2" borderId="13" xfId="3" applyFont="1" applyFill="1" applyBorder="1" applyAlignment="1">
      <alignment horizontal="center" vertical="center" wrapText="1"/>
    </xf>
    <xf numFmtId="0" fontId="26" fillId="2" borderId="13" xfId="3" applyFont="1" applyFill="1" applyBorder="1" applyAlignment="1">
      <alignment horizontal="center" vertical="center" wrapText="1"/>
    </xf>
    <xf numFmtId="0" fontId="26" fillId="2" borderId="6" xfId="3" applyFont="1" applyFill="1" applyBorder="1" applyAlignment="1">
      <alignment horizontal="center" vertical="center" wrapText="1"/>
    </xf>
    <xf numFmtId="0" fontId="4" fillId="2" borderId="1" xfId="7" applyFont="1" applyFill="1" applyBorder="1" applyAlignment="1">
      <alignment horizontal="center" vertical="center"/>
    </xf>
    <xf numFmtId="0" fontId="7" fillId="0" borderId="3" xfId="2" applyFont="1" applyBorder="1" applyAlignment="1">
      <alignment horizontal="justify" vertical="center"/>
    </xf>
    <xf numFmtId="0" fontId="7" fillId="0" borderId="4" xfId="2" applyFont="1" applyBorder="1" applyAlignment="1">
      <alignment horizontal="justify" vertical="center"/>
    </xf>
    <xf numFmtId="0" fontId="7" fillId="0" borderId="5" xfId="2" applyFont="1" applyBorder="1" applyAlignment="1">
      <alignment horizontal="justify" vertical="center"/>
    </xf>
    <xf numFmtId="0" fontId="10" fillId="2" borderId="1" xfId="7" applyFont="1" applyFill="1" applyBorder="1" applyAlignment="1">
      <alignment horizontal="center" vertical="center" wrapText="1"/>
    </xf>
    <xf numFmtId="0" fontId="10" fillId="2" borderId="2" xfId="7" applyFont="1" applyFill="1" applyBorder="1" applyAlignment="1">
      <alignment horizontal="center" vertical="center" wrapText="1"/>
    </xf>
    <xf numFmtId="0" fontId="10" fillId="2" borderId="6" xfId="7" applyFont="1" applyFill="1" applyBorder="1" applyAlignment="1">
      <alignment horizontal="center" vertical="center" wrapText="1"/>
    </xf>
    <xf numFmtId="0" fontId="10" fillId="2" borderId="3" xfId="7" applyFont="1" applyFill="1" applyBorder="1" applyAlignment="1">
      <alignment horizontal="center" vertical="center" wrapText="1"/>
    </xf>
    <xf numFmtId="0" fontId="10" fillId="2" borderId="4" xfId="7" applyFont="1" applyFill="1" applyBorder="1" applyAlignment="1">
      <alignment horizontal="center" vertical="center" wrapText="1"/>
    </xf>
    <xf numFmtId="0" fontId="25" fillId="2" borderId="0" xfId="11" applyFont="1" applyFill="1" applyBorder="1" applyAlignment="1">
      <alignment horizontal="center" vertical="center"/>
    </xf>
    <xf numFmtId="0" fontId="25" fillId="2" borderId="16" xfId="10" applyFont="1" applyFill="1" applyBorder="1" applyAlignment="1">
      <alignment horizontal="center" vertical="center"/>
    </xf>
    <xf numFmtId="0" fontId="25" fillId="2" borderId="17" xfId="10" applyFont="1" applyFill="1" applyBorder="1" applyAlignment="1">
      <alignment horizontal="center" vertical="center"/>
    </xf>
    <xf numFmtId="0" fontId="25" fillId="2" borderId="18" xfId="10" applyFont="1" applyFill="1" applyBorder="1" applyAlignment="1">
      <alignment horizontal="center" vertical="center"/>
    </xf>
    <xf numFmtId="0" fontId="25" fillId="2" borderId="19" xfId="10" applyFont="1" applyFill="1" applyBorder="1" applyAlignment="1">
      <alignment horizontal="center" vertical="center"/>
    </xf>
    <xf numFmtId="0" fontId="25" fillId="2" borderId="0" xfId="10" applyFont="1" applyFill="1" applyBorder="1" applyAlignment="1">
      <alignment horizontal="center" vertical="center"/>
    </xf>
    <xf numFmtId="0" fontId="25" fillId="2" borderId="20" xfId="10" applyFont="1" applyFill="1" applyBorder="1" applyAlignment="1">
      <alignment horizontal="center" vertical="center"/>
    </xf>
    <xf numFmtId="0" fontId="38" fillId="2" borderId="19" xfId="10" applyFont="1" applyFill="1" applyBorder="1" applyAlignment="1">
      <alignment horizontal="center" vertical="center"/>
    </xf>
    <xf numFmtId="0" fontId="25" fillId="2" borderId="20" xfId="11" applyFont="1" applyFill="1" applyBorder="1" applyAlignment="1">
      <alignment horizontal="center" vertical="center"/>
    </xf>
    <xf numFmtId="0" fontId="25" fillId="2" borderId="0" xfId="11" applyFont="1" applyFill="1" applyBorder="1" applyAlignment="1">
      <alignment horizontal="center" vertical="center" wrapText="1"/>
    </xf>
  </cellXfs>
  <cellStyles count="15">
    <cellStyle name="Millares" xfId="1" builtinId="3"/>
    <cellStyle name="Millares 2" xfId="6"/>
    <cellStyle name="Millares 2 4" xfId="14"/>
    <cellStyle name="Millares 7 3 2" xfId="9"/>
    <cellStyle name="Millares 8 2" xfId="12"/>
    <cellStyle name="Normal" xfId="0" builtinId="0"/>
    <cellStyle name="Normal 10 2 2" xfId="2"/>
    <cellStyle name="Normal 17 3 2" xfId="7"/>
    <cellStyle name="Normal 19 2" xfId="13"/>
    <cellStyle name="Normal 2 2 2 2" xfId="8"/>
    <cellStyle name="Normal 2 9" xfId="10"/>
    <cellStyle name="Normal 3" xfId="3"/>
    <cellStyle name="Normal 3 5 2" xfId="5"/>
    <cellStyle name="Normal_FORMATO IAIE IAT" xfId="4"/>
    <cellStyle name="Normal_Invi_07_LEER" xfId="1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41"/>
  <sheetViews>
    <sheetView showGridLines="0" zoomScale="90" zoomScaleNormal="90" zoomScaleSheetLayoutView="85" workbookViewId="0">
      <selection activeCell="B8" sqref="B8:B9"/>
    </sheetView>
  </sheetViews>
  <sheetFormatPr baseColWidth="10" defaultColWidth="11.44140625" defaultRowHeight="13.2"/>
  <cols>
    <col min="1" max="1" width="12.33203125" style="1" customWidth="1"/>
    <col min="2" max="3" width="16" style="1" bestFit="1" customWidth="1"/>
    <col min="4" max="5" width="14.6640625" style="1" customWidth="1"/>
    <col min="6" max="6" width="15.109375" style="1" bestFit="1" customWidth="1"/>
    <col min="7" max="7" width="14.44140625" style="1" bestFit="1" customWidth="1"/>
    <col min="8" max="8" width="9" style="1" customWidth="1"/>
    <col min="9" max="9" width="65.6640625" style="1" customWidth="1"/>
    <col min="10" max="10" width="13" style="1" customWidth="1"/>
    <col min="11" max="16384" width="11.44140625" style="1"/>
  </cols>
  <sheetData>
    <row r="1" spans="1:10" ht="35.1" customHeight="1">
      <c r="A1" s="338" t="s">
        <v>482</v>
      </c>
      <c r="B1" s="339"/>
      <c r="C1" s="339"/>
      <c r="D1" s="339"/>
      <c r="E1" s="339"/>
      <c r="F1" s="339"/>
      <c r="G1" s="339"/>
      <c r="H1" s="339"/>
      <c r="I1" s="340"/>
    </row>
    <row r="2" spans="1:10" ht="6.75" customHeight="1">
      <c r="A2" s="2"/>
      <c r="B2" s="2"/>
      <c r="C2" s="2"/>
      <c r="D2" s="2"/>
      <c r="E2" s="2"/>
      <c r="F2" s="2"/>
      <c r="G2" s="2"/>
      <c r="H2" s="2"/>
      <c r="I2" s="2"/>
    </row>
    <row r="3" spans="1:10" ht="17.25" customHeight="1">
      <c r="A3" s="341" t="s">
        <v>28</v>
      </c>
      <c r="B3" s="342"/>
      <c r="C3" s="342"/>
      <c r="D3" s="342"/>
      <c r="E3" s="342"/>
      <c r="F3" s="342"/>
      <c r="G3" s="342"/>
      <c r="H3" s="342"/>
      <c r="I3" s="343"/>
    </row>
    <row r="4" spans="1:10" ht="17.25" customHeight="1">
      <c r="A4" s="341" t="s">
        <v>276</v>
      </c>
      <c r="B4" s="342"/>
      <c r="C4" s="342"/>
      <c r="D4" s="342"/>
      <c r="E4" s="342"/>
      <c r="F4" s="342"/>
      <c r="G4" s="342"/>
      <c r="H4" s="342"/>
      <c r="I4" s="343"/>
    </row>
    <row r="5" spans="1:10" ht="29.1" customHeight="1">
      <c r="A5" s="344" t="s">
        <v>483</v>
      </c>
      <c r="B5" s="346" t="s">
        <v>4</v>
      </c>
      <c r="C5" s="347"/>
      <c r="D5" s="347"/>
      <c r="E5" s="348"/>
      <c r="F5" s="307" t="s">
        <v>5</v>
      </c>
      <c r="G5" s="307"/>
      <c r="H5" s="349" t="s">
        <v>6</v>
      </c>
      <c r="I5" s="350"/>
      <c r="J5" s="308"/>
    </row>
    <row r="6" spans="1:10" ht="30.75" customHeight="1">
      <c r="A6" s="345"/>
      <c r="B6" s="4" t="s">
        <v>7</v>
      </c>
      <c r="C6" s="4" t="s">
        <v>8</v>
      </c>
      <c r="D6" s="4" t="s">
        <v>9</v>
      </c>
      <c r="E6" s="4" t="s">
        <v>10</v>
      </c>
      <c r="F6" s="5" t="s">
        <v>11</v>
      </c>
      <c r="G6" s="5" t="s">
        <v>12</v>
      </c>
      <c r="H6" s="351" t="s">
        <v>13</v>
      </c>
      <c r="I6" s="352"/>
      <c r="J6" s="309"/>
    </row>
    <row r="7" spans="1:10" s="10" customFormat="1" ht="36.6" customHeight="1">
      <c r="A7" s="7" t="s">
        <v>14</v>
      </c>
      <c r="B7" s="15">
        <f>SUM(B8:B15)</f>
        <v>254251795</v>
      </c>
      <c r="C7" s="15">
        <f>SUM(C8:C15)</f>
        <v>346372392.59000003</v>
      </c>
      <c r="D7" s="15">
        <f>SUM(D8:D15)</f>
        <v>115829390.83999999</v>
      </c>
      <c r="E7" s="15">
        <f>SUM(E8:E15)</f>
        <v>99496447.789999992</v>
      </c>
      <c r="F7" s="8"/>
      <c r="G7" s="8"/>
      <c r="H7" s="310"/>
      <c r="I7" s="311"/>
    </row>
    <row r="8" spans="1:10" s="10" customFormat="1" ht="15.75" customHeight="1">
      <c r="A8" s="331">
        <v>1000</v>
      </c>
      <c r="B8" s="333">
        <v>165666403</v>
      </c>
      <c r="C8" s="333">
        <v>97768185.629999995</v>
      </c>
      <c r="D8" s="333">
        <v>97325707.819999993</v>
      </c>
      <c r="E8" s="333">
        <v>83932183.769999996</v>
      </c>
      <c r="F8" s="329">
        <f>C8-B8</f>
        <v>-67898217.370000005</v>
      </c>
      <c r="G8" s="329">
        <f>D8-C8</f>
        <v>-442477.81000000238</v>
      </c>
      <c r="H8" s="312" t="s">
        <v>486</v>
      </c>
      <c r="I8" s="313"/>
    </row>
    <row r="9" spans="1:10" s="10" customFormat="1" ht="15.75" customHeight="1">
      <c r="A9" s="332"/>
      <c r="B9" s="334"/>
      <c r="C9" s="334"/>
      <c r="D9" s="334"/>
      <c r="E9" s="334"/>
      <c r="F9" s="330"/>
      <c r="G9" s="330"/>
      <c r="H9" s="314" t="s">
        <v>487</v>
      </c>
      <c r="I9" s="315"/>
    </row>
    <row r="10" spans="1:10" s="10" customFormat="1" ht="15.75" customHeight="1">
      <c r="A10" s="331">
        <v>2000</v>
      </c>
      <c r="B10" s="333">
        <v>9298720</v>
      </c>
      <c r="C10" s="333">
        <v>3129000</v>
      </c>
      <c r="D10" s="333">
        <v>250000</v>
      </c>
      <c r="E10" s="333">
        <v>250000</v>
      </c>
      <c r="F10" s="329">
        <f>C10-B10</f>
        <v>-6169720</v>
      </c>
      <c r="G10" s="329">
        <f>D10-C10</f>
        <v>-2879000</v>
      </c>
      <c r="H10" s="312" t="s">
        <v>486</v>
      </c>
      <c r="I10" s="316"/>
    </row>
    <row r="11" spans="1:10" s="10" customFormat="1" ht="15.75" customHeight="1">
      <c r="A11" s="332"/>
      <c r="B11" s="334"/>
      <c r="C11" s="334"/>
      <c r="D11" s="334"/>
      <c r="E11" s="334"/>
      <c r="F11" s="330"/>
      <c r="G11" s="330"/>
      <c r="H11" s="314" t="s">
        <v>487</v>
      </c>
      <c r="I11" s="315"/>
    </row>
    <row r="12" spans="1:10" s="10" customFormat="1" ht="15.75" customHeight="1">
      <c r="A12" s="331">
        <v>3000</v>
      </c>
      <c r="B12" s="333">
        <v>34604393</v>
      </c>
      <c r="C12" s="333">
        <v>158658217.96000001</v>
      </c>
      <c r="D12" s="333">
        <v>15314264.020000001</v>
      </c>
      <c r="E12" s="333">
        <v>15314264.02</v>
      </c>
      <c r="F12" s="329">
        <f>C12-B12</f>
        <v>124053824.96000001</v>
      </c>
      <c r="G12" s="329">
        <f>D12-C12</f>
        <v>-143343953.94</v>
      </c>
      <c r="H12" s="312" t="s">
        <v>486</v>
      </c>
      <c r="I12" s="316"/>
    </row>
    <row r="13" spans="1:10" s="10" customFormat="1" ht="15.75" customHeight="1">
      <c r="A13" s="332"/>
      <c r="B13" s="334"/>
      <c r="C13" s="334"/>
      <c r="D13" s="334"/>
      <c r="E13" s="334"/>
      <c r="F13" s="330"/>
      <c r="G13" s="330"/>
      <c r="H13" s="314" t="s">
        <v>487</v>
      </c>
      <c r="I13" s="315"/>
    </row>
    <row r="14" spans="1:10" s="10" customFormat="1" ht="15.75" customHeight="1">
      <c r="A14" s="331">
        <v>4000</v>
      </c>
      <c r="B14" s="333">
        <v>44682279</v>
      </c>
      <c r="C14" s="333">
        <v>86816989</v>
      </c>
      <c r="D14" s="333">
        <v>2939419</v>
      </c>
      <c r="E14" s="333">
        <v>0</v>
      </c>
      <c r="F14" s="329">
        <f>C14-B14</f>
        <v>42134710</v>
      </c>
      <c r="G14" s="329">
        <f>D14-C14</f>
        <v>-83877570</v>
      </c>
      <c r="H14" s="312" t="s">
        <v>486</v>
      </c>
      <c r="I14" s="316"/>
    </row>
    <row r="15" spans="1:10" s="10" customFormat="1" ht="15.75" customHeight="1">
      <c r="A15" s="332"/>
      <c r="B15" s="334"/>
      <c r="C15" s="334"/>
      <c r="D15" s="334"/>
      <c r="E15" s="334"/>
      <c r="F15" s="330"/>
      <c r="G15" s="330"/>
      <c r="H15" s="314" t="s">
        <v>487</v>
      </c>
      <c r="I15" s="315"/>
    </row>
    <row r="16" spans="1:10" s="10" customFormat="1" ht="35.25" customHeight="1">
      <c r="A16" s="14" t="s">
        <v>21</v>
      </c>
      <c r="B16" s="15">
        <f>SUM(B17:B28)</f>
        <v>146423069</v>
      </c>
      <c r="C16" s="15">
        <f>SUM(C17:C28)</f>
        <v>100977216.52000001</v>
      </c>
      <c r="D16" s="15">
        <f>SUM(D17:D28)</f>
        <v>98360810.790000007</v>
      </c>
      <c r="E16" s="15">
        <f>SUM(E17:E28)</f>
        <v>81322142.5</v>
      </c>
      <c r="F16" s="8"/>
      <c r="G16" s="8"/>
      <c r="H16" s="317"/>
      <c r="I16" s="318"/>
    </row>
    <row r="17" spans="1:9" s="10" customFormat="1" ht="15.75" customHeight="1">
      <c r="A17" s="336">
        <v>1000</v>
      </c>
      <c r="B17" s="333">
        <v>89071495</v>
      </c>
      <c r="C17" s="333">
        <v>80232384.120000005</v>
      </c>
      <c r="D17" s="333">
        <v>80196906.020000011</v>
      </c>
      <c r="E17" s="333">
        <v>63159581.610000007</v>
      </c>
      <c r="F17" s="329">
        <f>C17-B17</f>
        <v>-8839110.8799999952</v>
      </c>
      <c r="G17" s="329">
        <f>D17-C17</f>
        <v>-35478.09999999404</v>
      </c>
      <c r="H17" s="312" t="s">
        <v>486</v>
      </c>
      <c r="I17" s="316"/>
    </row>
    <row r="18" spans="1:9" s="10" customFormat="1" ht="15.75" customHeight="1">
      <c r="A18" s="337"/>
      <c r="B18" s="334"/>
      <c r="C18" s="334"/>
      <c r="D18" s="334"/>
      <c r="E18" s="334"/>
      <c r="F18" s="330"/>
      <c r="G18" s="330"/>
      <c r="H18" s="314" t="s">
        <v>487</v>
      </c>
      <c r="I18" s="315"/>
    </row>
    <row r="19" spans="1:9" s="10" customFormat="1" ht="15.75" customHeight="1">
      <c r="A19" s="336">
        <v>2000</v>
      </c>
      <c r="B19" s="333">
        <v>1842314</v>
      </c>
      <c r="C19" s="333">
        <v>0</v>
      </c>
      <c r="D19" s="333">
        <v>0</v>
      </c>
      <c r="E19" s="333">
        <v>0</v>
      </c>
      <c r="F19" s="329">
        <f>C19-B19</f>
        <v>-1842314</v>
      </c>
      <c r="G19" s="329">
        <f>D19-C19</f>
        <v>0</v>
      </c>
      <c r="H19" s="312" t="s">
        <v>486</v>
      </c>
      <c r="I19" s="316"/>
    </row>
    <row r="20" spans="1:9" s="10" customFormat="1" ht="15.75" customHeight="1">
      <c r="A20" s="337"/>
      <c r="B20" s="334"/>
      <c r="C20" s="334"/>
      <c r="D20" s="334"/>
      <c r="E20" s="334"/>
      <c r="F20" s="330"/>
      <c r="G20" s="330"/>
      <c r="H20" s="314" t="s">
        <v>487</v>
      </c>
      <c r="I20" s="315" t="s">
        <v>488</v>
      </c>
    </row>
    <row r="21" spans="1:9" s="10" customFormat="1" ht="15.75" customHeight="1">
      <c r="A21" s="336">
        <v>3000</v>
      </c>
      <c r="B21" s="333">
        <v>21958528</v>
      </c>
      <c r="C21" s="333">
        <v>20744832.399999999</v>
      </c>
      <c r="D21" s="333">
        <v>18163904.77</v>
      </c>
      <c r="E21" s="333">
        <v>18162560.889999997</v>
      </c>
      <c r="F21" s="329">
        <f>C21-B21</f>
        <v>-1213695.6000000015</v>
      </c>
      <c r="G21" s="329">
        <f>D21-C21</f>
        <v>-2580927.629999999</v>
      </c>
      <c r="H21" s="312" t="s">
        <v>486</v>
      </c>
      <c r="I21" s="313"/>
    </row>
    <row r="22" spans="1:9" s="10" customFormat="1" ht="15.75" customHeight="1">
      <c r="A22" s="337"/>
      <c r="B22" s="334"/>
      <c r="C22" s="334"/>
      <c r="D22" s="334"/>
      <c r="E22" s="334"/>
      <c r="F22" s="330"/>
      <c r="G22" s="330"/>
      <c r="H22" s="314" t="s">
        <v>487</v>
      </c>
      <c r="I22" s="315"/>
    </row>
    <row r="23" spans="1:9" s="10" customFormat="1" ht="15.75" customHeight="1">
      <c r="A23" s="335">
        <v>5000</v>
      </c>
      <c r="B23" s="333">
        <v>7231504</v>
      </c>
      <c r="C23" s="333">
        <v>0</v>
      </c>
      <c r="D23" s="333">
        <v>0</v>
      </c>
      <c r="E23" s="333">
        <v>0</v>
      </c>
      <c r="F23" s="329">
        <f>C23-B23</f>
        <v>-7231504</v>
      </c>
      <c r="G23" s="329">
        <f>D23-C23</f>
        <v>0</v>
      </c>
      <c r="H23" s="312" t="s">
        <v>486</v>
      </c>
      <c r="I23" s="316"/>
    </row>
    <row r="24" spans="1:9" s="10" customFormat="1" ht="15.75" customHeight="1">
      <c r="A24" s="332"/>
      <c r="B24" s="334"/>
      <c r="C24" s="334"/>
      <c r="D24" s="334"/>
      <c r="E24" s="334"/>
      <c r="F24" s="330"/>
      <c r="G24" s="330"/>
      <c r="H24" s="314" t="s">
        <v>487</v>
      </c>
      <c r="I24" s="315" t="s">
        <v>488</v>
      </c>
    </row>
    <row r="25" spans="1:9" s="10" customFormat="1" ht="15.75" customHeight="1">
      <c r="A25" s="331">
        <v>6000</v>
      </c>
      <c r="B25" s="333">
        <v>26319228</v>
      </c>
      <c r="C25" s="333">
        <v>0</v>
      </c>
      <c r="D25" s="333">
        <v>0</v>
      </c>
      <c r="E25" s="333">
        <v>0</v>
      </c>
      <c r="F25" s="329">
        <f>C25-B25</f>
        <v>-26319228</v>
      </c>
      <c r="G25" s="329">
        <f>D25-C25</f>
        <v>0</v>
      </c>
      <c r="H25" s="312" t="s">
        <v>486</v>
      </c>
      <c r="I25" s="316"/>
    </row>
    <row r="26" spans="1:9" s="10" customFormat="1" ht="15.75" customHeight="1">
      <c r="A26" s="332"/>
      <c r="B26" s="334"/>
      <c r="C26" s="334"/>
      <c r="D26" s="334"/>
      <c r="E26" s="334"/>
      <c r="F26" s="330"/>
      <c r="G26" s="330"/>
      <c r="H26" s="314" t="s">
        <v>487</v>
      </c>
      <c r="I26" s="315" t="s">
        <v>488</v>
      </c>
    </row>
    <row r="27" spans="1:9" s="10" customFormat="1" ht="15.75" customHeight="1">
      <c r="A27" s="331">
        <v>7000</v>
      </c>
      <c r="B27" s="333">
        <v>0</v>
      </c>
      <c r="C27" s="333"/>
      <c r="D27" s="333">
        <v>0</v>
      </c>
      <c r="E27" s="333">
        <v>0</v>
      </c>
      <c r="F27" s="329">
        <f>C27-B27</f>
        <v>0</v>
      </c>
      <c r="G27" s="329">
        <f>D27-C27</f>
        <v>0</v>
      </c>
      <c r="H27" s="312" t="s">
        <v>486</v>
      </c>
      <c r="I27" s="316" t="s">
        <v>488</v>
      </c>
    </row>
    <row r="28" spans="1:9" s="10" customFormat="1" ht="15.75" customHeight="1">
      <c r="A28" s="332"/>
      <c r="B28" s="334"/>
      <c r="C28" s="334"/>
      <c r="D28" s="334"/>
      <c r="E28" s="334"/>
      <c r="F28" s="330"/>
      <c r="G28" s="330"/>
      <c r="H28" s="314" t="s">
        <v>487</v>
      </c>
      <c r="I28" s="315" t="s">
        <v>488</v>
      </c>
    </row>
    <row r="29" spans="1:9" s="10" customFormat="1" ht="30" customHeight="1">
      <c r="A29" s="17" t="s">
        <v>484</v>
      </c>
      <c r="B29" s="15">
        <f>B7+B16</f>
        <v>400674864</v>
      </c>
      <c r="C29" s="15">
        <f>C7+C16</f>
        <v>447349609.11000001</v>
      </c>
      <c r="D29" s="15">
        <f>D7+D16</f>
        <v>214190201.63</v>
      </c>
      <c r="E29" s="15">
        <f>E7+E16</f>
        <v>180818590.28999999</v>
      </c>
      <c r="F29" s="8"/>
      <c r="G29" s="8"/>
      <c r="H29" s="319"/>
      <c r="I29" s="318"/>
    </row>
    <row r="30" spans="1:9">
      <c r="A30" s="18"/>
    </row>
    <row r="31" spans="1:9">
      <c r="A31" s="19"/>
      <c r="B31" s="322"/>
      <c r="C31" s="322"/>
      <c r="D31" s="322"/>
      <c r="E31" s="322"/>
      <c r="G31" s="20"/>
      <c r="H31" s="20"/>
      <c r="I31" s="20"/>
    </row>
    <row r="32" spans="1:9">
      <c r="A32" s="22"/>
      <c r="B32" s="322"/>
      <c r="C32" s="322"/>
      <c r="D32" s="322"/>
      <c r="E32" s="322"/>
      <c r="G32" s="23"/>
      <c r="H32" s="23"/>
      <c r="I32" s="23"/>
    </row>
    <row r="33" spans="2:5">
      <c r="B33" s="322"/>
      <c r="C33" s="322"/>
      <c r="D33" s="322"/>
      <c r="E33" s="322"/>
    </row>
    <row r="34" spans="2:5">
      <c r="B34" s="322"/>
      <c r="C34" s="322"/>
      <c r="D34" s="322"/>
      <c r="E34" s="322"/>
    </row>
    <row r="35" spans="2:5">
      <c r="E35" s="322"/>
    </row>
    <row r="36" spans="2:5">
      <c r="B36" s="322"/>
      <c r="C36" s="322"/>
      <c r="D36" s="322"/>
      <c r="E36" s="322"/>
    </row>
    <row r="37" spans="2:5">
      <c r="B37" s="322"/>
      <c r="C37" s="322"/>
      <c r="D37" s="322"/>
      <c r="E37" s="322"/>
    </row>
    <row r="38" spans="2:5">
      <c r="B38" s="322"/>
      <c r="C38" s="322"/>
      <c r="D38" s="322"/>
      <c r="E38" s="322"/>
    </row>
    <row r="39" spans="2:5">
      <c r="B39" s="322"/>
      <c r="C39" s="322"/>
      <c r="D39" s="322"/>
      <c r="E39" s="322"/>
    </row>
    <row r="40" spans="2:5">
      <c r="B40" s="322"/>
      <c r="C40" s="322"/>
      <c r="D40" s="322"/>
      <c r="E40" s="322"/>
    </row>
    <row r="41" spans="2:5">
      <c r="E41" s="322"/>
    </row>
  </sheetData>
  <mergeCells count="77">
    <mergeCell ref="A1:I1"/>
    <mergeCell ref="A3:I3"/>
    <mergeCell ref="A4:I4"/>
    <mergeCell ref="A5:A6"/>
    <mergeCell ref="B5:E5"/>
    <mergeCell ref="H5:I5"/>
    <mergeCell ref="H6:I6"/>
    <mergeCell ref="G8:G9"/>
    <mergeCell ref="A10:A11"/>
    <mergeCell ref="B10:B11"/>
    <mergeCell ref="C10:C11"/>
    <mergeCell ref="D10:D11"/>
    <mergeCell ref="E10:E11"/>
    <mergeCell ref="F10:F11"/>
    <mergeCell ref="G10:G11"/>
    <mergeCell ref="A8:A9"/>
    <mergeCell ref="B8:B9"/>
    <mergeCell ref="C8:C9"/>
    <mergeCell ref="D8:D9"/>
    <mergeCell ref="E8:E9"/>
    <mergeCell ref="F8:F9"/>
    <mergeCell ref="G12:G13"/>
    <mergeCell ref="A14:A15"/>
    <mergeCell ref="B14:B15"/>
    <mergeCell ref="C14:C15"/>
    <mergeCell ref="D14:D15"/>
    <mergeCell ref="E14:E15"/>
    <mergeCell ref="F14:F15"/>
    <mergeCell ref="G14:G15"/>
    <mergeCell ref="A12:A13"/>
    <mergeCell ref="B12:B13"/>
    <mergeCell ref="C12:C13"/>
    <mergeCell ref="D12:D13"/>
    <mergeCell ref="E12:E13"/>
    <mergeCell ref="F12:F13"/>
    <mergeCell ref="G17:G18"/>
    <mergeCell ref="A19:A20"/>
    <mergeCell ref="B19:B20"/>
    <mergeCell ref="C19:C20"/>
    <mergeCell ref="D19:D20"/>
    <mergeCell ref="E19:E20"/>
    <mergeCell ref="F19:F20"/>
    <mergeCell ref="G19:G20"/>
    <mergeCell ref="A17:A18"/>
    <mergeCell ref="B17:B18"/>
    <mergeCell ref="C17:C18"/>
    <mergeCell ref="D17:D18"/>
    <mergeCell ref="E17:E18"/>
    <mergeCell ref="F17:F18"/>
    <mergeCell ref="G21:G22"/>
    <mergeCell ref="A23:A24"/>
    <mergeCell ref="B23:B24"/>
    <mergeCell ref="C23:C24"/>
    <mergeCell ref="D23:D24"/>
    <mergeCell ref="E23:E24"/>
    <mergeCell ref="F23:F24"/>
    <mergeCell ref="G23:G24"/>
    <mergeCell ref="A21:A22"/>
    <mergeCell ref="B21:B22"/>
    <mergeCell ref="C21:C22"/>
    <mergeCell ref="D21:D22"/>
    <mergeCell ref="E21:E22"/>
    <mergeCell ref="F21:F22"/>
    <mergeCell ref="G25:G26"/>
    <mergeCell ref="A27:A28"/>
    <mergeCell ref="B27:B28"/>
    <mergeCell ref="C27:C28"/>
    <mergeCell ref="D27:D28"/>
    <mergeCell ref="E27:E28"/>
    <mergeCell ref="F27:F28"/>
    <mergeCell ref="G27:G28"/>
    <mergeCell ref="A25:A26"/>
    <mergeCell ref="B25:B26"/>
    <mergeCell ref="C25:C26"/>
    <mergeCell ref="D25:D26"/>
    <mergeCell ref="E25:E26"/>
    <mergeCell ref="F25:F26"/>
  </mergeCells>
  <printOptions horizontalCentered="1"/>
  <pageMargins left="0.39370078740157483" right="0.39370078740157483" top="1.3779527559055118" bottom="0.86614173228346458" header="0.39370078740157483" footer="0.59055118110236227"/>
  <pageSetup scale="74" fitToHeight="0" orientation="landscape" r:id="rId1"/>
  <headerFooter scaleWithDoc="0">
    <oddHeader>&amp;L&amp;G&amp;R&amp;G</oddHeader>
    <oddFooter>&amp;R
&amp;G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6"/>
  <sheetViews>
    <sheetView showGridLines="0" topLeftCell="D1" zoomScale="85" zoomScaleNormal="85" zoomScaleSheetLayoutView="85" workbookViewId="0">
      <selection activeCell="B8" sqref="B8:B9"/>
    </sheetView>
  </sheetViews>
  <sheetFormatPr baseColWidth="10" defaultColWidth="11.44140625" defaultRowHeight="13.2"/>
  <cols>
    <col min="1" max="1" width="12.33203125" style="1" customWidth="1"/>
    <col min="2" max="2" width="18.33203125" style="1" bestFit="1" customWidth="1"/>
    <col min="3" max="4" width="17.109375" style="1" bestFit="1" customWidth="1"/>
    <col min="5" max="5" width="17.44140625" style="1" bestFit="1" customWidth="1"/>
    <col min="6" max="6" width="14.44140625" style="1" bestFit="1" customWidth="1"/>
    <col min="7" max="7" width="10.6640625" style="1" customWidth="1"/>
    <col min="8" max="9" width="65.6640625" style="1" customWidth="1"/>
    <col min="10" max="10" width="11.44140625" style="320"/>
    <col min="11" max="16384" width="11.44140625" style="1"/>
  </cols>
  <sheetData>
    <row r="1" spans="1:10" ht="35.1" customHeight="1">
      <c r="A1" s="358" t="s">
        <v>0</v>
      </c>
      <c r="B1" s="358"/>
      <c r="C1" s="358"/>
      <c r="D1" s="358"/>
      <c r="E1" s="358"/>
      <c r="F1" s="358"/>
      <c r="G1" s="358"/>
      <c r="H1" s="358"/>
    </row>
    <row r="2" spans="1:10" ht="6.75" customHeight="1">
      <c r="A2" s="2"/>
      <c r="B2" s="2"/>
      <c r="C2" s="2"/>
      <c r="D2" s="2"/>
      <c r="E2" s="2"/>
      <c r="F2" s="2"/>
      <c r="G2" s="2"/>
      <c r="H2" s="2"/>
    </row>
    <row r="3" spans="1:10" ht="17.25" customHeight="1">
      <c r="A3" s="359" t="s">
        <v>28</v>
      </c>
      <c r="B3" s="359"/>
      <c r="C3" s="359"/>
      <c r="D3" s="359"/>
      <c r="E3" s="359"/>
      <c r="F3" s="359"/>
      <c r="G3" s="359"/>
      <c r="H3" s="359"/>
    </row>
    <row r="4" spans="1:10" ht="17.25" customHeight="1">
      <c r="A4" s="359" t="s">
        <v>2</v>
      </c>
      <c r="B4" s="359"/>
      <c r="C4" s="359"/>
      <c r="D4" s="359"/>
      <c r="E4" s="359"/>
      <c r="F4" s="359"/>
      <c r="G4" s="359"/>
      <c r="H4" s="359"/>
    </row>
    <row r="5" spans="1:10" ht="25.5" customHeight="1">
      <c r="A5" s="344" t="s">
        <v>3</v>
      </c>
      <c r="B5" s="346" t="s">
        <v>4</v>
      </c>
      <c r="C5" s="347"/>
      <c r="D5" s="347"/>
      <c r="E5" s="348"/>
      <c r="F5" s="346" t="s">
        <v>5</v>
      </c>
      <c r="G5" s="348"/>
      <c r="H5" s="3" t="s">
        <v>6</v>
      </c>
    </row>
    <row r="6" spans="1:10" ht="25.5" customHeight="1">
      <c r="A6" s="360"/>
      <c r="B6" s="4" t="s">
        <v>7</v>
      </c>
      <c r="C6" s="4" t="s">
        <v>8</v>
      </c>
      <c r="D6" s="4" t="s">
        <v>9</v>
      </c>
      <c r="E6" s="4" t="s">
        <v>10</v>
      </c>
      <c r="F6" s="5" t="s">
        <v>11</v>
      </c>
      <c r="G6" s="5" t="s">
        <v>12</v>
      </c>
      <c r="H6" s="6" t="s">
        <v>13</v>
      </c>
    </row>
    <row r="7" spans="1:10" s="10" customFormat="1" ht="39" customHeight="1">
      <c r="A7" s="7" t="s">
        <v>14</v>
      </c>
      <c r="B7" s="8">
        <f>SUM(B8:B13)</f>
        <v>106498295</v>
      </c>
      <c r="C7" s="8">
        <f>SUM(C8:C13)</f>
        <v>46568835.159999996</v>
      </c>
      <c r="D7" s="8">
        <f>SUM(D8:D13)</f>
        <v>46568835.159999996</v>
      </c>
      <c r="E7" s="8">
        <f>SUM(E8:E13)</f>
        <v>34737346.240000002</v>
      </c>
      <c r="F7" s="8"/>
      <c r="G7" s="8"/>
      <c r="H7" s="9"/>
      <c r="J7" s="321"/>
    </row>
    <row r="8" spans="1:10" s="10" customFormat="1" ht="48">
      <c r="A8" s="331">
        <v>1000</v>
      </c>
      <c r="B8" s="356">
        <v>23108291</v>
      </c>
      <c r="C8" s="354">
        <v>13411265.52</v>
      </c>
      <c r="D8" s="354">
        <v>13411265.52</v>
      </c>
      <c r="E8" s="354">
        <v>3371812.7300000004</v>
      </c>
      <c r="F8" s="329">
        <f>C8-B8</f>
        <v>-9697025.4800000004</v>
      </c>
      <c r="G8" s="329">
        <f>D8-C8</f>
        <v>0</v>
      </c>
      <c r="H8" s="11" t="s">
        <v>486</v>
      </c>
      <c r="I8" s="11" t="s">
        <v>490</v>
      </c>
      <c r="J8" s="353">
        <v>1</v>
      </c>
    </row>
    <row r="9" spans="1:10" s="10" customFormat="1" ht="12">
      <c r="A9" s="332"/>
      <c r="B9" s="357"/>
      <c r="C9" s="355"/>
      <c r="D9" s="355"/>
      <c r="E9" s="355"/>
      <c r="F9" s="330"/>
      <c r="G9" s="330"/>
      <c r="H9" s="326" t="s">
        <v>489</v>
      </c>
      <c r="I9" s="326" t="s">
        <v>489</v>
      </c>
      <c r="J9" s="353"/>
    </row>
    <row r="10" spans="1:10" s="10" customFormat="1" ht="24">
      <c r="A10" s="331">
        <v>2000</v>
      </c>
      <c r="B10" s="354">
        <v>18004338</v>
      </c>
      <c r="C10" s="354">
        <v>4131581.62</v>
      </c>
      <c r="D10" s="354">
        <v>4131581.62</v>
      </c>
      <c r="E10" s="354">
        <v>2640644.7400000002</v>
      </c>
      <c r="F10" s="329">
        <f>C10-B10</f>
        <v>-13872756.379999999</v>
      </c>
      <c r="G10" s="329">
        <f>D10-C10</f>
        <v>0</v>
      </c>
      <c r="H10" s="11" t="s">
        <v>486</v>
      </c>
      <c r="I10" s="11" t="s">
        <v>491</v>
      </c>
      <c r="J10" s="353">
        <v>2</v>
      </c>
    </row>
    <row r="11" spans="1:10" s="10" customFormat="1" ht="12">
      <c r="A11" s="332"/>
      <c r="B11" s="355"/>
      <c r="C11" s="355"/>
      <c r="D11" s="355"/>
      <c r="E11" s="355"/>
      <c r="F11" s="330"/>
      <c r="G11" s="330"/>
      <c r="H11" s="326" t="s">
        <v>489</v>
      </c>
      <c r="I11" s="326" t="s">
        <v>489</v>
      </c>
      <c r="J11" s="353"/>
    </row>
    <row r="12" spans="1:10" s="10" customFormat="1" ht="60">
      <c r="A12" s="331">
        <v>3000</v>
      </c>
      <c r="B12" s="354">
        <v>65385666</v>
      </c>
      <c r="C12" s="354">
        <v>29025988.02</v>
      </c>
      <c r="D12" s="354">
        <v>29025988.02</v>
      </c>
      <c r="E12" s="354">
        <v>28724888.77</v>
      </c>
      <c r="F12" s="329">
        <f>C12-B12</f>
        <v>-36359677.980000004</v>
      </c>
      <c r="G12" s="329">
        <f>D12-C12</f>
        <v>0</v>
      </c>
      <c r="H12" s="11" t="s">
        <v>486</v>
      </c>
      <c r="I12" s="11" t="s">
        <v>492</v>
      </c>
      <c r="J12" s="353">
        <v>3</v>
      </c>
    </row>
    <row r="13" spans="1:10" s="10" customFormat="1" ht="12">
      <c r="A13" s="332"/>
      <c r="B13" s="355"/>
      <c r="C13" s="355"/>
      <c r="D13" s="355"/>
      <c r="E13" s="355"/>
      <c r="F13" s="330"/>
      <c r="G13" s="330"/>
      <c r="H13" s="326" t="s">
        <v>489</v>
      </c>
      <c r="I13" s="326" t="s">
        <v>489</v>
      </c>
      <c r="J13" s="353"/>
    </row>
    <row r="14" spans="1:10" s="10" customFormat="1" ht="36">
      <c r="A14" s="14" t="s">
        <v>21</v>
      </c>
      <c r="B14" s="328">
        <f>SUM(B15:B22)</f>
        <v>22309954</v>
      </c>
      <c r="C14" s="328">
        <f>SUM(C15:C22)</f>
        <v>10494033.68</v>
      </c>
      <c r="D14" s="328">
        <f>SUM(D15:D22)</f>
        <v>10494033.68</v>
      </c>
      <c r="E14" s="328">
        <f>SUM(E15:E22)</f>
        <v>3801090.16</v>
      </c>
      <c r="F14" s="15"/>
      <c r="G14" s="15"/>
      <c r="H14" s="327"/>
      <c r="I14" s="327"/>
      <c r="J14" s="321"/>
    </row>
    <row r="15" spans="1:10" s="10" customFormat="1" ht="36">
      <c r="A15" s="331">
        <v>1000</v>
      </c>
      <c r="B15" s="354">
        <v>14627442</v>
      </c>
      <c r="C15" s="354">
        <v>8852818.6799999997</v>
      </c>
      <c r="D15" s="354">
        <v>8852818.6799999997</v>
      </c>
      <c r="E15" s="354">
        <v>2159875.16</v>
      </c>
      <c r="F15" s="329">
        <f>C15-B15</f>
        <v>-5774623.3200000003</v>
      </c>
      <c r="G15" s="329">
        <f>D15-C15</f>
        <v>0</v>
      </c>
      <c r="H15" s="11" t="s">
        <v>486</v>
      </c>
      <c r="I15" s="11" t="s">
        <v>493</v>
      </c>
      <c r="J15" s="353">
        <v>1</v>
      </c>
    </row>
    <row r="16" spans="1:10" s="10" customFormat="1" ht="12">
      <c r="A16" s="332"/>
      <c r="B16" s="355"/>
      <c r="C16" s="355"/>
      <c r="D16" s="355"/>
      <c r="E16" s="355"/>
      <c r="F16" s="330"/>
      <c r="G16" s="330"/>
      <c r="H16" s="326" t="s">
        <v>489</v>
      </c>
      <c r="I16" s="326" t="s">
        <v>489</v>
      </c>
      <c r="J16" s="353">
        <v>1</v>
      </c>
    </row>
    <row r="17" spans="1:10" s="10" customFormat="1" ht="24">
      <c r="A17" s="331">
        <v>2000</v>
      </c>
      <c r="B17" s="354">
        <v>3246290</v>
      </c>
      <c r="C17" s="354">
        <v>0</v>
      </c>
      <c r="D17" s="354">
        <v>0</v>
      </c>
      <c r="E17" s="354">
        <v>0</v>
      </c>
      <c r="F17" s="329">
        <f>C17-B17</f>
        <v>-3246290</v>
      </c>
      <c r="G17" s="329">
        <f>D17-C17</f>
        <v>0</v>
      </c>
      <c r="H17" s="11" t="s">
        <v>486</v>
      </c>
      <c r="I17" s="11" t="s">
        <v>494</v>
      </c>
      <c r="J17" s="353">
        <v>2</v>
      </c>
    </row>
    <row r="18" spans="1:10" s="10" customFormat="1" ht="12">
      <c r="A18" s="332"/>
      <c r="B18" s="355"/>
      <c r="C18" s="355"/>
      <c r="D18" s="355"/>
      <c r="E18" s="355"/>
      <c r="F18" s="330"/>
      <c r="G18" s="330"/>
      <c r="H18" s="326" t="s">
        <v>489</v>
      </c>
      <c r="I18" s="326" t="s">
        <v>489</v>
      </c>
      <c r="J18" s="353"/>
    </row>
    <row r="19" spans="1:10" s="10" customFormat="1" ht="36">
      <c r="A19" s="331">
        <v>3000</v>
      </c>
      <c r="B19" s="354">
        <v>2436222</v>
      </c>
      <c r="C19" s="354">
        <v>1641215</v>
      </c>
      <c r="D19" s="354">
        <v>1641215</v>
      </c>
      <c r="E19" s="354">
        <v>1641215</v>
      </c>
      <c r="F19" s="329">
        <f>C19-B19</f>
        <v>-795007</v>
      </c>
      <c r="G19" s="329">
        <f>D19-C19</f>
        <v>0</v>
      </c>
      <c r="H19" s="11" t="s">
        <v>486</v>
      </c>
      <c r="I19" s="11" t="s">
        <v>495</v>
      </c>
      <c r="J19" s="353">
        <v>3</v>
      </c>
    </row>
    <row r="20" spans="1:10" s="10" customFormat="1" ht="12">
      <c r="A20" s="332"/>
      <c r="B20" s="355"/>
      <c r="C20" s="355"/>
      <c r="D20" s="355"/>
      <c r="E20" s="355"/>
      <c r="F20" s="330"/>
      <c r="G20" s="330"/>
      <c r="H20" s="326" t="s">
        <v>489</v>
      </c>
      <c r="I20" s="326" t="s">
        <v>489</v>
      </c>
      <c r="J20" s="353"/>
    </row>
    <row r="21" spans="1:10" s="10" customFormat="1" ht="36">
      <c r="A21" s="331">
        <v>5000</v>
      </c>
      <c r="B21" s="354">
        <v>2000000</v>
      </c>
      <c r="C21" s="354">
        <v>0</v>
      </c>
      <c r="D21" s="354">
        <v>0</v>
      </c>
      <c r="E21" s="354">
        <v>0</v>
      </c>
      <c r="F21" s="329">
        <f>C21-B21</f>
        <v>-2000000</v>
      </c>
      <c r="G21" s="329">
        <f>D21-C21</f>
        <v>0</v>
      </c>
      <c r="H21" s="11" t="s">
        <v>486</v>
      </c>
      <c r="I21" s="11" t="s">
        <v>496</v>
      </c>
      <c r="J21" s="353">
        <v>5</v>
      </c>
    </row>
    <row r="22" spans="1:10" s="10" customFormat="1" ht="12">
      <c r="A22" s="332"/>
      <c r="B22" s="355"/>
      <c r="C22" s="355"/>
      <c r="D22" s="355"/>
      <c r="E22" s="355"/>
      <c r="F22" s="330"/>
      <c r="G22" s="330"/>
      <c r="H22" s="326" t="s">
        <v>489</v>
      </c>
      <c r="I22" s="326" t="s">
        <v>489</v>
      </c>
      <c r="J22" s="353"/>
    </row>
    <row r="23" spans="1:10" s="10" customFormat="1" ht="25.5" customHeight="1">
      <c r="A23" s="17" t="s">
        <v>485</v>
      </c>
      <c r="B23" s="15">
        <f>B7+B14</f>
        <v>128808249</v>
      </c>
      <c r="C23" s="15">
        <f>C7+C14</f>
        <v>57062868.839999996</v>
      </c>
      <c r="D23" s="15">
        <f>D7+D14</f>
        <v>57062868.839999996</v>
      </c>
      <c r="E23" s="15">
        <f>E7+E14</f>
        <v>38538436.400000006</v>
      </c>
      <c r="F23" s="15"/>
      <c r="G23" s="15"/>
      <c r="H23" s="9"/>
      <c r="J23" s="321"/>
    </row>
    <row r="24" spans="1:10">
      <c r="A24" s="18"/>
    </row>
    <row r="25" spans="1:10">
      <c r="A25" s="19"/>
      <c r="B25" s="324"/>
      <c r="C25" s="325"/>
      <c r="D25" s="325"/>
      <c r="E25" s="325"/>
      <c r="F25" s="21"/>
    </row>
    <row r="26" spans="1:10">
      <c r="A26" s="22"/>
      <c r="B26" s="322"/>
      <c r="C26" s="323"/>
      <c r="D26" s="323"/>
      <c r="E26" s="323"/>
      <c r="F26" s="24"/>
    </row>
    <row r="27" spans="1:10">
      <c r="B27" s="322"/>
      <c r="C27" s="322"/>
      <c r="D27" s="322"/>
      <c r="E27" s="322"/>
    </row>
    <row r="28" spans="1:10">
      <c r="B28" s="322"/>
      <c r="C28" s="322"/>
      <c r="D28" s="322"/>
      <c r="E28" s="322"/>
    </row>
    <row r="29" spans="1:10">
      <c r="B29" s="322"/>
      <c r="C29" s="322"/>
      <c r="D29" s="322"/>
      <c r="E29" s="322"/>
    </row>
    <row r="30" spans="1:10">
      <c r="B30" s="324"/>
      <c r="C30" s="324"/>
      <c r="D30" s="324"/>
      <c r="E30" s="324"/>
    </row>
    <row r="31" spans="1:10">
      <c r="B31" s="322"/>
      <c r="C31" s="322"/>
      <c r="D31" s="322"/>
      <c r="E31" s="322"/>
    </row>
    <row r="32" spans="1:10">
      <c r="B32" s="322"/>
      <c r="C32" s="322"/>
      <c r="D32" s="322"/>
      <c r="E32" s="322"/>
    </row>
    <row r="33" spans="2:5">
      <c r="B33" s="322"/>
      <c r="C33" s="322"/>
      <c r="D33" s="322"/>
      <c r="E33" s="322"/>
    </row>
    <row r="34" spans="2:5">
      <c r="B34" s="322"/>
      <c r="C34" s="322"/>
      <c r="D34" s="322"/>
      <c r="E34" s="322"/>
    </row>
    <row r="35" spans="2:5">
      <c r="B35" s="322"/>
      <c r="C35" s="322"/>
      <c r="D35" s="322"/>
      <c r="E35" s="322"/>
    </row>
    <row r="36" spans="2:5">
      <c r="B36" s="322"/>
      <c r="C36" s="322"/>
      <c r="D36" s="322"/>
      <c r="E36" s="322"/>
    </row>
  </sheetData>
  <mergeCells count="62">
    <mergeCell ref="A1:H1"/>
    <mergeCell ref="A3:H3"/>
    <mergeCell ref="A4:H4"/>
    <mergeCell ref="A5:A6"/>
    <mergeCell ref="B5:E5"/>
    <mergeCell ref="F5:G5"/>
    <mergeCell ref="G8:G9"/>
    <mergeCell ref="J8:J9"/>
    <mergeCell ref="A10:A11"/>
    <mergeCell ref="B10:B11"/>
    <mergeCell ref="C10:C11"/>
    <mergeCell ref="D10:D11"/>
    <mergeCell ref="E10:E11"/>
    <mergeCell ref="F10:F11"/>
    <mergeCell ref="G10:G11"/>
    <mergeCell ref="J10:J11"/>
    <mergeCell ref="A8:A9"/>
    <mergeCell ref="B8:B9"/>
    <mergeCell ref="C8:C9"/>
    <mergeCell ref="D8:D9"/>
    <mergeCell ref="E8:E9"/>
    <mergeCell ref="F8:F9"/>
    <mergeCell ref="G12:G13"/>
    <mergeCell ref="J12:J13"/>
    <mergeCell ref="A15:A16"/>
    <mergeCell ref="B15:B16"/>
    <mergeCell ref="C15:C16"/>
    <mergeCell ref="D15:D16"/>
    <mergeCell ref="E15:E16"/>
    <mergeCell ref="F15:F16"/>
    <mergeCell ref="G15:G16"/>
    <mergeCell ref="J15:J16"/>
    <mergeCell ref="A12:A13"/>
    <mergeCell ref="B12:B13"/>
    <mergeCell ref="C12:C13"/>
    <mergeCell ref="D12:D13"/>
    <mergeCell ref="E12:E13"/>
    <mergeCell ref="F12:F13"/>
    <mergeCell ref="G17:G18"/>
    <mergeCell ref="J17:J18"/>
    <mergeCell ref="A19:A20"/>
    <mergeCell ref="B19:B20"/>
    <mergeCell ref="C19:C20"/>
    <mergeCell ref="D19:D20"/>
    <mergeCell ref="E19:E20"/>
    <mergeCell ref="F19:F20"/>
    <mergeCell ref="G19:G20"/>
    <mergeCell ref="J19:J20"/>
    <mergeCell ref="A17:A18"/>
    <mergeCell ref="B17:B18"/>
    <mergeCell ref="C17:C18"/>
    <mergeCell ref="D17:D18"/>
    <mergeCell ref="E17:E18"/>
    <mergeCell ref="F17:F18"/>
    <mergeCell ref="G21:G22"/>
    <mergeCell ref="J21:J22"/>
    <mergeCell ref="A21:A22"/>
    <mergeCell ref="B21:B22"/>
    <mergeCell ref="C21:C22"/>
    <mergeCell ref="D21:D22"/>
    <mergeCell ref="E21:E22"/>
    <mergeCell ref="F21:F22"/>
  </mergeCells>
  <printOptions horizontalCentered="1"/>
  <pageMargins left="0.39370078740157483" right="0.39370078740157483" top="1.3779527559055118" bottom="0.86614173228346458" header="0.39370078740157483" footer="0.59055118110236227"/>
  <pageSetup scale="53" fitToHeight="0" orientation="landscape" r:id="rId1"/>
  <headerFooter scaleWithDoc="0">
    <oddHeader>&amp;L&amp;G&amp;R&amp;G</oddHeader>
    <oddFooter>&amp;R
&amp;G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6"/>
  <sheetViews>
    <sheetView showGridLines="0" zoomScale="85" zoomScaleNormal="85" zoomScaleSheetLayoutView="85" workbookViewId="0">
      <selection activeCell="H21" sqref="H21"/>
    </sheetView>
  </sheetViews>
  <sheetFormatPr baseColWidth="10" defaultColWidth="11.44140625" defaultRowHeight="13.2"/>
  <cols>
    <col min="1" max="1" width="12.33203125" style="1" customWidth="1"/>
    <col min="2" max="2" width="18.33203125" style="1" bestFit="1" customWidth="1"/>
    <col min="3" max="3" width="16.5546875" style="1" bestFit="1" customWidth="1"/>
    <col min="4" max="4" width="18" style="1" bestFit="1" customWidth="1"/>
    <col min="5" max="5" width="17.44140625" style="1" bestFit="1" customWidth="1"/>
    <col min="6" max="6" width="13.88671875" style="1" bestFit="1" customWidth="1"/>
    <col min="7" max="7" width="11.5546875" style="1" bestFit="1" customWidth="1"/>
    <col min="8" max="8" width="65.6640625" style="1" customWidth="1"/>
    <col min="9" max="9" width="3" style="1" customWidth="1"/>
    <col min="10" max="10" width="28.33203125" style="1" customWidth="1"/>
    <col min="11" max="16384" width="11.44140625" style="1"/>
  </cols>
  <sheetData>
    <row r="1" spans="1:10" ht="35.1" customHeight="1">
      <c r="A1" s="358" t="s">
        <v>0</v>
      </c>
      <c r="B1" s="358"/>
      <c r="C1" s="358"/>
      <c r="D1" s="358"/>
      <c r="E1" s="358"/>
      <c r="F1" s="358"/>
      <c r="G1" s="358"/>
      <c r="H1" s="358"/>
    </row>
    <row r="2" spans="1:10" ht="6.75" customHeight="1">
      <c r="A2" s="2"/>
      <c r="B2" s="2"/>
      <c r="C2" s="2"/>
      <c r="D2" s="2"/>
      <c r="E2" s="2"/>
      <c r="F2" s="2"/>
      <c r="G2" s="2"/>
      <c r="H2" s="2"/>
    </row>
    <row r="3" spans="1:10" ht="17.25" customHeight="1">
      <c r="A3" s="359" t="s">
        <v>1</v>
      </c>
      <c r="B3" s="359"/>
      <c r="C3" s="359"/>
      <c r="D3" s="359"/>
      <c r="E3" s="359"/>
      <c r="F3" s="359"/>
      <c r="G3" s="359"/>
      <c r="H3" s="359"/>
    </row>
    <row r="4" spans="1:10" ht="17.25" customHeight="1">
      <c r="A4" s="359" t="s">
        <v>2</v>
      </c>
      <c r="B4" s="359"/>
      <c r="C4" s="359"/>
      <c r="D4" s="359"/>
      <c r="E4" s="359"/>
      <c r="F4" s="359"/>
      <c r="G4" s="359"/>
      <c r="H4" s="359"/>
    </row>
    <row r="5" spans="1:10" ht="25.5" customHeight="1">
      <c r="A5" s="344" t="s">
        <v>3</v>
      </c>
      <c r="B5" s="346" t="s">
        <v>4</v>
      </c>
      <c r="C5" s="347"/>
      <c r="D5" s="347"/>
      <c r="E5" s="348"/>
      <c r="F5" s="346" t="s">
        <v>5</v>
      </c>
      <c r="G5" s="348"/>
      <c r="H5" s="3" t="s">
        <v>6</v>
      </c>
    </row>
    <row r="6" spans="1:10" ht="25.5" customHeight="1">
      <c r="A6" s="360"/>
      <c r="B6" s="4" t="s">
        <v>7</v>
      </c>
      <c r="C6" s="4" t="s">
        <v>8</v>
      </c>
      <c r="D6" s="4" t="s">
        <v>9</v>
      </c>
      <c r="E6" s="4" t="s">
        <v>10</v>
      </c>
      <c r="F6" s="5" t="s">
        <v>11</v>
      </c>
      <c r="G6" s="5" t="s">
        <v>12</v>
      </c>
      <c r="H6" s="6" t="s">
        <v>13</v>
      </c>
    </row>
    <row r="7" spans="1:10" s="10" customFormat="1" ht="39" customHeight="1">
      <c r="A7" s="7" t="s">
        <v>14</v>
      </c>
      <c r="B7" s="8">
        <f>B8+B10+B12</f>
        <v>188774694</v>
      </c>
      <c r="C7" s="8">
        <f t="shared" ref="C7:E7" si="0">C8+C10+C12</f>
        <v>111179451.15000001</v>
      </c>
      <c r="D7" s="8">
        <f t="shared" si="0"/>
        <v>110736973.34</v>
      </c>
      <c r="E7" s="8">
        <f t="shared" si="0"/>
        <v>87303996.5</v>
      </c>
      <c r="F7" s="8"/>
      <c r="G7" s="8"/>
      <c r="H7" s="9"/>
    </row>
    <row r="8" spans="1:10" s="12" customFormat="1" ht="136.5" customHeight="1">
      <c r="A8" s="331">
        <v>1000</v>
      </c>
      <c r="B8" s="329">
        <v>188774694</v>
      </c>
      <c r="C8" s="329">
        <v>111179451.15000001</v>
      </c>
      <c r="D8" s="329">
        <v>110736973.34</v>
      </c>
      <c r="E8" s="329">
        <v>87303996.5</v>
      </c>
      <c r="F8" s="361">
        <f>C8-B8</f>
        <v>-77595242.849999994</v>
      </c>
      <c r="G8" s="329">
        <f>D8-C8</f>
        <v>-442477.81000000238</v>
      </c>
      <c r="H8" s="11" t="s">
        <v>15</v>
      </c>
      <c r="J8" s="306" t="s">
        <v>481</v>
      </c>
    </row>
    <row r="9" spans="1:10" s="10" customFormat="1" ht="21.75" customHeight="1">
      <c r="A9" s="332"/>
      <c r="B9" s="330"/>
      <c r="C9" s="330"/>
      <c r="D9" s="330"/>
      <c r="E9" s="330"/>
      <c r="F9" s="362"/>
      <c r="G9" s="330"/>
      <c r="H9" s="13" t="s">
        <v>16</v>
      </c>
    </row>
    <row r="10" spans="1:10" s="12" customFormat="1" ht="38.25" customHeight="1">
      <c r="A10" s="331">
        <v>2000</v>
      </c>
      <c r="B10" s="329"/>
      <c r="C10" s="329"/>
      <c r="D10" s="329"/>
      <c r="E10" s="329"/>
      <c r="F10" s="361"/>
      <c r="G10" s="329">
        <f>D10-C10</f>
        <v>0</v>
      </c>
      <c r="H10" s="11" t="s">
        <v>17</v>
      </c>
    </row>
    <row r="11" spans="1:10" s="10" customFormat="1" ht="18.75" customHeight="1">
      <c r="A11" s="332"/>
      <c r="B11" s="330"/>
      <c r="C11" s="330"/>
      <c r="D11" s="330"/>
      <c r="E11" s="330"/>
      <c r="F11" s="362"/>
      <c r="G11" s="330"/>
      <c r="H11" s="13" t="s">
        <v>18</v>
      </c>
    </row>
    <row r="12" spans="1:10" s="12" customFormat="1" ht="55.5" customHeight="1">
      <c r="A12" s="331">
        <v>3000</v>
      </c>
      <c r="B12" s="329"/>
      <c r="C12" s="329"/>
      <c r="D12" s="329"/>
      <c r="E12" s="329"/>
      <c r="F12" s="361"/>
      <c r="G12" s="329">
        <f>D12-C12</f>
        <v>0</v>
      </c>
      <c r="H12" s="11" t="s">
        <v>19</v>
      </c>
    </row>
    <row r="13" spans="1:10" s="10" customFormat="1" ht="18.75" customHeight="1">
      <c r="A13" s="332"/>
      <c r="B13" s="330"/>
      <c r="C13" s="330"/>
      <c r="D13" s="330"/>
      <c r="E13" s="330"/>
      <c r="F13" s="362"/>
      <c r="G13" s="330"/>
      <c r="H13" s="13" t="s">
        <v>20</v>
      </c>
    </row>
    <row r="14" spans="1:10" s="10" customFormat="1" ht="37.5" customHeight="1">
      <c r="A14" s="14" t="s">
        <v>21</v>
      </c>
      <c r="B14" s="15">
        <f>B15+B17+B19+B21</f>
        <v>0</v>
      </c>
      <c r="C14" s="15">
        <f t="shared" ref="C14:E14" si="1">C15+C17+C19+C21</f>
        <v>0</v>
      </c>
      <c r="D14" s="15">
        <f t="shared" si="1"/>
        <v>0</v>
      </c>
      <c r="E14" s="15">
        <f t="shared" si="1"/>
        <v>0</v>
      </c>
      <c r="F14" s="15"/>
      <c r="G14" s="15"/>
      <c r="H14" s="9"/>
    </row>
    <row r="15" spans="1:10" s="12" customFormat="1" ht="58.5" customHeight="1">
      <c r="A15" s="331">
        <v>1000</v>
      </c>
      <c r="B15" s="329"/>
      <c r="C15" s="329"/>
      <c r="D15" s="329"/>
      <c r="E15" s="329"/>
      <c r="F15" s="361"/>
      <c r="G15" s="329">
        <f>D15-C15</f>
        <v>0</v>
      </c>
      <c r="H15" s="16" t="s">
        <v>22</v>
      </c>
    </row>
    <row r="16" spans="1:10" s="10" customFormat="1" ht="18.75" customHeight="1">
      <c r="A16" s="332"/>
      <c r="B16" s="330"/>
      <c r="C16" s="330"/>
      <c r="D16" s="330"/>
      <c r="E16" s="330"/>
      <c r="F16" s="362"/>
      <c r="G16" s="330"/>
      <c r="H16" s="13" t="s">
        <v>18</v>
      </c>
    </row>
    <row r="17" spans="1:8" s="12" customFormat="1" ht="37.5" customHeight="1">
      <c r="A17" s="331">
        <v>2000</v>
      </c>
      <c r="B17" s="329"/>
      <c r="C17" s="329"/>
      <c r="D17" s="329"/>
      <c r="E17" s="329"/>
      <c r="F17" s="361"/>
      <c r="G17" s="329">
        <f>D17-C17</f>
        <v>0</v>
      </c>
      <c r="H17" s="11" t="s">
        <v>23</v>
      </c>
    </row>
    <row r="18" spans="1:8" s="10" customFormat="1" ht="18.75" customHeight="1">
      <c r="A18" s="332"/>
      <c r="B18" s="330"/>
      <c r="C18" s="330"/>
      <c r="D18" s="330"/>
      <c r="E18" s="330"/>
      <c r="F18" s="362"/>
      <c r="G18" s="330"/>
      <c r="H18" s="13" t="s">
        <v>18</v>
      </c>
    </row>
    <row r="19" spans="1:8" s="12" customFormat="1" ht="58.5" customHeight="1">
      <c r="A19" s="331">
        <v>3000</v>
      </c>
      <c r="B19" s="329"/>
      <c r="C19" s="329"/>
      <c r="D19" s="329"/>
      <c r="E19" s="329"/>
      <c r="F19" s="361"/>
      <c r="G19" s="329">
        <f>D19-C19</f>
        <v>0</v>
      </c>
      <c r="H19" s="11" t="s">
        <v>24</v>
      </c>
    </row>
    <row r="20" spans="1:8" s="10" customFormat="1" ht="18.75" customHeight="1">
      <c r="A20" s="332"/>
      <c r="B20" s="330"/>
      <c r="C20" s="330"/>
      <c r="D20" s="330"/>
      <c r="E20" s="330"/>
      <c r="F20" s="362"/>
      <c r="G20" s="330"/>
      <c r="H20" s="13" t="s">
        <v>18</v>
      </c>
    </row>
    <row r="21" spans="1:8" s="12" customFormat="1" ht="45" customHeight="1">
      <c r="A21" s="331">
        <v>5000</v>
      </c>
      <c r="B21" s="329"/>
      <c r="C21" s="329"/>
      <c r="D21" s="329"/>
      <c r="E21" s="329"/>
      <c r="F21" s="361"/>
      <c r="G21" s="329">
        <f>D21-C21</f>
        <v>0</v>
      </c>
      <c r="H21" s="11" t="s">
        <v>25</v>
      </c>
    </row>
    <row r="22" spans="1:8" s="10" customFormat="1" ht="18.75" customHeight="1">
      <c r="A22" s="332"/>
      <c r="B22" s="330"/>
      <c r="C22" s="330"/>
      <c r="D22" s="330"/>
      <c r="E22" s="330"/>
      <c r="F22" s="362"/>
      <c r="G22" s="330"/>
      <c r="H22" s="13" t="s">
        <v>18</v>
      </c>
    </row>
    <row r="23" spans="1:8" s="10" customFormat="1" ht="25.5" customHeight="1">
      <c r="A23" s="17" t="s">
        <v>26</v>
      </c>
      <c r="B23" s="15">
        <f>B7+B14</f>
        <v>188774694</v>
      </c>
      <c r="C23" s="15">
        <f t="shared" ref="C23:E23" si="2">C7+C14</f>
        <v>111179451.15000001</v>
      </c>
      <c r="D23" s="15">
        <f t="shared" si="2"/>
        <v>110736973.34</v>
      </c>
      <c r="E23" s="15">
        <f t="shared" si="2"/>
        <v>87303996.5</v>
      </c>
      <c r="F23" s="15"/>
      <c r="G23" s="15"/>
      <c r="H23" s="9"/>
    </row>
    <row r="24" spans="1:8">
      <c r="A24" s="18"/>
    </row>
    <row r="25" spans="1:8">
      <c r="A25" s="19"/>
      <c r="C25" s="20"/>
      <c r="D25" s="20"/>
      <c r="E25" s="20"/>
      <c r="F25" s="21"/>
    </row>
    <row r="26" spans="1:8">
      <c r="A26" s="22"/>
      <c r="C26" s="23"/>
      <c r="D26" s="23"/>
      <c r="E26" s="23"/>
      <c r="F26" s="24"/>
    </row>
  </sheetData>
  <mergeCells count="55">
    <mergeCell ref="A1:H1"/>
    <mergeCell ref="A3:H3"/>
    <mergeCell ref="A4:H4"/>
    <mergeCell ref="A5:A6"/>
    <mergeCell ref="B5:E5"/>
    <mergeCell ref="F5:G5"/>
    <mergeCell ref="G8:G9"/>
    <mergeCell ref="A10:A11"/>
    <mergeCell ref="B10:B11"/>
    <mergeCell ref="C10:C11"/>
    <mergeCell ref="D10:D11"/>
    <mergeCell ref="E10:E11"/>
    <mergeCell ref="F10:F11"/>
    <mergeCell ref="G10:G11"/>
    <mergeCell ref="A8:A9"/>
    <mergeCell ref="B8:B9"/>
    <mergeCell ref="C8:C9"/>
    <mergeCell ref="D8:D9"/>
    <mergeCell ref="E8:E9"/>
    <mergeCell ref="F8:F9"/>
    <mergeCell ref="G12:G13"/>
    <mergeCell ref="A15:A16"/>
    <mergeCell ref="B15:B16"/>
    <mergeCell ref="C15:C16"/>
    <mergeCell ref="D15:D16"/>
    <mergeCell ref="E15:E16"/>
    <mergeCell ref="F15:F16"/>
    <mergeCell ref="G15:G16"/>
    <mergeCell ref="A12:A13"/>
    <mergeCell ref="B12:B13"/>
    <mergeCell ref="C12:C13"/>
    <mergeCell ref="D12:D13"/>
    <mergeCell ref="E12:E13"/>
    <mergeCell ref="F12:F13"/>
    <mergeCell ref="G17:G18"/>
    <mergeCell ref="A19:A20"/>
    <mergeCell ref="B19:B20"/>
    <mergeCell ref="C19:C20"/>
    <mergeCell ref="D19:D20"/>
    <mergeCell ref="E19:E20"/>
    <mergeCell ref="F19:F20"/>
    <mergeCell ref="G19:G20"/>
    <mergeCell ref="A17:A18"/>
    <mergeCell ref="B17:B18"/>
    <mergeCell ref="C17:C18"/>
    <mergeCell ref="D17:D18"/>
    <mergeCell ref="E17:E18"/>
    <mergeCell ref="F17:F18"/>
    <mergeCell ref="G21:G22"/>
    <mergeCell ref="A21:A22"/>
    <mergeCell ref="B21:B22"/>
    <mergeCell ref="C21:C22"/>
    <mergeCell ref="D21:D22"/>
    <mergeCell ref="E21:E22"/>
    <mergeCell ref="F21:F22"/>
  </mergeCells>
  <printOptions horizontalCentered="1"/>
  <pageMargins left="0.62992125984251968" right="1.0236220472440944" top="1.1417322834645669" bottom="0.74803149606299213" header="0.31496062992125984" footer="0.31496062992125984"/>
  <pageSetup scale="53" orientation="landscape" r:id="rId1"/>
  <headerFooter scaleWithDoc="0">
    <oddHeader>&amp;L&amp;G&amp;R&amp;G</oddHeader>
    <oddFooter>&amp;R
&amp;G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44"/>
  <sheetViews>
    <sheetView showGridLines="0" tabSelected="1" view="pageBreakPreview" zoomScale="85" zoomScaleNormal="93" zoomScaleSheetLayoutView="85" workbookViewId="0">
      <selection activeCell="D17" sqref="D17"/>
    </sheetView>
  </sheetViews>
  <sheetFormatPr baseColWidth="10" defaultColWidth="11.44140625" defaultRowHeight="13.2"/>
  <cols>
    <col min="1" max="1" width="4.44140625" style="27" customWidth="1"/>
    <col min="2" max="2" width="11.5546875" style="27" customWidth="1"/>
    <col min="3" max="3" width="20.5546875" style="27" customWidth="1"/>
    <col min="4" max="4" width="40.5546875" style="124" customWidth="1"/>
    <col min="5" max="5" width="18.33203125" style="27" customWidth="1"/>
    <col min="6" max="6" width="15.88671875" style="125" customWidth="1"/>
    <col min="7" max="7" width="15.6640625" style="125" customWidth="1"/>
    <col min="8" max="8" width="14.6640625" style="125" customWidth="1"/>
    <col min="9" max="9" width="24.109375" style="128" customWidth="1"/>
    <col min="10" max="12" width="19.5546875" style="128" customWidth="1"/>
    <col min="13" max="13" width="16.109375" style="27" customWidth="1"/>
    <col min="14" max="14" width="18.88671875" style="108" customWidth="1"/>
    <col min="15" max="16" width="11.44140625" style="26"/>
    <col min="17" max="17" width="23.6640625" style="26" customWidth="1"/>
    <col min="18" max="18" width="11.44140625" style="26"/>
    <col min="19" max="19" width="49.44140625" style="26" customWidth="1"/>
    <col min="20" max="21" width="11.44140625" style="26"/>
    <col min="22" max="16384" width="11.44140625" style="27"/>
  </cols>
  <sheetData>
    <row r="1" spans="1:21" ht="35.1" customHeight="1">
      <c r="A1" s="363" t="s">
        <v>27</v>
      </c>
      <c r="B1" s="364"/>
      <c r="C1" s="364"/>
      <c r="D1" s="364"/>
      <c r="E1" s="364"/>
      <c r="F1" s="364"/>
      <c r="G1" s="364"/>
      <c r="H1" s="364"/>
      <c r="I1" s="364"/>
      <c r="J1" s="364"/>
      <c r="K1" s="364"/>
      <c r="L1" s="364"/>
      <c r="M1" s="365"/>
      <c r="N1" s="25"/>
    </row>
    <row r="2" spans="1:21" ht="8.1" customHeight="1">
      <c r="A2" s="28"/>
      <c r="B2" s="28"/>
      <c r="C2" s="28"/>
      <c r="D2" s="29"/>
      <c r="E2" s="28"/>
      <c r="F2" s="28"/>
      <c r="G2" s="28"/>
      <c r="H2" s="28"/>
      <c r="I2" s="30"/>
      <c r="J2" s="30"/>
      <c r="K2" s="31"/>
      <c r="L2" s="31"/>
      <c r="M2" s="32"/>
      <c r="N2" s="25"/>
    </row>
    <row r="3" spans="1:21" ht="17.25" customHeight="1">
      <c r="A3" s="366" t="s">
        <v>28</v>
      </c>
      <c r="B3" s="367"/>
      <c r="C3" s="367"/>
      <c r="D3" s="367"/>
      <c r="E3" s="367"/>
      <c r="F3" s="367"/>
      <c r="G3" s="367"/>
      <c r="H3" s="367"/>
      <c r="I3" s="367"/>
      <c r="J3" s="367"/>
      <c r="K3" s="367"/>
      <c r="L3" s="367"/>
      <c r="M3" s="368"/>
      <c r="N3" s="25"/>
      <c r="O3" s="33"/>
      <c r="P3" s="33"/>
      <c r="Q3" s="33"/>
      <c r="R3" s="33"/>
    </row>
    <row r="4" spans="1:21" ht="17.25" customHeight="1">
      <c r="A4" s="369" t="s">
        <v>29</v>
      </c>
      <c r="B4" s="370"/>
      <c r="C4" s="370"/>
      <c r="D4" s="370"/>
      <c r="E4" s="370"/>
      <c r="F4" s="370"/>
      <c r="G4" s="370"/>
      <c r="H4" s="370"/>
      <c r="I4" s="370"/>
      <c r="J4" s="370"/>
      <c r="K4" s="370"/>
      <c r="L4" s="370"/>
      <c r="M4" s="371"/>
      <c r="N4" s="25"/>
      <c r="O4" s="33"/>
      <c r="P4" s="33"/>
      <c r="Q4" s="33"/>
      <c r="R4" s="33"/>
    </row>
    <row r="5" spans="1:21" ht="18.75" customHeight="1">
      <c r="A5" s="372" t="s">
        <v>30</v>
      </c>
      <c r="B5" s="374" t="s">
        <v>31</v>
      </c>
      <c r="C5" s="34" t="s">
        <v>32</v>
      </c>
      <c r="D5" s="372" t="s">
        <v>33</v>
      </c>
      <c r="E5" s="376" t="s">
        <v>34</v>
      </c>
      <c r="F5" s="378" t="s">
        <v>35</v>
      </c>
      <c r="G5" s="379"/>
      <c r="H5" s="380"/>
      <c r="I5" s="378" t="s">
        <v>36</v>
      </c>
      <c r="J5" s="379"/>
      <c r="K5" s="379"/>
      <c r="L5" s="379"/>
      <c r="M5" s="380"/>
      <c r="N5" s="25"/>
      <c r="O5" s="33"/>
      <c r="P5" s="33"/>
      <c r="Q5" s="33"/>
      <c r="R5" s="33"/>
    </row>
    <row r="6" spans="1:21" ht="36" customHeight="1">
      <c r="A6" s="373"/>
      <c r="B6" s="375"/>
      <c r="C6" s="35" t="s">
        <v>37</v>
      </c>
      <c r="D6" s="373"/>
      <c r="E6" s="377"/>
      <c r="F6" s="36" t="s">
        <v>38</v>
      </c>
      <c r="G6" s="36" t="s">
        <v>39</v>
      </c>
      <c r="H6" s="36" t="s">
        <v>40</v>
      </c>
      <c r="I6" s="37" t="s">
        <v>41</v>
      </c>
      <c r="J6" s="37" t="s">
        <v>42</v>
      </c>
      <c r="K6" s="37" t="s">
        <v>43</v>
      </c>
      <c r="L6" s="37" t="s">
        <v>44</v>
      </c>
      <c r="M6" s="36" t="s">
        <v>45</v>
      </c>
      <c r="N6" s="25"/>
      <c r="O6" s="33"/>
      <c r="P6" s="33"/>
      <c r="Q6" s="33"/>
      <c r="R6" s="33"/>
    </row>
    <row r="7" spans="1:21" s="48" customFormat="1">
      <c r="A7" s="38">
        <v>1</v>
      </c>
      <c r="B7" s="39"/>
      <c r="C7" s="39"/>
      <c r="D7" s="40" t="s">
        <v>46</v>
      </c>
      <c r="E7" s="41"/>
      <c r="F7" s="42"/>
      <c r="G7" s="43"/>
      <c r="H7" s="44"/>
      <c r="I7" s="45">
        <f t="shared" ref="I7:M7" si="0">I9+I11+I14+I16+I18+I24+I26+I28+I40+I43+I47+I49+I51+I55+I57</f>
        <v>224398197</v>
      </c>
      <c r="J7" s="45">
        <f t="shared" si="0"/>
        <v>34681733</v>
      </c>
      <c r="K7" s="45">
        <f t="shared" si="0"/>
        <v>34681733</v>
      </c>
      <c r="L7" s="45">
        <f t="shared" si="0"/>
        <v>209250</v>
      </c>
      <c r="M7" s="45">
        <f t="shared" si="0"/>
        <v>88000</v>
      </c>
      <c r="N7" s="46"/>
      <c r="O7" s="33"/>
      <c r="P7" s="33"/>
      <c r="Q7" s="33"/>
      <c r="R7" s="33"/>
      <c r="S7" s="47"/>
      <c r="T7" s="47"/>
      <c r="U7" s="47"/>
    </row>
    <row r="8" spans="1:21" s="55" customFormat="1" ht="43.5" customHeight="1">
      <c r="A8" s="41"/>
      <c r="B8" s="41" t="s">
        <v>47</v>
      </c>
      <c r="C8" s="41"/>
      <c r="D8" s="49" t="s">
        <v>48</v>
      </c>
      <c r="E8" s="41" t="s">
        <v>49</v>
      </c>
      <c r="F8" s="50"/>
      <c r="G8" s="51"/>
      <c r="H8" s="50"/>
      <c r="I8" s="52">
        <v>950000</v>
      </c>
      <c r="J8" s="52">
        <v>195000</v>
      </c>
      <c r="K8" s="52">
        <v>195000</v>
      </c>
      <c r="L8" s="52">
        <v>0</v>
      </c>
      <c r="M8" s="52">
        <v>0</v>
      </c>
      <c r="N8" s="53"/>
      <c r="O8" s="33"/>
      <c r="P8" s="33"/>
      <c r="Q8" s="33"/>
      <c r="R8" s="33"/>
      <c r="S8" s="54"/>
      <c r="T8" s="54"/>
      <c r="U8" s="54"/>
    </row>
    <row r="9" spans="1:21" s="55" customFormat="1" ht="23.25" customHeight="1">
      <c r="A9" s="56"/>
      <c r="B9" s="41"/>
      <c r="C9" s="41" t="s">
        <v>50</v>
      </c>
      <c r="D9" s="49" t="s">
        <v>51</v>
      </c>
      <c r="E9" s="54"/>
      <c r="F9" s="50"/>
      <c r="G9" s="51"/>
      <c r="H9" s="50"/>
      <c r="I9" s="52">
        <f t="shared" ref="I9:L9" si="1">I8</f>
        <v>950000</v>
      </c>
      <c r="J9" s="52">
        <f t="shared" si="1"/>
        <v>195000</v>
      </c>
      <c r="K9" s="52">
        <f t="shared" si="1"/>
        <v>195000</v>
      </c>
      <c r="L9" s="52">
        <f t="shared" si="1"/>
        <v>0</v>
      </c>
      <c r="M9" s="52">
        <f>M8</f>
        <v>0</v>
      </c>
      <c r="N9" s="46"/>
      <c r="O9" s="33"/>
      <c r="P9" s="33"/>
      <c r="Q9" s="33"/>
      <c r="R9" s="33"/>
      <c r="S9" s="54"/>
      <c r="T9" s="54"/>
      <c r="U9" s="54"/>
    </row>
    <row r="10" spans="1:21" s="61" customFormat="1" ht="34.5" customHeight="1">
      <c r="A10" s="57"/>
      <c r="B10" s="41" t="s">
        <v>52</v>
      </c>
      <c r="C10" s="41"/>
      <c r="D10" s="49" t="s">
        <v>53</v>
      </c>
      <c r="E10" s="41" t="s">
        <v>49</v>
      </c>
      <c r="F10" s="58">
        <v>1</v>
      </c>
      <c r="G10" s="59">
        <v>1</v>
      </c>
      <c r="H10" s="58">
        <v>1</v>
      </c>
      <c r="I10" s="52">
        <v>2750000</v>
      </c>
      <c r="J10" s="52">
        <v>311000</v>
      </c>
      <c r="K10" s="52">
        <v>311000</v>
      </c>
      <c r="L10" s="52">
        <v>0</v>
      </c>
      <c r="M10" s="52">
        <v>0</v>
      </c>
      <c r="N10" s="53"/>
      <c r="O10" s="33"/>
      <c r="P10" s="33"/>
      <c r="Q10" s="33"/>
      <c r="R10" s="33"/>
      <c r="S10" s="60"/>
      <c r="T10" s="60"/>
      <c r="U10" s="60"/>
    </row>
    <row r="11" spans="1:21" s="61" customFormat="1" ht="32.25" customHeight="1">
      <c r="A11" s="57"/>
      <c r="B11" s="41"/>
      <c r="C11" s="41" t="s">
        <v>54</v>
      </c>
      <c r="D11" s="49" t="s">
        <v>55</v>
      </c>
      <c r="E11" s="60"/>
      <c r="F11" s="58"/>
      <c r="G11" s="59"/>
      <c r="H11" s="58"/>
      <c r="I11" s="52">
        <f t="shared" ref="I11:M11" si="2">I10</f>
        <v>2750000</v>
      </c>
      <c r="J11" s="52">
        <f t="shared" si="2"/>
        <v>311000</v>
      </c>
      <c r="K11" s="52">
        <f t="shared" si="2"/>
        <v>311000</v>
      </c>
      <c r="L11" s="52">
        <f t="shared" si="2"/>
        <v>0</v>
      </c>
      <c r="M11" s="52">
        <f t="shared" si="2"/>
        <v>0</v>
      </c>
      <c r="N11" s="25"/>
      <c r="O11" s="33"/>
      <c r="P11" s="33"/>
      <c r="Q11" s="33"/>
      <c r="R11" s="33"/>
      <c r="S11" s="60"/>
      <c r="T11" s="60"/>
      <c r="U11" s="60"/>
    </row>
    <row r="12" spans="1:21" s="61" customFormat="1" ht="21" customHeight="1">
      <c r="A12" s="57"/>
      <c r="B12" s="41" t="s">
        <v>56</v>
      </c>
      <c r="C12" s="41"/>
      <c r="D12" s="49" t="s">
        <v>57</v>
      </c>
      <c r="E12" s="41" t="s">
        <v>58</v>
      </c>
      <c r="F12" s="58">
        <v>1100</v>
      </c>
      <c r="G12" s="59">
        <v>0</v>
      </c>
      <c r="H12" s="58">
        <v>0</v>
      </c>
      <c r="I12" s="52">
        <v>3901000</v>
      </c>
      <c r="J12" s="52">
        <v>390100</v>
      </c>
      <c r="K12" s="52">
        <v>390100</v>
      </c>
      <c r="L12" s="52">
        <v>0</v>
      </c>
      <c r="M12" s="52">
        <v>0</v>
      </c>
      <c r="N12" s="53"/>
      <c r="O12" s="33"/>
      <c r="P12" s="33"/>
      <c r="Q12" s="33"/>
      <c r="R12" s="33"/>
      <c r="S12" s="60"/>
      <c r="T12" s="60"/>
      <c r="U12" s="60"/>
    </row>
    <row r="13" spans="1:21" s="61" customFormat="1" ht="29.25" customHeight="1">
      <c r="A13" s="57"/>
      <c r="B13" s="41" t="s">
        <v>59</v>
      </c>
      <c r="C13" s="60"/>
      <c r="D13" s="49" t="s">
        <v>60</v>
      </c>
      <c r="E13" s="41" t="s">
        <v>58</v>
      </c>
      <c r="F13" s="58">
        <v>45000</v>
      </c>
      <c r="G13" s="59">
        <v>0</v>
      </c>
      <c r="H13" s="58">
        <v>0</v>
      </c>
      <c r="I13" s="52">
        <v>3000000</v>
      </c>
      <c r="J13" s="52">
        <v>300000</v>
      </c>
      <c r="K13" s="52">
        <v>300000</v>
      </c>
      <c r="L13" s="52">
        <v>0</v>
      </c>
      <c r="M13" s="52">
        <v>0</v>
      </c>
      <c r="N13" s="53"/>
      <c r="O13" s="33"/>
      <c r="P13" s="33"/>
      <c r="Q13" s="33"/>
      <c r="R13" s="33"/>
      <c r="S13" s="60"/>
      <c r="T13" s="60"/>
      <c r="U13" s="60"/>
    </row>
    <row r="14" spans="1:21" s="61" customFormat="1" ht="28.5" customHeight="1">
      <c r="A14" s="57"/>
      <c r="B14" s="60"/>
      <c r="C14" s="41" t="s">
        <v>61</v>
      </c>
      <c r="D14" s="49" t="s">
        <v>62</v>
      </c>
      <c r="E14" s="60"/>
      <c r="F14" s="58"/>
      <c r="G14" s="59"/>
      <c r="H14" s="58"/>
      <c r="I14" s="52">
        <f t="shared" ref="I14:M14" si="3">I12+I13</f>
        <v>6901000</v>
      </c>
      <c r="J14" s="52">
        <f t="shared" si="3"/>
        <v>690100</v>
      </c>
      <c r="K14" s="52">
        <f t="shared" si="3"/>
        <v>690100</v>
      </c>
      <c r="L14" s="52">
        <f t="shared" si="3"/>
        <v>0</v>
      </c>
      <c r="M14" s="52">
        <f t="shared" si="3"/>
        <v>0</v>
      </c>
      <c r="N14" s="25"/>
      <c r="O14" s="33"/>
      <c r="P14" s="33"/>
      <c r="Q14" s="33"/>
      <c r="R14" s="33"/>
      <c r="S14" s="60"/>
      <c r="T14" s="60"/>
      <c r="U14" s="60"/>
    </row>
    <row r="15" spans="1:21" s="61" customFormat="1" ht="20.25" customHeight="1">
      <c r="A15" s="57"/>
      <c r="B15" s="41" t="s">
        <v>63</v>
      </c>
      <c r="C15" s="41"/>
      <c r="D15" s="49" t="s">
        <v>64</v>
      </c>
      <c r="E15" s="41" t="s">
        <v>49</v>
      </c>
      <c r="F15" s="58">
        <v>22450</v>
      </c>
      <c r="G15" s="59">
        <v>0</v>
      </c>
      <c r="H15" s="58">
        <v>0</v>
      </c>
      <c r="I15" s="52">
        <v>20215400</v>
      </c>
      <c r="J15" s="52">
        <v>2026040</v>
      </c>
      <c r="K15" s="52">
        <v>2026040</v>
      </c>
      <c r="L15" s="52">
        <v>0</v>
      </c>
      <c r="M15" s="52">
        <v>0</v>
      </c>
      <c r="N15" s="53"/>
      <c r="O15" s="62"/>
      <c r="P15" s="62"/>
      <c r="Q15" s="62"/>
      <c r="R15" s="62"/>
      <c r="S15" s="60"/>
      <c r="T15" s="60"/>
      <c r="U15" s="60"/>
    </row>
    <row r="16" spans="1:21" s="61" customFormat="1" ht="17.25" customHeight="1">
      <c r="A16" s="57"/>
      <c r="B16" s="41"/>
      <c r="C16" s="41" t="s">
        <v>65</v>
      </c>
      <c r="D16" s="49" t="s">
        <v>66</v>
      </c>
      <c r="E16" s="60"/>
      <c r="F16" s="58"/>
      <c r="G16" s="59"/>
      <c r="H16" s="58"/>
      <c r="I16" s="52">
        <f t="shared" ref="I16:M16" si="4">I15</f>
        <v>20215400</v>
      </c>
      <c r="J16" s="52">
        <f t="shared" si="4"/>
        <v>2026040</v>
      </c>
      <c r="K16" s="52">
        <f t="shared" si="4"/>
        <v>2026040</v>
      </c>
      <c r="L16" s="52">
        <f t="shared" si="4"/>
        <v>0</v>
      </c>
      <c r="M16" s="52">
        <f t="shared" si="4"/>
        <v>0</v>
      </c>
      <c r="N16" s="25"/>
      <c r="O16" s="33"/>
      <c r="P16" s="33"/>
      <c r="Q16" s="33"/>
      <c r="R16" s="33"/>
      <c r="S16" s="60"/>
      <c r="T16" s="60"/>
      <c r="U16" s="60"/>
    </row>
    <row r="17" spans="1:21" s="61" customFormat="1" ht="27" customHeight="1">
      <c r="A17" s="57"/>
      <c r="B17" s="41" t="s">
        <v>67</v>
      </c>
      <c r="C17" s="41"/>
      <c r="D17" s="49" t="s">
        <v>68</v>
      </c>
      <c r="E17" s="41" t="s">
        <v>69</v>
      </c>
      <c r="F17" s="58">
        <v>0</v>
      </c>
      <c r="G17" s="59">
        <v>0</v>
      </c>
      <c r="H17" s="58">
        <v>0</v>
      </c>
      <c r="I17" s="52">
        <v>2000000</v>
      </c>
      <c r="J17" s="52">
        <v>200000</v>
      </c>
      <c r="K17" s="52">
        <v>200000</v>
      </c>
      <c r="L17" s="52">
        <v>0</v>
      </c>
      <c r="M17" s="52">
        <v>0</v>
      </c>
      <c r="N17" s="53"/>
      <c r="O17" s="33"/>
      <c r="P17" s="33"/>
      <c r="Q17" s="33"/>
      <c r="R17" s="33"/>
      <c r="S17" s="60"/>
      <c r="T17" s="60"/>
      <c r="U17" s="60"/>
    </row>
    <row r="18" spans="1:21" s="61" customFormat="1" ht="24">
      <c r="A18" s="57"/>
      <c r="B18" s="41"/>
      <c r="C18" s="41" t="s">
        <v>70</v>
      </c>
      <c r="D18" s="49" t="s">
        <v>71</v>
      </c>
      <c r="E18" s="60"/>
      <c r="F18" s="58"/>
      <c r="G18" s="59"/>
      <c r="H18" s="58"/>
      <c r="I18" s="52">
        <f t="shared" ref="I18:M18" si="5">I17</f>
        <v>2000000</v>
      </c>
      <c r="J18" s="52">
        <f t="shared" si="5"/>
        <v>200000</v>
      </c>
      <c r="K18" s="52">
        <f t="shared" si="5"/>
        <v>200000</v>
      </c>
      <c r="L18" s="52">
        <f t="shared" si="5"/>
        <v>0</v>
      </c>
      <c r="M18" s="52">
        <f t="shared" si="5"/>
        <v>0</v>
      </c>
      <c r="N18" s="25"/>
      <c r="O18" s="33"/>
      <c r="P18" s="33"/>
      <c r="Q18" s="33"/>
      <c r="R18" s="33"/>
      <c r="S18" s="60"/>
      <c r="T18" s="60"/>
      <c r="U18" s="60"/>
    </row>
    <row r="19" spans="1:21" s="61" customFormat="1" ht="20.25" customHeight="1">
      <c r="A19" s="57"/>
      <c r="B19" s="41" t="s">
        <v>72</v>
      </c>
      <c r="C19" s="41"/>
      <c r="D19" s="49" t="s">
        <v>73</v>
      </c>
      <c r="E19" s="41" t="s">
        <v>49</v>
      </c>
      <c r="F19" s="58">
        <v>11</v>
      </c>
      <c r="G19" s="59">
        <v>0</v>
      </c>
      <c r="H19" s="58">
        <v>0</v>
      </c>
      <c r="I19" s="52">
        <v>6090000</v>
      </c>
      <c r="J19" s="52">
        <v>609000</v>
      </c>
      <c r="K19" s="52">
        <v>609000</v>
      </c>
      <c r="L19" s="52">
        <v>0</v>
      </c>
      <c r="M19" s="52">
        <v>0</v>
      </c>
      <c r="N19" s="53"/>
      <c r="O19" s="33"/>
      <c r="P19" s="33"/>
      <c r="Q19" s="33"/>
      <c r="R19" s="33"/>
      <c r="S19" s="60"/>
      <c r="T19" s="60"/>
      <c r="U19" s="60"/>
    </row>
    <row r="20" spans="1:21" s="61" customFormat="1" ht="19.5" customHeight="1">
      <c r="A20" s="57"/>
      <c r="B20" s="41" t="s">
        <v>74</v>
      </c>
      <c r="C20" s="41"/>
      <c r="D20" s="49" t="s">
        <v>75</v>
      </c>
      <c r="E20" s="41" t="s">
        <v>49</v>
      </c>
      <c r="F20" s="58">
        <v>1</v>
      </c>
      <c r="G20" s="59">
        <v>0</v>
      </c>
      <c r="H20" s="58">
        <v>0</v>
      </c>
      <c r="I20" s="52">
        <v>6054850</v>
      </c>
      <c r="J20" s="52">
        <v>605485</v>
      </c>
      <c r="K20" s="52">
        <v>605485</v>
      </c>
      <c r="L20" s="52">
        <v>0</v>
      </c>
      <c r="M20" s="52">
        <v>0</v>
      </c>
      <c r="N20" s="53"/>
      <c r="O20" s="33"/>
      <c r="P20" s="33"/>
      <c r="Q20" s="33"/>
      <c r="R20" s="33"/>
      <c r="S20" s="60"/>
      <c r="T20" s="60"/>
      <c r="U20" s="60"/>
    </row>
    <row r="21" spans="1:21" s="61" customFormat="1" ht="30" customHeight="1">
      <c r="A21" s="57"/>
      <c r="B21" s="41" t="s">
        <v>76</v>
      </c>
      <c r="C21" s="41"/>
      <c r="D21" s="49" t="s">
        <v>77</v>
      </c>
      <c r="E21" s="41" t="s">
        <v>49</v>
      </c>
      <c r="F21" s="58">
        <v>0</v>
      </c>
      <c r="G21" s="59">
        <v>0</v>
      </c>
      <c r="H21" s="58">
        <v>0</v>
      </c>
      <c r="I21" s="52">
        <v>300000</v>
      </c>
      <c r="J21" s="52">
        <v>30000</v>
      </c>
      <c r="K21" s="52">
        <v>30000</v>
      </c>
      <c r="L21" s="52">
        <v>0</v>
      </c>
      <c r="M21" s="52">
        <v>0</v>
      </c>
      <c r="N21" s="53"/>
      <c r="O21" s="33"/>
      <c r="P21" s="33"/>
      <c r="Q21" s="33"/>
      <c r="R21" s="33"/>
      <c r="S21" s="60"/>
      <c r="T21" s="60"/>
      <c r="U21" s="60"/>
    </row>
    <row r="22" spans="1:21" s="61" customFormat="1" ht="30.75" customHeight="1">
      <c r="A22" s="57"/>
      <c r="B22" s="41" t="s">
        <v>78</v>
      </c>
      <c r="C22" s="41"/>
      <c r="D22" s="49" t="s">
        <v>79</v>
      </c>
      <c r="E22" s="41" t="s">
        <v>49</v>
      </c>
      <c r="F22" s="58">
        <v>1</v>
      </c>
      <c r="G22" s="59">
        <v>0</v>
      </c>
      <c r="H22" s="58">
        <v>0</v>
      </c>
      <c r="I22" s="52">
        <v>1000000</v>
      </c>
      <c r="J22" s="52">
        <v>100000</v>
      </c>
      <c r="K22" s="52">
        <v>100000</v>
      </c>
      <c r="L22" s="52">
        <v>0</v>
      </c>
      <c r="M22" s="52">
        <v>0</v>
      </c>
      <c r="N22" s="53"/>
      <c r="O22" s="33"/>
      <c r="P22" s="33"/>
      <c r="Q22" s="33"/>
      <c r="R22" s="33"/>
      <c r="S22" s="60"/>
      <c r="T22" s="60"/>
      <c r="U22" s="60"/>
    </row>
    <row r="23" spans="1:21" s="61" customFormat="1" ht="24" customHeight="1">
      <c r="A23" s="57"/>
      <c r="B23" s="41" t="s">
        <v>80</v>
      </c>
      <c r="C23" s="41"/>
      <c r="D23" s="49" t="s">
        <v>81</v>
      </c>
      <c r="E23" s="41" t="s">
        <v>49</v>
      </c>
      <c r="F23" s="58">
        <v>1</v>
      </c>
      <c r="G23" s="59">
        <v>0</v>
      </c>
      <c r="H23" s="58">
        <v>0</v>
      </c>
      <c r="I23" s="52">
        <v>100000</v>
      </c>
      <c r="J23" s="52">
        <v>10000</v>
      </c>
      <c r="K23" s="52">
        <v>10000</v>
      </c>
      <c r="L23" s="52">
        <v>0</v>
      </c>
      <c r="M23" s="52">
        <v>0</v>
      </c>
      <c r="N23" s="53"/>
      <c r="O23" s="33"/>
      <c r="P23" s="33"/>
      <c r="Q23" s="33"/>
      <c r="R23" s="33"/>
      <c r="S23" s="60"/>
      <c r="T23" s="60"/>
      <c r="U23" s="60"/>
    </row>
    <row r="24" spans="1:21" s="61" customFormat="1" ht="27" customHeight="1">
      <c r="A24" s="57"/>
      <c r="B24" s="60"/>
      <c r="C24" s="41" t="s">
        <v>82</v>
      </c>
      <c r="D24" s="49" t="s">
        <v>83</v>
      </c>
      <c r="E24" s="60"/>
      <c r="F24" s="58"/>
      <c r="G24" s="59"/>
      <c r="H24" s="58"/>
      <c r="I24" s="52">
        <f t="shared" ref="I24:M24" si="6">I19+I20+I21+I22+I23</f>
        <v>13544850</v>
      </c>
      <c r="J24" s="52">
        <f t="shared" si="6"/>
        <v>1354485</v>
      </c>
      <c r="K24" s="52">
        <f t="shared" si="6"/>
        <v>1354485</v>
      </c>
      <c r="L24" s="52">
        <f t="shared" si="6"/>
        <v>0</v>
      </c>
      <c r="M24" s="52">
        <f t="shared" si="6"/>
        <v>0</v>
      </c>
      <c r="N24" s="25"/>
      <c r="O24" s="33"/>
      <c r="P24" s="33"/>
      <c r="Q24" s="33"/>
      <c r="R24" s="33"/>
      <c r="S24" s="60"/>
      <c r="T24" s="60"/>
      <c r="U24" s="60"/>
    </row>
    <row r="25" spans="1:21" s="61" customFormat="1" ht="30" customHeight="1">
      <c r="A25" s="57"/>
      <c r="B25" s="41" t="s">
        <v>84</v>
      </c>
      <c r="C25" s="41"/>
      <c r="D25" s="49" t="s">
        <v>85</v>
      </c>
      <c r="E25" s="41" t="s">
        <v>86</v>
      </c>
      <c r="F25" s="58">
        <v>1</v>
      </c>
      <c r="G25" s="59">
        <v>0</v>
      </c>
      <c r="H25" s="58">
        <v>0</v>
      </c>
      <c r="I25" s="52">
        <v>200000</v>
      </c>
      <c r="J25" s="52">
        <v>0</v>
      </c>
      <c r="K25" s="52">
        <v>0</v>
      </c>
      <c r="L25" s="52">
        <v>0</v>
      </c>
      <c r="M25" s="52">
        <v>0</v>
      </c>
      <c r="N25" s="53"/>
      <c r="O25" s="33"/>
      <c r="P25" s="33"/>
      <c r="Q25" s="33"/>
      <c r="R25" s="33"/>
      <c r="S25" s="60"/>
      <c r="T25" s="60"/>
      <c r="U25" s="60"/>
    </row>
    <row r="26" spans="1:21" s="61" customFormat="1">
      <c r="A26" s="57"/>
      <c r="B26" s="41"/>
      <c r="C26" s="41" t="s">
        <v>87</v>
      </c>
      <c r="D26" s="49" t="s">
        <v>88</v>
      </c>
      <c r="E26" s="63"/>
      <c r="F26" s="58"/>
      <c r="G26" s="59"/>
      <c r="H26" s="58"/>
      <c r="I26" s="52">
        <f t="shared" ref="I26:M28" si="7">I25</f>
        <v>200000</v>
      </c>
      <c r="J26" s="52">
        <f t="shared" si="7"/>
        <v>0</v>
      </c>
      <c r="K26" s="52">
        <f t="shared" si="7"/>
        <v>0</v>
      </c>
      <c r="L26" s="52">
        <f t="shared" si="7"/>
        <v>0</v>
      </c>
      <c r="M26" s="52">
        <f t="shared" si="7"/>
        <v>0</v>
      </c>
      <c r="N26" s="25"/>
      <c r="O26" s="33"/>
      <c r="P26" s="33"/>
      <c r="Q26" s="33"/>
      <c r="R26" s="33"/>
      <c r="S26" s="60"/>
      <c r="T26" s="60"/>
      <c r="U26" s="60"/>
    </row>
    <row r="27" spans="1:21" s="61" customFormat="1">
      <c r="A27" s="57"/>
      <c r="B27" s="41" t="s">
        <v>89</v>
      </c>
      <c r="C27" s="41"/>
      <c r="D27" s="49" t="s">
        <v>90</v>
      </c>
      <c r="E27" s="41" t="s">
        <v>49</v>
      </c>
      <c r="F27" s="58">
        <v>1</v>
      </c>
      <c r="G27" s="59">
        <v>0</v>
      </c>
      <c r="H27" s="58">
        <v>0</v>
      </c>
      <c r="I27" s="52">
        <v>4000000</v>
      </c>
      <c r="J27" s="52">
        <v>400000</v>
      </c>
      <c r="K27" s="52">
        <v>400000</v>
      </c>
      <c r="L27" s="52">
        <v>0</v>
      </c>
      <c r="M27" s="52">
        <v>0</v>
      </c>
      <c r="N27" s="53"/>
      <c r="O27" s="33"/>
      <c r="P27" s="33"/>
      <c r="Q27" s="33"/>
      <c r="R27" s="33"/>
      <c r="S27" s="60"/>
      <c r="T27" s="60"/>
      <c r="U27" s="60"/>
    </row>
    <row r="28" spans="1:21" s="61" customFormat="1" ht="30.75" customHeight="1">
      <c r="A28" s="57"/>
      <c r="B28" s="41"/>
      <c r="C28" s="41" t="s">
        <v>91</v>
      </c>
      <c r="D28" s="49" t="s">
        <v>92</v>
      </c>
      <c r="E28" s="41"/>
      <c r="F28" s="58"/>
      <c r="G28" s="59"/>
      <c r="H28" s="58"/>
      <c r="I28" s="52">
        <f t="shared" ref="I28:M28" si="8">I27</f>
        <v>4000000</v>
      </c>
      <c r="J28" s="52">
        <f t="shared" si="8"/>
        <v>400000</v>
      </c>
      <c r="K28" s="52">
        <f t="shared" si="7"/>
        <v>400000</v>
      </c>
      <c r="L28" s="52">
        <f t="shared" si="8"/>
        <v>0</v>
      </c>
      <c r="M28" s="52">
        <f t="shared" si="8"/>
        <v>0</v>
      </c>
      <c r="N28" s="25"/>
      <c r="O28" s="62"/>
      <c r="P28" s="62"/>
      <c r="Q28" s="62"/>
      <c r="R28" s="62"/>
      <c r="S28" s="60"/>
      <c r="T28" s="60"/>
      <c r="U28" s="60"/>
    </row>
    <row r="29" spans="1:21" s="61" customFormat="1">
      <c r="A29" s="57"/>
      <c r="B29" s="41" t="s">
        <v>93</v>
      </c>
      <c r="C29" s="41"/>
      <c r="D29" s="49" t="s">
        <v>94</v>
      </c>
      <c r="E29" s="41" t="s">
        <v>49</v>
      </c>
      <c r="F29" s="58">
        <v>1</v>
      </c>
      <c r="G29" s="59">
        <v>0</v>
      </c>
      <c r="H29" s="58">
        <v>0</v>
      </c>
      <c r="I29" s="52">
        <v>1000000</v>
      </c>
      <c r="J29" s="52">
        <v>0</v>
      </c>
      <c r="K29" s="52">
        <v>0</v>
      </c>
      <c r="L29" s="52">
        <v>0</v>
      </c>
      <c r="M29" s="52">
        <v>0</v>
      </c>
      <c r="N29" s="53"/>
      <c r="O29" s="33"/>
      <c r="P29" s="33"/>
      <c r="Q29" s="33"/>
      <c r="R29" s="33"/>
      <c r="S29" s="60"/>
      <c r="T29" s="60"/>
      <c r="U29" s="60"/>
    </row>
    <row r="30" spans="1:21" s="61" customFormat="1" ht="22.5" customHeight="1">
      <c r="A30" s="57"/>
      <c r="B30" s="41" t="s">
        <v>95</v>
      </c>
      <c r="C30" s="41"/>
      <c r="D30" s="49" t="s">
        <v>96</v>
      </c>
      <c r="E30" s="41" t="s">
        <v>49</v>
      </c>
      <c r="F30" s="58">
        <v>0</v>
      </c>
      <c r="G30" s="59">
        <v>0</v>
      </c>
      <c r="H30" s="58">
        <v>0</v>
      </c>
      <c r="I30" s="52">
        <v>1000000</v>
      </c>
      <c r="J30" s="52">
        <v>100000</v>
      </c>
      <c r="K30" s="52">
        <v>100000</v>
      </c>
      <c r="L30" s="52">
        <v>0</v>
      </c>
      <c r="M30" s="52">
        <v>0</v>
      </c>
      <c r="N30" s="53"/>
      <c r="O30" s="33"/>
      <c r="P30" s="33"/>
      <c r="Q30" s="33"/>
      <c r="R30" s="33"/>
      <c r="S30" s="60"/>
      <c r="T30" s="60"/>
      <c r="U30" s="60"/>
    </row>
    <row r="31" spans="1:21" s="61" customFormat="1">
      <c r="A31" s="57"/>
      <c r="B31" s="41" t="s">
        <v>97</v>
      </c>
      <c r="C31" s="41"/>
      <c r="D31" s="49" t="s">
        <v>98</v>
      </c>
      <c r="E31" s="41" t="s">
        <v>49</v>
      </c>
      <c r="F31" s="58">
        <v>1</v>
      </c>
      <c r="G31" s="59">
        <v>0</v>
      </c>
      <c r="H31" s="58">
        <v>0</v>
      </c>
      <c r="I31" s="52">
        <v>7000000</v>
      </c>
      <c r="J31" s="52">
        <v>0</v>
      </c>
      <c r="K31" s="52">
        <v>0</v>
      </c>
      <c r="L31" s="52">
        <v>0</v>
      </c>
      <c r="M31" s="52">
        <v>0</v>
      </c>
      <c r="N31" s="53"/>
      <c r="O31" s="62"/>
      <c r="P31" s="62"/>
      <c r="Q31" s="62"/>
      <c r="R31" s="62"/>
      <c r="S31" s="60"/>
      <c r="T31" s="60"/>
      <c r="U31" s="60"/>
    </row>
    <row r="32" spans="1:21" s="61" customFormat="1" ht="24">
      <c r="A32" s="57"/>
      <c r="B32" s="41" t="s">
        <v>99</v>
      </c>
      <c r="C32" s="41"/>
      <c r="D32" s="49" t="s">
        <v>100</v>
      </c>
      <c r="E32" s="41" t="s">
        <v>49</v>
      </c>
      <c r="F32" s="58">
        <v>1</v>
      </c>
      <c r="G32" s="59">
        <v>0</v>
      </c>
      <c r="H32" s="58">
        <v>0</v>
      </c>
      <c r="I32" s="52">
        <v>1500000</v>
      </c>
      <c r="J32" s="52">
        <v>183500</v>
      </c>
      <c r="K32" s="52">
        <v>183500</v>
      </c>
      <c r="L32" s="52">
        <v>66250</v>
      </c>
      <c r="M32" s="52">
        <v>0</v>
      </c>
      <c r="N32" s="53"/>
      <c r="O32" s="33"/>
      <c r="P32" s="33"/>
      <c r="Q32" s="33"/>
      <c r="R32" s="33"/>
      <c r="S32" s="60"/>
      <c r="T32" s="60"/>
      <c r="U32" s="60"/>
    </row>
    <row r="33" spans="1:21" s="61" customFormat="1" ht="35.25" customHeight="1">
      <c r="A33" s="57"/>
      <c r="B33" s="41" t="s">
        <v>101</v>
      </c>
      <c r="C33" s="41"/>
      <c r="D33" s="49" t="s">
        <v>102</v>
      </c>
      <c r="E33" s="41" t="s">
        <v>49</v>
      </c>
      <c r="F33" s="58">
        <v>1</v>
      </c>
      <c r="G33" s="59">
        <v>0</v>
      </c>
      <c r="H33" s="58">
        <v>0</v>
      </c>
      <c r="I33" s="52">
        <v>13000000</v>
      </c>
      <c r="J33" s="52">
        <v>1300000</v>
      </c>
      <c r="K33" s="52">
        <v>1300000</v>
      </c>
      <c r="L33" s="52">
        <v>0</v>
      </c>
      <c r="M33" s="52">
        <v>0</v>
      </c>
      <c r="N33" s="53"/>
      <c r="O33" s="62"/>
      <c r="P33" s="62"/>
      <c r="Q33" s="62"/>
      <c r="R33" s="62"/>
      <c r="S33" s="60"/>
      <c r="T33" s="60"/>
      <c r="U33" s="60"/>
    </row>
    <row r="34" spans="1:21" s="61" customFormat="1">
      <c r="A34" s="57"/>
      <c r="B34" s="41" t="s">
        <v>103</v>
      </c>
      <c r="C34" s="41"/>
      <c r="D34" s="49" t="s">
        <v>104</v>
      </c>
      <c r="E34" s="41" t="s">
        <v>49</v>
      </c>
      <c r="F34" s="58">
        <v>1</v>
      </c>
      <c r="G34" s="59">
        <v>0</v>
      </c>
      <c r="H34" s="58">
        <v>0</v>
      </c>
      <c r="I34" s="52">
        <v>17000000</v>
      </c>
      <c r="J34" s="52">
        <v>100421</v>
      </c>
      <c r="K34" s="52">
        <v>100421</v>
      </c>
      <c r="L34" s="52">
        <v>0</v>
      </c>
      <c r="M34" s="52">
        <v>0</v>
      </c>
      <c r="N34" s="53"/>
      <c r="O34" s="33"/>
      <c r="P34" s="33"/>
      <c r="Q34" s="33"/>
      <c r="R34" s="33"/>
      <c r="S34" s="60"/>
      <c r="T34" s="60"/>
      <c r="U34" s="60"/>
    </row>
    <row r="35" spans="1:21" s="71" customFormat="1" ht="52.5" customHeight="1">
      <c r="A35" s="64"/>
      <c r="B35" s="65" t="s">
        <v>105</v>
      </c>
      <c r="C35" s="65"/>
      <c r="D35" s="66" t="s">
        <v>106</v>
      </c>
      <c r="E35" s="65" t="s">
        <v>49</v>
      </c>
      <c r="F35" s="67">
        <v>1</v>
      </c>
      <c r="G35" s="68">
        <v>0</v>
      </c>
      <c r="H35" s="67">
        <v>0</v>
      </c>
      <c r="I35" s="69">
        <v>1000000</v>
      </c>
      <c r="J35" s="69">
        <v>100000</v>
      </c>
      <c r="K35" s="69">
        <v>100000</v>
      </c>
      <c r="L35" s="69">
        <v>0</v>
      </c>
      <c r="M35" s="69">
        <v>0</v>
      </c>
      <c r="N35" s="70"/>
      <c r="O35" s="33"/>
      <c r="P35" s="33"/>
      <c r="Q35" s="33"/>
      <c r="R35" s="33"/>
      <c r="S35" s="60"/>
      <c r="T35" s="60"/>
      <c r="U35" s="60"/>
    </row>
    <row r="36" spans="1:21" s="61" customFormat="1">
      <c r="A36" s="57"/>
      <c r="B36" s="41" t="s">
        <v>107</v>
      </c>
      <c r="C36" s="41"/>
      <c r="D36" s="49" t="s">
        <v>108</v>
      </c>
      <c r="E36" s="41" t="s">
        <v>49</v>
      </c>
      <c r="F36" s="58">
        <v>1</v>
      </c>
      <c r="G36" s="59">
        <v>0</v>
      </c>
      <c r="H36" s="58">
        <v>0</v>
      </c>
      <c r="I36" s="52">
        <v>4000000</v>
      </c>
      <c r="J36" s="52">
        <v>1549750</v>
      </c>
      <c r="K36" s="52">
        <v>1549750</v>
      </c>
      <c r="L36" s="52">
        <v>0</v>
      </c>
      <c r="M36" s="52">
        <v>0</v>
      </c>
      <c r="N36" s="53"/>
      <c r="O36" s="62"/>
      <c r="P36" s="62"/>
      <c r="Q36" s="62"/>
      <c r="R36" s="62"/>
      <c r="S36" s="60"/>
      <c r="T36" s="60"/>
      <c r="U36" s="60"/>
    </row>
    <row r="37" spans="1:21" s="61" customFormat="1">
      <c r="A37" s="57"/>
      <c r="B37" s="41" t="s">
        <v>109</v>
      </c>
      <c r="C37" s="41"/>
      <c r="D37" s="49" t="s">
        <v>110</v>
      </c>
      <c r="E37" s="41" t="s">
        <v>49</v>
      </c>
      <c r="F37" s="58">
        <v>1</v>
      </c>
      <c r="G37" s="59">
        <v>0</v>
      </c>
      <c r="H37" s="58">
        <v>0</v>
      </c>
      <c r="I37" s="52">
        <v>5000000</v>
      </c>
      <c r="J37" s="52">
        <v>600000</v>
      </c>
      <c r="K37" s="52">
        <v>600000</v>
      </c>
      <c r="L37" s="52">
        <v>0</v>
      </c>
      <c r="M37" s="52">
        <v>0</v>
      </c>
      <c r="N37" s="53"/>
      <c r="O37" s="33"/>
      <c r="P37" s="33"/>
      <c r="Q37" s="33"/>
      <c r="R37" s="33"/>
      <c r="S37" s="60"/>
      <c r="T37" s="60"/>
      <c r="U37" s="60"/>
    </row>
    <row r="38" spans="1:21" s="61" customFormat="1">
      <c r="A38" s="57"/>
      <c r="B38" s="41" t="s">
        <v>111</v>
      </c>
      <c r="C38" s="41"/>
      <c r="D38" s="49" t="s">
        <v>112</v>
      </c>
      <c r="E38" s="41" t="s">
        <v>49</v>
      </c>
      <c r="F38" s="58">
        <v>1</v>
      </c>
      <c r="G38" s="58">
        <v>0</v>
      </c>
      <c r="H38" s="58">
        <v>0</v>
      </c>
      <c r="I38" s="52">
        <v>13500000</v>
      </c>
      <c r="J38" s="52">
        <v>1457000</v>
      </c>
      <c r="K38" s="52">
        <v>1457000</v>
      </c>
      <c r="L38" s="52">
        <v>0</v>
      </c>
      <c r="M38" s="52">
        <v>0</v>
      </c>
      <c r="N38" s="53"/>
      <c r="O38" s="33"/>
      <c r="P38" s="33"/>
      <c r="Q38" s="33"/>
      <c r="R38" s="33"/>
      <c r="S38" s="60"/>
      <c r="T38" s="60"/>
      <c r="U38" s="60"/>
    </row>
    <row r="39" spans="1:21" s="61" customFormat="1">
      <c r="A39" s="57"/>
      <c r="B39" s="41" t="s">
        <v>113</v>
      </c>
      <c r="C39" s="41"/>
      <c r="D39" s="49" t="s">
        <v>114</v>
      </c>
      <c r="E39" s="41" t="s">
        <v>49</v>
      </c>
      <c r="F39" s="58">
        <v>1</v>
      </c>
      <c r="G39" s="59">
        <v>5</v>
      </c>
      <c r="H39" s="58">
        <v>5</v>
      </c>
      <c r="I39" s="52">
        <v>2674775</v>
      </c>
      <c r="J39" s="52">
        <v>1862756</v>
      </c>
      <c r="K39" s="52">
        <v>1862756</v>
      </c>
      <c r="L39" s="52">
        <v>38000</v>
      </c>
      <c r="M39" s="52">
        <v>38000</v>
      </c>
      <c r="N39" s="53"/>
      <c r="O39" s="33"/>
      <c r="P39" s="33"/>
      <c r="Q39" s="33"/>
      <c r="R39" s="33"/>
      <c r="S39" s="60"/>
      <c r="T39" s="60"/>
      <c r="U39" s="60"/>
    </row>
    <row r="40" spans="1:21" s="61" customFormat="1">
      <c r="A40" s="57"/>
      <c r="B40" s="41"/>
      <c r="C40" s="41" t="s">
        <v>115</v>
      </c>
      <c r="D40" s="49" t="s">
        <v>116</v>
      </c>
      <c r="E40" s="41"/>
      <c r="F40" s="58"/>
      <c r="G40" s="59"/>
      <c r="H40" s="58"/>
      <c r="I40" s="52">
        <f t="shared" ref="I40:M40" si="9">I29+I30+I31+I32+I33+I34+I35+I36+I37+I38+I39</f>
        <v>66674775</v>
      </c>
      <c r="J40" s="52">
        <f t="shared" si="9"/>
        <v>7253427</v>
      </c>
      <c r="K40" s="52">
        <f t="shared" si="9"/>
        <v>7253427</v>
      </c>
      <c r="L40" s="52">
        <f t="shared" si="9"/>
        <v>104250</v>
      </c>
      <c r="M40" s="52">
        <f t="shared" si="9"/>
        <v>38000</v>
      </c>
      <c r="N40" s="25"/>
      <c r="O40" s="60"/>
      <c r="P40" s="60"/>
      <c r="Q40" s="60"/>
      <c r="R40" s="60"/>
      <c r="S40" s="60"/>
      <c r="T40" s="60"/>
      <c r="U40" s="60"/>
    </row>
    <row r="41" spans="1:21" s="61" customFormat="1" ht="24">
      <c r="A41" s="57"/>
      <c r="B41" s="41" t="s">
        <v>117</v>
      </c>
      <c r="C41" s="41"/>
      <c r="D41" s="49" t="s">
        <v>118</v>
      </c>
      <c r="E41" s="41" t="s">
        <v>119</v>
      </c>
      <c r="F41" s="58">
        <v>2627</v>
      </c>
      <c r="G41" s="59">
        <v>0</v>
      </c>
      <c r="H41" s="58">
        <v>0</v>
      </c>
      <c r="I41" s="52">
        <v>1660000</v>
      </c>
      <c r="J41" s="52">
        <v>252500</v>
      </c>
      <c r="K41" s="52">
        <v>252500</v>
      </c>
      <c r="L41" s="52">
        <v>50000</v>
      </c>
      <c r="M41" s="52">
        <v>50000</v>
      </c>
      <c r="N41" s="53"/>
      <c r="O41" s="60"/>
      <c r="P41" s="60"/>
      <c r="Q41" s="60"/>
      <c r="R41" s="60"/>
      <c r="S41" s="60"/>
      <c r="T41" s="60"/>
      <c r="U41" s="60"/>
    </row>
    <row r="42" spans="1:21" s="61" customFormat="1" ht="24">
      <c r="A42" s="57"/>
      <c r="B42" s="41" t="s">
        <v>120</v>
      </c>
      <c r="C42" s="41"/>
      <c r="D42" s="49" t="s">
        <v>121</v>
      </c>
      <c r="E42" s="41" t="s">
        <v>86</v>
      </c>
      <c r="F42" s="58">
        <v>2</v>
      </c>
      <c r="G42" s="59">
        <v>0</v>
      </c>
      <c r="H42" s="58">
        <v>0</v>
      </c>
      <c r="I42" s="52">
        <v>1066050</v>
      </c>
      <c r="J42" s="52">
        <v>28000</v>
      </c>
      <c r="K42" s="52">
        <v>28000</v>
      </c>
      <c r="L42" s="52">
        <v>0</v>
      </c>
      <c r="M42" s="52">
        <v>0</v>
      </c>
      <c r="N42" s="53"/>
      <c r="O42" s="60"/>
      <c r="P42" s="60"/>
      <c r="Q42" s="60"/>
      <c r="R42" s="60"/>
      <c r="S42" s="60"/>
      <c r="T42" s="60"/>
      <c r="U42" s="60"/>
    </row>
    <row r="43" spans="1:21" s="61" customFormat="1">
      <c r="A43" s="57"/>
      <c r="B43" s="41"/>
      <c r="C43" s="41" t="s">
        <v>122</v>
      </c>
      <c r="D43" s="49" t="s">
        <v>123</v>
      </c>
      <c r="E43" s="41"/>
      <c r="F43" s="58"/>
      <c r="G43" s="59"/>
      <c r="H43" s="58"/>
      <c r="I43" s="52">
        <f t="shared" ref="I43:M43" si="10">I41+I42</f>
        <v>2726050</v>
      </c>
      <c r="J43" s="52">
        <f t="shared" si="10"/>
        <v>280500</v>
      </c>
      <c r="K43" s="52">
        <f t="shared" si="10"/>
        <v>280500</v>
      </c>
      <c r="L43" s="52">
        <f t="shared" si="10"/>
        <v>50000</v>
      </c>
      <c r="M43" s="52">
        <f t="shared" si="10"/>
        <v>50000</v>
      </c>
      <c r="N43" s="25"/>
      <c r="O43" s="60"/>
      <c r="P43" s="60"/>
      <c r="Q43" s="60"/>
      <c r="R43" s="60"/>
      <c r="S43" s="60"/>
      <c r="T43" s="60"/>
      <c r="U43" s="60"/>
    </row>
    <row r="44" spans="1:21" s="61" customFormat="1" ht="24">
      <c r="A44" s="57"/>
      <c r="B44" s="41" t="s">
        <v>124</v>
      </c>
      <c r="C44" s="41"/>
      <c r="D44" s="49" t="s">
        <v>125</v>
      </c>
      <c r="E44" s="41" t="s">
        <v>49</v>
      </c>
      <c r="F44" s="58">
        <v>5034</v>
      </c>
      <c r="G44" s="59">
        <v>0</v>
      </c>
      <c r="H44" s="58">
        <v>0</v>
      </c>
      <c r="I44" s="52">
        <v>15346535</v>
      </c>
      <c r="J44" s="52">
        <v>1909046</v>
      </c>
      <c r="K44" s="52">
        <v>1909046</v>
      </c>
      <c r="L44" s="52">
        <v>0</v>
      </c>
      <c r="M44" s="52">
        <v>0</v>
      </c>
      <c r="N44" s="53"/>
      <c r="O44" s="60"/>
      <c r="P44" s="60"/>
      <c r="Q44" s="60"/>
      <c r="R44" s="60"/>
      <c r="S44" s="60"/>
      <c r="T44" s="60"/>
      <c r="U44" s="60"/>
    </row>
    <row r="45" spans="1:21" s="61" customFormat="1">
      <c r="A45" s="57"/>
      <c r="B45" s="41" t="s">
        <v>126</v>
      </c>
      <c r="C45" s="41"/>
      <c r="D45" s="49" t="s">
        <v>127</v>
      </c>
      <c r="E45" s="41" t="s">
        <v>49</v>
      </c>
      <c r="F45" s="58">
        <v>50</v>
      </c>
      <c r="G45" s="59">
        <v>0</v>
      </c>
      <c r="H45" s="58">
        <v>0</v>
      </c>
      <c r="I45" s="52">
        <v>6000000</v>
      </c>
      <c r="J45" s="52">
        <v>6000000</v>
      </c>
      <c r="K45" s="52">
        <v>6000000</v>
      </c>
      <c r="L45" s="52">
        <v>55000</v>
      </c>
      <c r="M45" s="52">
        <v>0</v>
      </c>
      <c r="N45" s="53"/>
      <c r="O45" s="60"/>
      <c r="P45" s="60"/>
      <c r="Q45" s="60"/>
      <c r="R45" s="60"/>
      <c r="S45" s="60"/>
      <c r="T45" s="60"/>
      <c r="U45" s="60"/>
    </row>
    <row r="46" spans="1:21" s="61" customFormat="1" ht="24">
      <c r="A46" s="57"/>
      <c r="B46" s="41" t="s">
        <v>128</v>
      </c>
      <c r="C46" s="41"/>
      <c r="D46" s="49" t="s">
        <v>129</v>
      </c>
      <c r="E46" s="41" t="s">
        <v>49</v>
      </c>
      <c r="F46" s="58">
        <v>307</v>
      </c>
      <c r="G46" s="59">
        <v>307</v>
      </c>
      <c r="H46" s="58">
        <v>307</v>
      </c>
      <c r="I46" s="52">
        <v>2900000</v>
      </c>
      <c r="J46" s="52">
        <v>180000</v>
      </c>
      <c r="K46" s="52">
        <v>180000</v>
      </c>
      <c r="L46" s="52">
        <v>0</v>
      </c>
      <c r="M46" s="52">
        <v>0</v>
      </c>
      <c r="N46" s="53"/>
      <c r="O46" s="60"/>
      <c r="P46" s="60"/>
      <c r="Q46" s="60"/>
      <c r="R46" s="60"/>
      <c r="S46" s="60"/>
      <c r="T46" s="60"/>
      <c r="U46" s="60"/>
    </row>
    <row r="47" spans="1:21" s="61" customFormat="1" ht="24">
      <c r="A47" s="57"/>
      <c r="B47" s="41"/>
      <c r="C47" s="41" t="s">
        <v>130</v>
      </c>
      <c r="D47" s="49" t="s">
        <v>131</v>
      </c>
      <c r="E47" s="41"/>
      <c r="F47" s="58"/>
      <c r="G47" s="59"/>
      <c r="H47" s="58"/>
      <c r="I47" s="52">
        <f t="shared" ref="I47:M47" si="11">I44+I45+I46</f>
        <v>24246535</v>
      </c>
      <c r="J47" s="52">
        <f t="shared" si="11"/>
        <v>8089046</v>
      </c>
      <c r="K47" s="52">
        <f t="shared" si="11"/>
        <v>8089046</v>
      </c>
      <c r="L47" s="52">
        <f t="shared" si="11"/>
        <v>55000</v>
      </c>
      <c r="M47" s="52">
        <f t="shared" si="11"/>
        <v>0</v>
      </c>
      <c r="N47" s="25"/>
      <c r="O47" s="60"/>
      <c r="P47" s="60"/>
      <c r="Q47" s="60"/>
      <c r="R47" s="60"/>
      <c r="S47" s="60"/>
      <c r="T47" s="60"/>
      <c r="U47" s="60"/>
    </row>
    <row r="48" spans="1:21" s="61" customFormat="1">
      <c r="A48" s="57"/>
      <c r="B48" s="41" t="s">
        <v>132</v>
      </c>
      <c r="C48" s="41"/>
      <c r="D48" s="49" t="s">
        <v>133</v>
      </c>
      <c r="E48" s="41" t="s">
        <v>58</v>
      </c>
      <c r="F48" s="58">
        <v>13</v>
      </c>
      <c r="G48" s="59">
        <v>0</v>
      </c>
      <c r="H48" s="58">
        <v>0</v>
      </c>
      <c r="I48" s="52">
        <v>19335000</v>
      </c>
      <c r="J48" s="52">
        <v>1201092</v>
      </c>
      <c r="K48" s="52">
        <v>1201092</v>
      </c>
      <c r="L48" s="52">
        <v>0</v>
      </c>
      <c r="M48" s="52">
        <v>0</v>
      </c>
      <c r="N48" s="53"/>
      <c r="O48" s="60"/>
      <c r="P48" s="60"/>
      <c r="Q48" s="60"/>
      <c r="R48" s="60"/>
      <c r="S48" s="60"/>
      <c r="T48" s="60"/>
      <c r="U48" s="60"/>
    </row>
    <row r="49" spans="1:21" s="61" customFormat="1" ht="24">
      <c r="A49" s="57"/>
      <c r="B49" s="41"/>
      <c r="C49" s="41" t="s">
        <v>134</v>
      </c>
      <c r="D49" s="49" t="s">
        <v>135</v>
      </c>
      <c r="E49" s="41"/>
      <c r="F49" s="58"/>
      <c r="G49" s="59"/>
      <c r="H49" s="58"/>
      <c r="I49" s="52">
        <f t="shared" ref="I49:M49" si="12">I48</f>
        <v>19335000</v>
      </c>
      <c r="J49" s="52">
        <f t="shared" si="12"/>
        <v>1201092</v>
      </c>
      <c r="K49" s="52">
        <f t="shared" si="12"/>
        <v>1201092</v>
      </c>
      <c r="L49" s="52">
        <f t="shared" si="12"/>
        <v>0</v>
      </c>
      <c r="M49" s="52">
        <f t="shared" si="12"/>
        <v>0</v>
      </c>
      <c r="N49" s="25"/>
      <c r="O49" s="60"/>
      <c r="P49" s="60"/>
      <c r="Q49" s="60"/>
      <c r="R49" s="60"/>
      <c r="S49" s="60"/>
      <c r="T49" s="60"/>
      <c r="U49" s="60"/>
    </row>
    <row r="50" spans="1:21" s="61" customFormat="1" ht="30" customHeight="1">
      <c r="A50" s="57"/>
      <c r="B50" s="41" t="s">
        <v>136</v>
      </c>
      <c r="C50" s="41"/>
      <c r="D50" s="49" t="s">
        <v>137</v>
      </c>
      <c r="E50" s="41" t="s">
        <v>119</v>
      </c>
      <c r="F50" s="58">
        <v>0</v>
      </c>
      <c r="G50" s="59">
        <v>0</v>
      </c>
      <c r="H50" s="58">
        <v>0</v>
      </c>
      <c r="I50" s="52">
        <v>12990580</v>
      </c>
      <c r="J50" s="52">
        <v>0</v>
      </c>
      <c r="K50" s="52">
        <v>0</v>
      </c>
      <c r="L50" s="52">
        <v>0</v>
      </c>
      <c r="M50" s="52">
        <v>0</v>
      </c>
      <c r="N50" s="53"/>
      <c r="O50" s="60"/>
      <c r="P50" s="60"/>
      <c r="Q50" s="60"/>
      <c r="R50" s="60"/>
      <c r="S50" s="60"/>
      <c r="T50" s="60"/>
      <c r="U50" s="60"/>
    </row>
    <row r="51" spans="1:21" s="61" customFormat="1" ht="24">
      <c r="A51" s="57"/>
      <c r="B51" s="41"/>
      <c r="C51" s="41" t="s">
        <v>138</v>
      </c>
      <c r="D51" s="49" t="s">
        <v>139</v>
      </c>
      <c r="E51" s="41"/>
      <c r="F51" s="58"/>
      <c r="G51" s="59"/>
      <c r="H51" s="58"/>
      <c r="I51" s="52">
        <f t="shared" ref="I51:M51" si="13">I50</f>
        <v>12990580</v>
      </c>
      <c r="J51" s="52">
        <f t="shared" si="13"/>
        <v>0</v>
      </c>
      <c r="K51" s="52">
        <f t="shared" si="13"/>
        <v>0</v>
      </c>
      <c r="L51" s="52">
        <f t="shared" si="13"/>
        <v>0</v>
      </c>
      <c r="M51" s="52">
        <f t="shared" si="13"/>
        <v>0</v>
      </c>
      <c r="N51" s="25"/>
      <c r="O51" s="60"/>
      <c r="P51" s="60"/>
      <c r="Q51" s="60"/>
      <c r="R51" s="60"/>
      <c r="S51" s="60"/>
      <c r="T51" s="60"/>
      <c r="U51" s="60"/>
    </row>
    <row r="52" spans="1:21" s="61" customFormat="1">
      <c r="A52" s="57"/>
      <c r="B52" s="41" t="s">
        <v>140</v>
      </c>
      <c r="C52" s="41"/>
      <c r="D52" s="49" t="s">
        <v>141</v>
      </c>
      <c r="E52" s="41" t="s">
        <v>119</v>
      </c>
      <c r="F52" s="58">
        <v>2695</v>
      </c>
      <c r="G52" s="59">
        <v>0</v>
      </c>
      <c r="H52" s="58">
        <v>0</v>
      </c>
      <c r="I52" s="52">
        <v>180000</v>
      </c>
      <c r="J52" s="52">
        <v>0</v>
      </c>
      <c r="K52" s="52">
        <v>0</v>
      </c>
      <c r="L52" s="52">
        <v>0</v>
      </c>
      <c r="M52" s="52">
        <v>0</v>
      </c>
      <c r="N52" s="53"/>
      <c r="O52" s="60"/>
      <c r="P52" s="60"/>
      <c r="Q52" s="60"/>
      <c r="R52" s="60"/>
      <c r="S52" s="60"/>
      <c r="T52" s="60"/>
      <c r="U52" s="60"/>
    </row>
    <row r="53" spans="1:21" s="61" customFormat="1" ht="30" customHeight="1">
      <c r="A53" s="57"/>
      <c r="B53" s="41" t="s">
        <v>142</v>
      </c>
      <c r="C53" s="41"/>
      <c r="D53" s="49" t="s">
        <v>143</v>
      </c>
      <c r="E53" s="41" t="s">
        <v>119</v>
      </c>
      <c r="F53" s="58">
        <v>450</v>
      </c>
      <c r="G53" s="59">
        <v>450</v>
      </c>
      <c r="H53" s="58">
        <v>450</v>
      </c>
      <c r="I53" s="52">
        <v>38121507</v>
      </c>
      <c r="J53" s="52">
        <v>12408315</v>
      </c>
      <c r="K53" s="52">
        <v>12408315</v>
      </c>
      <c r="L53" s="52">
        <v>0</v>
      </c>
      <c r="M53" s="52">
        <v>0</v>
      </c>
      <c r="N53" s="53"/>
      <c r="O53" s="60"/>
      <c r="P53" s="60"/>
      <c r="Q53" s="60"/>
      <c r="R53" s="60"/>
      <c r="S53" s="60"/>
      <c r="T53" s="60"/>
      <c r="U53" s="60"/>
    </row>
    <row r="54" spans="1:21" s="61" customFormat="1" ht="24">
      <c r="A54" s="57"/>
      <c r="B54" s="41" t="s">
        <v>144</v>
      </c>
      <c r="C54" s="41"/>
      <c r="D54" s="49" t="s">
        <v>145</v>
      </c>
      <c r="E54" s="41" t="s">
        <v>49</v>
      </c>
      <c r="F54" s="58">
        <v>350</v>
      </c>
      <c r="G54" s="59">
        <v>0</v>
      </c>
      <c r="H54" s="58">
        <v>0</v>
      </c>
      <c r="I54" s="52">
        <v>5000000</v>
      </c>
      <c r="J54" s="52">
        <v>181818</v>
      </c>
      <c r="K54" s="52">
        <v>181818</v>
      </c>
      <c r="L54" s="52">
        <v>0</v>
      </c>
      <c r="M54" s="52">
        <v>0</v>
      </c>
      <c r="N54" s="53"/>
      <c r="O54" s="60"/>
      <c r="P54" s="60"/>
      <c r="Q54" s="60"/>
      <c r="R54" s="60"/>
      <c r="S54" s="60"/>
      <c r="T54" s="60"/>
      <c r="U54" s="60"/>
    </row>
    <row r="55" spans="1:21" s="61" customFormat="1" ht="24">
      <c r="A55" s="57"/>
      <c r="B55" s="41"/>
      <c r="C55" s="41" t="s">
        <v>146</v>
      </c>
      <c r="D55" s="49" t="s">
        <v>147</v>
      </c>
      <c r="E55" s="41"/>
      <c r="F55" s="58"/>
      <c r="G55" s="59"/>
      <c r="H55" s="58"/>
      <c r="I55" s="52">
        <f t="shared" ref="I55:M55" si="14">I52+I53+I54</f>
        <v>43301507</v>
      </c>
      <c r="J55" s="52">
        <f t="shared" si="14"/>
        <v>12590133</v>
      </c>
      <c r="K55" s="52">
        <f t="shared" si="14"/>
        <v>12590133</v>
      </c>
      <c r="L55" s="52">
        <f t="shared" si="14"/>
        <v>0</v>
      </c>
      <c r="M55" s="52">
        <f t="shared" si="14"/>
        <v>0</v>
      </c>
      <c r="N55" s="25"/>
      <c r="O55" s="60"/>
      <c r="P55" s="60"/>
      <c r="Q55" s="60"/>
      <c r="R55" s="60"/>
      <c r="S55" s="60"/>
      <c r="T55" s="60"/>
      <c r="U55" s="60"/>
    </row>
    <row r="56" spans="1:21" s="61" customFormat="1" ht="24">
      <c r="A56" s="57"/>
      <c r="B56" s="41" t="s">
        <v>148</v>
      </c>
      <c r="C56" s="41"/>
      <c r="D56" s="49" t="s">
        <v>149</v>
      </c>
      <c r="E56" s="41" t="s">
        <v>150</v>
      </c>
      <c r="F56" s="58">
        <v>2</v>
      </c>
      <c r="G56" s="59">
        <v>0</v>
      </c>
      <c r="H56" s="58">
        <v>0</v>
      </c>
      <c r="I56" s="52">
        <v>4562500</v>
      </c>
      <c r="J56" s="52">
        <v>90910</v>
      </c>
      <c r="K56" s="52">
        <v>90910</v>
      </c>
      <c r="L56" s="52">
        <v>0</v>
      </c>
      <c r="M56" s="52">
        <v>0</v>
      </c>
      <c r="N56" s="53"/>
      <c r="O56" s="60"/>
      <c r="P56" s="60"/>
      <c r="Q56" s="60"/>
      <c r="R56" s="60"/>
      <c r="S56" s="60"/>
      <c r="T56" s="60"/>
      <c r="U56" s="60"/>
    </row>
    <row r="57" spans="1:21" s="61" customFormat="1" ht="24">
      <c r="A57" s="57"/>
      <c r="B57" s="41"/>
      <c r="C57" s="41" t="s">
        <v>151</v>
      </c>
      <c r="D57" s="49" t="s">
        <v>152</v>
      </c>
      <c r="E57" s="41"/>
      <c r="F57" s="58"/>
      <c r="G57" s="59"/>
      <c r="H57" s="58"/>
      <c r="I57" s="52">
        <f t="shared" ref="I57:M57" si="15">I56</f>
        <v>4562500</v>
      </c>
      <c r="J57" s="52">
        <f t="shared" si="15"/>
        <v>90910</v>
      </c>
      <c r="K57" s="52">
        <f t="shared" si="15"/>
        <v>90910</v>
      </c>
      <c r="L57" s="52">
        <f t="shared" si="15"/>
        <v>0</v>
      </c>
      <c r="M57" s="52">
        <f t="shared" si="15"/>
        <v>0</v>
      </c>
      <c r="N57" s="25"/>
      <c r="O57" s="60"/>
      <c r="P57" s="60"/>
      <c r="Q57" s="60"/>
      <c r="R57" s="60"/>
      <c r="S57" s="60"/>
      <c r="T57" s="60"/>
      <c r="U57" s="60"/>
    </row>
    <row r="58" spans="1:21" s="76" customFormat="1">
      <c r="A58" s="38">
        <v>2</v>
      </c>
      <c r="B58" s="41"/>
      <c r="C58" s="41"/>
      <c r="D58" s="49" t="s">
        <v>153</v>
      </c>
      <c r="E58" s="41"/>
      <c r="F58" s="72"/>
      <c r="G58" s="73"/>
      <c r="H58" s="72"/>
      <c r="I58" s="74">
        <f t="shared" ref="I58:M58" si="16">I60+I62+I66+I64+I68+I69+I72+I76+I78+I81+I83+I85+I88</f>
        <v>956604832</v>
      </c>
      <c r="J58" s="74">
        <f t="shared" si="16"/>
        <v>103572564</v>
      </c>
      <c r="K58" s="74">
        <f t="shared" si="16"/>
        <v>103572564</v>
      </c>
      <c r="L58" s="74">
        <f t="shared" si="16"/>
        <v>60393563.340000004</v>
      </c>
      <c r="M58" s="74">
        <f t="shared" si="16"/>
        <v>58380391.460000001</v>
      </c>
      <c r="N58" s="25"/>
      <c r="O58" s="75"/>
      <c r="P58" s="75"/>
      <c r="Q58" s="75"/>
      <c r="R58" s="75"/>
      <c r="S58" s="75"/>
      <c r="T58" s="75"/>
      <c r="U58" s="75"/>
    </row>
    <row r="59" spans="1:21" s="61" customFormat="1" ht="14.25" customHeight="1">
      <c r="A59" s="57"/>
      <c r="B59" s="41" t="s">
        <v>154</v>
      </c>
      <c r="C59" s="41"/>
      <c r="D59" s="49" t="s">
        <v>155</v>
      </c>
      <c r="E59" s="41" t="s">
        <v>156</v>
      </c>
      <c r="F59" s="77">
        <v>405000</v>
      </c>
      <c r="G59" s="78">
        <v>100800</v>
      </c>
      <c r="H59" s="77">
        <v>105441</v>
      </c>
      <c r="I59" s="52">
        <v>89774282</v>
      </c>
      <c r="J59" s="52">
        <v>8977429</v>
      </c>
      <c r="K59" s="52">
        <v>8977429</v>
      </c>
      <c r="L59" s="52">
        <v>4131581.62</v>
      </c>
      <c r="M59" s="52">
        <v>2640644.7400000002</v>
      </c>
      <c r="N59" s="53"/>
      <c r="O59" s="60"/>
      <c r="P59" s="60"/>
      <c r="Q59" s="60"/>
      <c r="R59" s="60"/>
      <c r="S59" s="60"/>
      <c r="T59" s="60"/>
      <c r="U59" s="60"/>
    </row>
    <row r="60" spans="1:21" s="61" customFormat="1" ht="35.25" customHeight="1">
      <c r="A60" s="57"/>
      <c r="B60" s="41"/>
      <c r="C60" s="41" t="s">
        <v>157</v>
      </c>
      <c r="D60" s="49" t="s">
        <v>158</v>
      </c>
      <c r="E60" s="41"/>
      <c r="F60" s="58"/>
      <c r="G60" s="59"/>
      <c r="H60" s="58"/>
      <c r="I60" s="52">
        <f t="shared" ref="I60:M60" si="17">I59</f>
        <v>89774282</v>
      </c>
      <c r="J60" s="52">
        <f t="shared" si="17"/>
        <v>8977429</v>
      </c>
      <c r="K60" s="52">
        <f t="shared" si="17"/>
        <v>8977429</v>
      </c>
      <c r="L60" s="52">
        <f t="shared" si="17"/>
        <v>4131581.62</v>
      </c>
      <c r="M60" s="52">
        <f t="shared" si="17"/>
        <v>2640644.7400000002</v>
      </c>
      <c r="N60" s="25"/>
      <c r="O60" s="60"/>
      <c r="P60" s="60"/>
      <c r="Q60" s="60"/>
      <c r="R60" s="60"/>
      <c r="S60" s="60"/>
      <c r="T60" s="60"/>
      <c r="U60" s="60"/>
    </row>
    <row r="61" spans="1:21" s="61" customFormat="1">
      <c r="A61" s="57"/>
      <c r="B61" s="41" t="s">
        <v>159</v>
      </c>
      <c r="C61" s="41"/>
      <c r="D61" s="49" t="s">
        <v>160</v>
      </c>
      <c r="E61" s="41" t="s">
        <v>161</v>
      </c>
      <c r="F61" s="77">
        <v>1650000</v>
      </c>
      <c r="G61" s="78">
        <v>1650000</v>
      </c>
      <c r="H61" s="77">
        <v>1150000</v>
      </c>
      <c r="I61" s="52">
        <v>230636959</v>
      </c>
      <c r="J61" s="52">
        <v>37294581</v>
      </c>
      <c r="K61" s="52">
        <v>37294581</v>
      </c>
      <c r="L61" s="52">
        <v>26342936.77</v>
      </c>
      <c r="M61" s="52">
        <v>26002961.77</v>
      </c>
      <c r="N61" s="53"/>
      <c r="O61" s="60"/>
      <c r="P61" s="60"/>
      <c r="Q61" s="60"/>
      <c r="R61" s="60"/>
      <c r="S61" s="60"/>
      <c r="T61" s="60"/>
      <c r="U61" s="60"/>
    </row>
    <row r="62" spans="1:21" s="61" customFormat="1" ht="36">
      <c r="A62" s="57"/>
      <c r="B62" s="41"/>
      <c r="C62" s="41" t="s">
        <v>162</v>
      </c>
      <c r="D62" s="49" t="s">
        <v>163</v>
      </c>
      <c r="E62" s="41"/>
      <c r="F62" s="58"/>
      <c r="G62" s="59"/>
      <c r="H62" s="58"/>
      <c r="I62" s="52">
        <f t="shared" ref="I62:M62" si="18">I61</f>
        <v>230636959</v>
      </c>
      <c r="J62" s="52">
        <f t="shared" si="18"/>
        <v>37294581</v>
      </c>
      <c r="K62" s="52">
        <f t="shared" si="18"/>
        <v>37294581</v>
      </c>
      <c r="L62" s="52">
        <f t="shared" si="18"/>
        <v>26342936.77</v>
      </c>
      <c r="M62" s="52">
        <f t="shared" si="18"/>
        <v>26002961.77</v>
      </c>
      <c r="N62" s="25"/>
      <c r="O62" s="60"/>
      <c r="P62" s="60"/>
      <c r="Q62" s="60"/>
      <c r="R62" s="60"/>
      <c r="S62" s="60"/>
      <c r="T62" s="60"/>
      <c r="U62" s="60"/>
    </row>
    <row r="63" spans="1:21" s="61" customFormat="1">
      <c r="A63" s="79"/>
      <c r="B63" s="41" t="s">
        <v>164</v>
      </c>
      <c r="C63" s="41"/>
      <c r="D63" s="49" t="s">
        <v>165</v>
      </c>
      <c r="E63" s="41" t="s">
        <v>166</v>
      </c>
      <c r="F63" s="58">
        <v>62</v>
      </c>
      <c r="G63" s="59">
        <v>0</v>
      </c>
      <c r="H63" s="58">
        <v>0</v>
      </c>
      <c r="I63" s="52">
        <v>33062137</v>
      </c>
      <c r="J63" s="52">
        <v>3306213</v>
      </c>
      <c r="K63" s="52">
        <v>3306213</v>
      </c>
      <c r="L63" s="52">
        <v>0</v>
      </c>
      <c r="M63" s="52">
        <v>0</v>
      </c>
      <c r="N63" s="53"/>
      <c r="O63" s="60"/>
      <c r="P63" s="60"/>
      <c r="Q63" s="60"/>
      <c r="R63" s="60"/>
      <c r="S63" s="60"/>
      <c r="T63" s="60"/>
      <c r="U63" s="60"/>
    </row>
    <row r="64" spans="1:21" s="61" customFormat="1">
      <c r="A64" s="80"/>
      <c r="B64" s="41"/>
      <c r="C64" s="41" t="s">
        <v>167</v>
      </c>
      <c r="D64" s="49"/>
      <c r="E64" s="41"/>
      <c r="F64" s="81"/>
      <c r="G64" s="82"/>
      <c r="H64" s="81"/>
      <c r="I64" s="52">
        <f t="shared" ref="I64:M64" si="19">I63</f>
        <v>33062137</v>
      </c>
      <c r="J64" s="52">
        <f t="shared" si="19"/>
        <v>3306213</v>
      </c>
      <c r="K64" s="52">
        <f t="shared" si="19"/>
        <v>3306213</v>
      </c>
      <c r="L64" s="52">
        <f t="shared" si="19"/>
        <v>0</v>
      </c>
      <c r="M64" s="52">
        <f t="shared" si="19"/>
        <v>0</v>
      </c>
      <c r="N64" s="25"/>
      <c r="O64" s="60"/>
      <c r="P64" s="60"/>
      <c r="Q64" s="60"/>
      <c r="R64" s="60"/>
      <c r="S64" s="60"/>
      <c r="T64" s="60"/>
      <c r="U64" s="60"/>
    </row>
    <row r="65" spans="1:21" s="61" customFormat="1" ht="24">
      <c r="A65" s="80"/>
      <c r="B65" s="41" t="s">
        <v>168</v>
      </c>
      <c r="C65" s="41"/>
      <c r="D65" s="49" t="s">
        <v>169</v>
      </c>
      <c r="E65" s="41" t="s">
        <v>49</v>
      </c>
      <c r="F65" s="81">
        <v>1</v>
      </c>
      <c r="G65" s="82">
        <v>0</v>
      </c>
      <c r="H65" s="81">
        <v>0</v>
      </c>
      <c r="I65" s="52">
        <v>10000000</v>
      </c>
      <c r="J65" s="52">
        <v>1933740</v>
      </c>
      <c r="K65" s="52">
        <v>1933740</v>
      </c>
      <c r="L65" s="52">
        <v>1258740</v>
      </c>
      <c r="M65" s="52">
        <v>1258740</v>
      </c>
      <c r="N65" s="53"/>
      <c r="O65" s="60"/>
      <c r="P65" s="60"/>
      <c r="Q65" s="60"/>
      <c r="R65" s="60"/>
      <c r="S65" s="60"/>
      <c r="T65" s="60"/>
      <c r="U65" s="60"/>
    </row>
    <row r="66" spans="1:21" s="61" customFormat="1" ht="24">
      <c r="A66" s="79"/>
      <c r="B66" s="41"/>
      <c r="C66" s="41" t="s">
        <v>170</v>
      </c>
      <c r="D66" s="49" t="s">
        <v>171</v>
      </c>
      <c r="E66" s="41"/>
      <c r="F66" s="58"/>
      <c r="G66" s="59"/>
      <c r="H66" s="58"/>
      <c r="I66" s="52">
        <f t="shared" ref="I66:M66" si="20">I65</f>
        <v>10000000</v>
      </c>
      <c r="J66" s="52">
        <f t="shared" si="20"/>
        <v>1933740</v>
      </c>
      <c r="K66" s="52">
        <f t="shared" si="20"/>
        <v>1933740</v>
      </c>
      <c r="L66" s="52">
        <f t="shared" si="20"/>
        <v>1258740</v>
      </c>
      <c r="M66" s="52">
        <f t="shared" si="20"/>
        <v>1258740</v>
      </c>
      <c r="N66" s="25"/>
      <c r="O66" s="60"/>
      <c r="P66" s="60"/>
      <c r="Q66" s="60"/>
      <c r="R66" s="60"/>
      <c r="S66" s="60"/>
      <c r="T66" s="60"/>
      <c r="U66" s="60"/>
    </row>
    <row r="67" spans="1:21" s="61" customFormat="1">
      <c r="A67" s="79"/>
      <c r="B67" s="41" t="s">
        <v>172</v>
      </c>
      <c r="C67" s="41"/>
      <c r="D67" s="49" t="s">
        <v>173</v>
      </c>
      <c r="E67" s="41" t="s">
        <v>58</v>
      </c>
      <c r="F67" s="58">
        <v>150</v>
      </c>
      <c r="G67" s="59">
        <v>150</v>
      </c>
      <c r="H67" s="58">
        <v>150</v>
      </c>
      <c r="I67" s="52">
        <v>24708615</v>
      </c>
      <c r="J67" s="52">
        <v>2578863</v>
      </c>
      <c r="K67" s="52">
        <v>2578863</v>
      </c>
      <c r="L67" s="52">
        <v>65160</v>
      </c>
      <c r="M67" s="52">
        <v>65160</v>
      </c>
      <c r="N67" s="53"/>
      <c r="O67" s="60"/>
      <c r="P67" s="60"/>
      <c r="Q67" s="60"/>
      <c r="R67" s="60"/>
      <c r="S67" s="60"/>
      <c r="T67" s="60"/>
      <c r="U67" s="60"/>
    </row>
    <row r="68" spans="1:21" s="61" customFormat="1" ht="24">
      <c r="A68" s="79"/>
      <c r="B68" s="41"/>
      <c r="C68" s="41" t="s">
        <v>174</v>
      </c>
      <c r="D68" s="49" t="s">
        <v>175</v>
      </c>
      <c r="E68" s="41"/>
      <c r="F68" s="58"/>
      <c r="G68" s="59"/>
      <c r="H68" s="58"/>
      <c r="I68" s="52">
        <f t="shared" ref="I68:M68" si="21">I67</f>
        <v>24708615</v>
      </c>
      <c r="J68" s="52">
        <f t="shared" si="21"/>
        <v>2578863</v>
      </c>
      <c r="K68" s="52">
        <f t="shared" si="21"/>
        <v>2578863</v>
      </c>
      <c r="L68" s="52">
        <f t="shared" si="21"/>
        <v>65160</v>
      </c>
      <c r="M68" s="52">
        <f t="shared" si="21"/>
        <v>65160</v>
      </c>
      <c r="N68" s="25"/>
      <c r="O68" s="60"/>
      <c r="P68" s="60"/>
      <c r="Q68" s="60"/>
      <c r="R68" s="60"/>
      <c r="S68" s="60"/>
      <c r="T68" s="60"/>
      <c r="U68" s="60"/>
    </row>
    <row r="69" spans="1:21" s="61" customFormat="1" ht="24">
      <c r="A69" s="79"/>
      <c r="B69" s="41" t="s">
        <v>176</v>
      </c>
      <c r="C69" s="41"/>
      <c r="D69" s="49" t="s">
        <v>177</v>
      </c>
      <c r="E69" s="41" t="s">
        <v>49</v>
      </c>
      <c r="F69" s="83"/>
      <c r="G69" s="84"/>
      <c r="H69" s="83"/>
      <c r="I69" s="52">
        <f>I70+I71</f>
        <v>293899959</v>
      </c>
      <c r="J69" s="52">
        <f t="shared" ref="J69:M69" si="22">J70+J71</f>
        <v>34945331</v>
      </c>
      <c r="K69" s="52">
        <f t="shared" si="22"/>
        <v>34945331</v>
      </c>
      <c r="L69" s="52">
        <f t="shared" si="22"/>
        <v>26653306.850000001</v>
      </c>
      <c r="M69" s="52">
        <f t="shared" si="22"/>
        <v>26653306.849999998</v>
      </c>
      <c r="N69" s="53"/>
      <c r="O69" s="60"/>
      <c r="P69" s="60"/>
      <c r="Q69" s="60"/>
      <c r="R69" s="60"/>
      <c r="S69" s="60"/>
      <c r="T69" s="60"/>
      <c r="U69" s="60"/>
    </row>
    <row r="70" spans="1:21" s="61" customFormat="1" ht="24.75" customHeight="1">
      <c r="A70" s="79"/>
      <c r="B70" s="41"/>
      <c r="C70" s="41" t="s">
        <v>178</v>
      </c>
      <c r="D70" s="49" t="s">
        <v>179</v>
      </c>
      <c r="E70" s="41"/>
      <c r="F70" s="58">
        <v>24</v>
      </c>
      <c r="G70" s="59">
        <v>19</v>
      </c>
      <c r="H70" s="58">
        <v>19</v>
      </c>
      <c r="I70" s="52">
        <v>161560998</v>
      </c>
      <c r="J70" s="52">
        <v>34202581</v>
      </c>
      <c r="K70" s="52">
        <v>34202581</v>
      </c>
      <c r="L70" s="52">
        <v>26653306.850000001</v>
      </c>
      <c r="M70" s="52">
        <v>26653306.849999998</v>
      </c>
      <c r="N70" s="53"/>
      <c r="O70" s="60"/>
      <c r="P70" s="60"/>
      <c r="Q70" s="60"/>
      <c r="R70" s="60"/>
      <c r="S70" s="60"/>
      <c r="T70" s="60"/>
      <c r="U70" s="60"/>
    </row>
    <row r="71" spans="1:21" s="71" customFormat="1" ht="51.75" customHeight="1">
      <c r="A71" s="64"/>
      <c r="B71" s="65"/>
      <c r="C71" s="65" t="s">
        <v>180</v>
      </c>
      <c r="D71" s="66" t="s">
        <v>181</v>
      </c>
      <c r="E71" s="65"/>
      <c r="F71" s="67">
        <v>2</v>
      </c>
      <c r="G71" s="68">
        <v>2</v>
      </c>
      <c r="H71" s="67">
        <v>2</v>
      </c>
      <c r="I71" s="69">
        <v>132338961</v>
      </c>
      <c r="J71" s="69">
        <v>742750</v>
      </c>
      <c r="K71" s="69">
        <v>742750</v>
      </c>
      <c r="L71" s="69">
        <v>0</v>
      </c>
      <c r="M71" s="69">
        <v>0</v>
      </c>
      <c r="N71" s="53"/>
      <c r="O71" s="26"/>
      <c r="P71" s="26"/>
      <c r="Q71" s="26"/>
      <c r="R71" s="26"/>
      <c r="S71" s="26"/>
      <c r="T71" s="60"/>
      <c r="U71" s="60"/>
    </row>
    <row r="72" spans="1:21" s="61" customFormat="1" ht="30.75" customHeight="1">
      <c r="A72" s="57"/>
      <c r="B72" s="41" t="s">
        <v>182</v>
      </c>
      <c r="C72" s="41"/>
      <c r="D72" s="49" t="s">
        <v>183</v>
      </c>
      <c r="E72" s="41" t="s">
        <v>184</v>
      </c>
      <c r="F72" s="58"/>
      <c r="G72" s="59"/>
      <c r="H72" s="58"/>
      <c r="I72" s="52">
        <f>I73+I74</f>
        <v>81992601</v>
      </c>
      <c r="J72" s="52">
        <f t="shared" ref="J72:M72" si="23">J73+J74</f>
        <v>1856467</v>
      </c>
      <c r="K72" s="52">
        <f t="shared" si="23"/>
        <v>1856467</v>
      </c>
      <c r="L72" s="52">
        <f t="shared" si="23"/>
        <v>1326957</v>
      </c>
      <c r="M72" s="52">
        <f t="shared" si="23"/>
        <v>1326957</v>
      </c>
      <c r="N72" s="53"/>
      <c r="O72" s="60"/>
      <c r="P72" s="60"/>
      <c r="Q72" s="60"/>
      <c r="R72" s="60"/>
      <c r="S72" s="60"/>
      <c r="T72" s="60"/>
      <c r="U72" s="60"/>
    </row>
    <row r="73" spans="1:21" s="61" customFormat="1" ht="43.5" customHeight="1">
      <c r="A73" s="57"/>
      <c r="B73" s="41"/>
      <c r="C73" s="41" t="s">
        <v>180</v>
      </c>
      <c r="D73" s="49" t="s">
        <v>185</v>
      </c>
      <c r="E73" s="41"/>
      <c r="F73" s="58">
        <v>1</v>
      </c>
      <c r="G73" s="59">
        <v>1</v>
      </c>
      <c r="H73" s="58">
        <v>1</v>
      </c>
      <c r="I73" s="52">
        <v>76978700</v>
      </c>
      <c r="J73" s="52">
        <v>1355077</v>
      </c>
      <c r="K73" s="52">
        <v>1355077</v>
      </c>
      <c r="L73" s="52">
        <v>1326957</v>
      </c>
      <c r="M73" s="52">
        <v>1326957</v>
      </c>
      <c r="N73" s="53"/>
      <c r="O73" s="60"/>
      <c r="P73" s="60"/>
      <c r="Q73" s="60"/>
      <c r="R73" s="60"/>
      <c r="S73" s="60"/>
      <c r="T73" s="60"/>
      <c r="U73" s="60"/>
    </row>
    <row r="74" spans="1:21" s="61" customFormat="1" ht="27" customHeight="1">
      <c r="A74" s="79"/>
      <c r="B74" s="41"/>
      <c r="C74" s="41" t="s">
        <v>186</v>
      </c>
      <c r="D74" s="49" t="s">
        <v>187</v>
      </c>
      <c r="E74" s="41"/>
      <c r="F74" s="77">
        <v>12000</v>
      </c>
      <c r="G74" s="78">
        <v>2600</v>
      </c>
      <c r="H74" s="77">
        <v>5733</v>
      </c>
      <c r="I74" s="52">
        <v>5013901</v>
      </c>
      <c r="J74" s="52">
        <v>501390</v>
      </c>
      <c r="K74" s="52">
        <v>501390</v>
      </c>
      <c r="L74" s="52">
        <v>0</v>
      </c>
      <c r="M74" s="52">
        <v>0</v>
      </c>
      <c r="N74" s="53"/>
      <c r="O74" s="60"/>
      <c r="P74" s="60"/>
      <c r="Q74" s="60"/>
      <c r="R74" s="60"/>
      <c r="S74" s="60"/>
      <c r="T74" s="60"/>
      <c r="U74" s="60"/>
    </row>
    <row r="75" spans="1:21" s="91" customFormat="1" ht="18.75" customHeight="1">
      <c r="A75" s="85"/>
      <c r="B75" s="86" t="s">
        <v>188</v>
      </c>
      <c r="C75" s="86"/>
      <c r="D75" s="87" t="s">
        <v>189</v>
      </c>
      <c r="E75" s="86" t="s">
        <v>58</v>
      </c>
      <c r="F75" s="88">
        <v>705</v>
      </c>
      <c r="G75" s="89">
        <v>0</v>
      </c>
      <c r="H75" s="88">
        <v>0</v>
      </c>
      <c r="I75" s="52">
        <v>450000</v>
      </c>
      <c r="J75" s="52">
        <v>81818</v>
      </c>
      <c r="K75" s="52">
        <v>81818</v>
      </c>
      <c r="L75" s="52">
        <v>0</v>
      </c>
      <c r="M75" s="52">
        <v>0</v>
      </c>
      <c r="N75" s="53"/>
      <c r="O75" s="90"/>
      <c r="P75" s="90"/>
      <c r="Q75" s="90"/>
      <c r="R75" s="90"/>
      <c r="S75" s="90"/>
      <c r="T75" s="90"/>
      <c r="U75" s="90"/>
    </row>
    <row r="76" spans="1:21" s="91" customFormat="1" ht="18.75" customHeight="1">
      <c r="A76" s="85"/>
      <c r="B76" s="86"/>
      <c r="C76" s="86" t="s">
        <v>190</v>
      </c>
      <c r="D76" s="87" t="s">
        <v>191</v>
      </c>
      <c r="E76" s="86"/>
      <c r="F76" s="88"/>
      <c r="G76" s="89"/>
      <c r="H76" s="88"/>
      <c r="I76" s="52">
        <f t="shared" ref="I76:M76" si="24">I75</f>
        <v>450000</v>
      </c>
      <c r="J76" s="52">
        <f t="shared" si="24"/>
        <v>81818</v>
      </c>
      <c r="K76" s="52">
        <f t="shared" si="24"/>
        <v>81818</v>
      </c>
      <c r="L76" s="52">
        <f t="shared" si="24"/>
        <v>0</v>
      </c>
      <c r="M76" s="52">
        <f t="shared" si="24"/>
        <v>0</v>
      </c>
      <c r="N76" s="53"/>
      <c r="O76" s="90"/>
      <c r="P76" s="90"/>
      <c r="Q76" s="90"/>
      <c r="R76" s="90"/>
      <c r="S76" s="90"/>
      <c r="T76" s="90"/>
      <c r="U76" s="90"/>
    </row>
    <row r="77" spans="1:21" s="61" customFormat="1" ht="24">
      <c r="A77" s="79"/>
      <c r="B77" s="41" t="s">
        <v>192</v>
      </c>
      <c r="C77" s="41"/>
      <c r="D77" s="49" t="s">
        <v>193</v>
      </c>
      <c r="E77" s="41" t="s">
        <v>49</v>
      </c>
      <c r="F77" s="58">
        <v>15</v>
      </c>
      <c r="G77" s="59">
        <v>0</v>
      </c>
      <c r="H77" s="58">
        <v>0</v>
      </c>
      <c r="I77" s="52">
        <v>69734539</v>
      </c>
      <c r="J77" s="52">
        <v>5419990</v>
      </c>
      <c r="K77" s="52">
        <v>5419990</v>
      </c>
      <c r="L77" s="52">
        <v>432621.1</v>
      </c>
      <c r="M77" s="52">
        <v>432621.1</v>
      </c>
      <c r="N77" s="53"/>
      <c r="O77" s="60"/>
      <c r="P77" s="60"/>
      <c r="Q77" s="60"/>
      <c r="R77" s="60"/>
      <c r="S77" s="60"/>
      <c r="T77" s="60"/>
      <c r="U77" s="60"/>
    </row>
    <row r="78" spans="1:21" s="61" customFormat="1" ht="18" customHeight="1">
      <c r="A78" s="79"/>
      <c r="B78" s="41"/>
      <c r="C78" s="41" t="s">
        <v>194</v>
      </c>
      <c r="D78" s="49" t="s">
        <v>195</v>
      </c>
      <c r="E78" s="41"/>
      <c r="F78" s="58"/>
      <c r="G78" s="59"/>
      <c r="H78" s="58"/>
      <c r="I78" s="52">
        <f t="shared" ref="I78:M78" si="25">I77</f>
        <v>69734539</v>
      </c>
      <c r="J78" s="52">
        <f t="shared" si="25"/>
        <v>5419990</v>
      </c>
      <c r="K78" s="52">
        <f t="shared" si="25"/>
        <v>5419990</v>
      </c>
      <c r="L78" s="52">
        <f t="shared" si="25"/>
        <v>432621.1</v>
      </c>
      <c r="M78" s="52">
        <f t="shared" si="25"/>
        <v>432621.1</v>
      </c>
      <c r="N78" s="25"/>
      <c r="O78" s="60"/>
      <c r="P78" s="60"/>
      <c r="Q78" s="60"/>
      <c r="R78" s="60"/>
      <c r="S78" s="60"/>
      <c r="T78" s="60"/>
      <c r="U78" s="60"/>
    </row>
    <row r="79" spans="1:21" s="61" customFormat="1" ht="30" customHeight="1">
      <c r="A79" s="79"/>
      <c r="B79" s="41" t="s">
        <v>182</v>
      </c>
      <c r="C79" s="41"/>
      <c r="D79" s="49" t="s">
        <v>183</v>
      </c>
      <c r="E79" s="41" t="s">
        <v>184</v>
      </c>
      <c r="F79" s="58">
        <v>350</v>
      </c>
      <c r="G79" s="59">
        <v>87</v>
      </c>
      <c r="H79" s="58">
        <v>67</v>
      </c>
      <c r="I79" s="52">
        <v>57476776</v>
      </c>
      <c r="J79" s="52">
        <v>1600835</v>
      </c>
      <c r="K79" s="52">
        <v>1600835</v>
      </c>
      <c r="L79" s="52">
        <v>0</v>
      </c>
      <c r="M79" s="52">
        <v>0</v>
      </c>
      <c r="N79" s="53"/>
      <c r="O79" s="60"/>
      <c r="P79" s="60"/>
      <c r="Q79" s="60"/>
      <c r="R79" s="60"/>
      <c r="S79" s="60"/>
      <c r="T79" s="60"/>
      <c r="U79" s="60"/>
    </row>
    <row r="80" spans="1:21" s="61" customFormat="1" ht="27" customHeight="1">
      <c r="A80" s="80"/>
      <c r="B80" s="41" t="s">
        <v>196</v>
      </c>
      <c r="C80" s="41"/>
      <c r="D80" s="49" t="s">
        <v>197</v>
      </c>
      <c r="E80" s="41" t="s">
        <v>198</v>
      </c>
      <c r="F80" s="77">
        <v>70</v>
      </c>
      <c r="G80" s="78">
        <v>70</v>
      </c>
      <c r="H80" s="77">
        <v>70</v>
      </c>
      <c r="I80" s="52">
        <v>3500000</v>
      </c>
      <c r="J80" s="52">
        <v>636364</v>
      </c>
      <c r="K80" s="52">
        <v>636364</v>
      </c>
      <c r="L80" s="52">
        <v>0</v>
      </c>
      <c r="M80" s="52">
        <v>0</v>
      </c>
      <c r="N80" s="53"/>
      <c r="O80" s="60"/>
      <c r="P80" s="60"/>
      <c r="Q80" s="60"/>
      <c r="R80" s="60"/>
      <c r="S80" s="60"/>
      <c r="T80" s="60"/>
      <c r="U80" s="60"/>
    </row>
    <row r="81" spans="1:21" s="61" customFormat="1" ht="27" customHeight="1">
      <c r="A81" s="80"/>
      <c r="B81" s="41"/>
      <c r="C81" s="41" t="s">
        <v>199</v>
      </c>
      <c r="D81" s="49" t="s">
        <v>200</v>
      </c>
      <c r="E81" s="41"/>
      <c r="F81" s="81"/>
      <c r="G81" s="82"/>
      <c r="H81" s="81"/>
      <c r="I81" s="52">
        <f t="shared" ref="I81:M81" si="26">I79+I80</f>
        <v>60976776</v>
      </c>
      <c r="J81" s="52">
        <f t="shared" si="26"/>
        <v>2237199</v>
      </c>
      <c r="K81" s="52">
        <f t="shared" si="26"/>
        <v>2237199</v>
      </c>
      <c r="L81" s="52">
        <f t="shared" si="26"/>
        <v>0</v>
      </c>
      <c r="M81" s="52">
        <f t="shared" si="26"/>
        <v>0</v>
      </c>
      <c r="N81" s="25"/>
      <c r="O81" s="60"/>
      <c r="P81" s="60"/>
      <c r="Q81" s="60"/>
      <c r="R81" s="60"/>
      <c r="S81" s="60"/>
      <c r="T81" s="60"/>
      <c r="U81" s="60"/>
    </row>
    <row r="82" spans="1:21" s="61" customFormat="1" ht="32.25" customHeight="1">
      <c r="A82" s="80"/>
      <c r="B82" s="41" t="s">
        <v>201</v>
      </c>
      <c r="C82" s="41"/>
      <c r="D82" s="49" t="s">
        <v>202</v>
      </c>
      <c r="E82" s="41" t="s">
        <v>166</v>
      </c>
      <c r="F82" s="81">
        <v>0</v>
      </c>
      <c r="G82" s="82">
        <v>0</v>
      </c>
      <c r="H82" s="81">
        <v>0</v>
      </c>
      <c r="I82" s="52">
        <v>29738964</v>
      </c>
      <c r="J82" s="52">
        <v>2973898</v>
      </c>
      <c r="K82" s="52">
        <v>2973898</v>
      </c>
      <c r="L82" s="52">
        <v>0</v>
      </c>
      <c r="M82" s="52">
        <v>0</v>
      </c>
      <c r="N82" s="53"/>
      <c r="O82" s="60"/>
      <c r="P82" s="60"/>
      <c r="Q82" s="60"/>
      <c r="R82" s="60"/>
      <c r="S82" s="60"/>
      <c r="T82" s="60"/>
      <c r="U82" s="60"/>
    </row>
    <row r="83" spans="1:21" s="61" customFormat="1" ht="32.25" customHeight="1">
      <c r="A83" s="80"/>
      <c r="B83" s="41"/>
      <c r="C83" s="41" t="s">
        <v>203</v>
      </c>
      <c r="D83" s="49" t="s">
        <v>204</v>
      </c>
      <c r="E83" s="41"/>
      <c r="F83" s="83"/>
      <c r="G83" s="84"/>
      <c r="H83" s="83"/>
      <c r="I83" s="52">
        <f t="shared" ref="I83:M83" si="27">I82</f>
        <v>29738964</v>
      </c>
      <c r="J83" s="52">
        <f t="shared" si="27"/>
        <v>2973898</v>
      </c>
      <c r="K83" s="52">
        <f t="shared" si="27"/>
        <v>2973898</v>
      </c>
      <c r="L83" s="52">
        <f t="shared" si="27"/>
        <v>0</v>
      </c>
      <c r="M83" s="52">
        <f t="shared" si="27"/>
        <v>0</v>
      </c>
      <c r="N83" s="25"/>
      <c r="O83" s="60"/>
      <c r="P83" s="60"/>
      <c r="Q83" s="60"/>
      <c r="R83" s="60"/>
      <c r="S83" s="60"/>
      <c r="T83" s="60"/>
      <c r="U83" s="60"/>
    </row>
    <row r="84" spans="1:21" s="61" customFormat="1" ht="17.25" customHeight="1">
      <c r="A84" s="80"/>
      <c r="B84" s="41" t="s">
        <v>205</v>
      </c>
      <c r="C84" s="41"/>
      <c r="D84" s="49" t="s">
        <v>206</v>
      </c>
      <c r="E84" s="41" t="s">
        <v>207</v>
      </c>
      <c r="F84" s="81">
        <v>4670</v>
      </c>
      <c r="G84" s="82">
        <v>1369</v>
      </c>
      <c r="H84" s="81">
        <v>1332</v>
      </c>
      <c r="I84" s="52">
        <v>16050000</v>
      </c>
      <c r="J84" s="52">
        <v>948515</v>
      </c>
      <c r="K84" s="52">
        <v>948515</v>
      </c>
      <c r="L84" s="52">
        <v>93000</v>
      </c>
      <c r="M84" s="52">
        <v>0</v>
      </c>
      <c r="N84" s="53"/>
      <c r="O84" s="60"/>
      <c r="P84" s="60"/>
      <c r="Q84" s="60"/>
      <c r="R84" s="60"/>
      <c r="S84" s="60"/>
      <c r="T84" s="60"/>
      <c r="U84" s="60"/>
    </row>
    <row r="85" spans="1:21" s="61" customFormat="1" ht="24">
      <c r="A85" s="79"/>
      <c r="B85" s="41"/>
      <c r="C85" s="41" t="s">
        <v>208</v>
      </c>
      <c r="D85" s="49" t="s">
        <v>209</v>
      </c>
      <c r="E85" s="41"/>
      <c r="F85" s="58"/>
      <c r="G85" s="59"/>
      <c r="H85" s="58"/>
      <c r="I85" s="52">
        <f t="shared" ref="I85:M85" si="28">I84</f>
        <v>16050000</v>
      </c>
      <c r="J85" s="52">
        <f t="shared" si="28"/>
        <v>948515</v>
      </c>
      <c r="K85" s="52">
        <f t="shared" si="28"/>
        <v>948515</v>
      </c>
      <c r="L85" s="52">
        <f t="shared" si="28"/>
        <v>93000</v>
      </c>
      <c r="M85" s="52">
        <f t="shared" si="28"/>
        <v>0</v>
      </c>
      <c r="N85" s="25"/>
      <c r="O85" s="60"/>
      <c r="P85" s="60"/>
      <c r="Q85" s="60"/>
      <c r="R85" s="60"/>
      <c r="S85" s="60"/>
      <c r="T85" s="60"/>
      <c r="U85" s="60"/>
    </row>
    <row r="86" spans="1:21" s="61" customFormat="1" ht="27" customHeight="1">
      <c r="A86" s="92"/>
      <c r="B86" s="41" t="s">
        <v>210</v>
      </c>
      <c r="C86" s="41"/>
      <c r="D86" s="49" t="s">
        <v>211</v>
      </c>
      <c r="E86" s="41" t="s">
        <v>86</v>
      </c>
      <c r="F86" s="58">
        <v>9</v>
      </c>
      <c r="G86" s="59">
        <v>0</v>
      </c>
      <c r="H86" s="58">
        <v>0</v>
      </c>
      <c r="I86" s="52">
        <v>580000</v>
      </c>
      <c r="J86" s="52">
        <v>290000</v>
      </c>
      <c r="K86" s="52">
        <v>290000</v>
      </c>
      <c r="L86" s="52">
        <v>0</v>
      </c>
      <c r="M86" s="52">
        <v>0</v>
      </c>
      <c r="N86" s="53"/>
      <c r="O86" s="60"/>
      <c r="P86" s="60"/>
      <c r="Q86" s="60"/>
      <c r="R86" s="60"/>
      <c r="S86" s="60"/>
      <c r="T86" s="60"/>
      <c r="U86" s="60"/>
    </row>
    <row r="87" spans="1:21" s="61" customFormat="1">
      <c r="A87" s="92"/>
      <c r="B87" s="41" t="s">
        <v>212</v>
      </c>
      <c r="C87" s="41"/>
      <c r="D87" s="49" t="s">
        <v>213</v>
      </c>
      <c r="E87" s="41" t="s">
        <v>86</v>
      </c>
      <c r="F87" s="58">
        <v>9</v>
      </c>
      <c r="G87" s="59">
        <v>0</v>
      </c>
      <c r="H87" s="58">
        <v>0</v>
      </c>
      <c r="I87" s="52">
        <v>15000000</v>
      </c>
      <c r="J87" s="52">
        <v>728520</v>
      </c>
      <c r="K87" s="52">
        <v>728520</v>
      </c>
      <c r="L87" s="52">
        <v>89260</v>
      </c>
      <c r="M87" s="52">
        <v>0</v>
      </c>
      <c r="N87" s="53"/>
      <c r="O87" s="60"/>
      <c r="P87" s="60"/>
      <c r="Q87" s="60"/>
      <c r="R87" s="60"/>
      <c r="S87" s="60"/>
      <c r="T87" s="60"/>
      <c r="U87" s="60"/>
    </row>
    <row r="88" spans="1:21" s="61" customFormat="1" ht="28.5" customHeight="1">
      <c r="A88" s="79"/>
      <c r="B88" s="41"/>
      <c r="C88" s="41" t="s">
        <v>214</v>
      </c>
      <c r="D88" s="49" t="s">
        <v>215</v>
      </c>
      <c r="E88" s="41"/>
      <c r="F88" s="58"/>
      <c r="G88" s="59"/>
      <c r="H88" s="58"/>
      <c r="I88" s="52">
        <f t="shared" ref="I88:M88" si="29">I87+I86</f>
        <v>15580000</v>
      </c>
      <c r="J88" s="52">
        <f t="shared" si="29"/>
        <v>1018520</v>
      </c>
      <c r="K88" s="52">
        <f t="shared" si="29"/>
        <v>1018520</v>
      </c>
      <c r="L88" s="52">
        <f t="shared" si="29"/>
        <v>89260</v>
      </c>
      <c r="M88" s="52">
        <f t="shared" si="29"/>
        <v>0</v>
      </c>
      <c r="N88" s="25"/>
      <c r="O88" s="60"/>
      <c r="P88" s="60"/>
      <c r="Q88" s="60"/>
      <c r="R88" s="60"/>
      <c r="S88" s="60"/>
      <c r="T88" s="60"/>
      <c r="U88" s="60"/>
    </row>
    <row r="89" spans="1:21" s="76" customFormat="1" ht="33.75" customHeight="1">
      <c r="A89" s="38">
        <v>3</v>
      </c>
      <c r="B89" s="41"/>
      <c r="C89" s="41"/>
      <c r="D89" s="49" t="s">
        <v>216</v>
      </c>
      <c r="E89" s="41"/>
      <c r="F89" s="72"/>
      <c r="G89" s="73"/>
      <c r="H89" s="72"/>
      <c r="I89" s="93">
        <f t="shared" ref="I89:M89" si="30">I92</f>
        <v>246001136</v>
      </c>
      <c r="J89" s="93">
        <f t="shared" si="30"/>
        <v>24600114</v>
      </c>
      <c r="K89" s="93">
        <f t="shared" si="30"/>
        <v>24600114</v>
      </c>
      <c r="L89" s="93">
        <f t="shared" si="30"/>
        <v>0</v>
      </c>
      <c r="M89" s="93">
        <f t="shared" si="30"/>
        <v>0</v>
      </c>
      <c r="N89" s="25"/>
      <c r="O89" s="75"/>
      <c r="P89" s="75"/>
      <c r="Q89" s="75"/>
      <c r="R89" s="75"/>
      <c r="S89" s="75"/>
      <c r="T89" s="75"/>
      <c r="U89" s="75"/>
    </row>
    <row r="90" spans="1:21" s="61" customFormat="1">
      <c r="A90" s="79"/>
      <c r="B90" s="41" t="s">
        <v>217</v>
      </c>
      <c r="C90" s="41"/>
      <c r="D90" s="49" t="s">
        <v>218</v>
      </c>
      <c r="E90" s="41" t="s">
        <v>166</v>
      </c>
      <c r="F90" s="58">
        <v>3</v>
      </c>
      <c r="G90" s="59">
        <v>0</v>
      </c>
      <c r="H90" s="58">
        <v>0</v>
      </c>
      <c r="I90" s="52">
        <v>133090089</v>
      </c>
      <c r="J90" s="52">
        <v>13309009</v>
      </c>
      <c r="K90" s="52">
        <v>13309009</v>
      </c>
      <c r="L90" s="52">
        <v>0</v>
      </c>
      <c r="M90" s="52">
        <v>0</v>
      </c>
      <c r="N90" s="53"/>
      <c r="O90" s="60"/>
      <c r="P90" s="60"/>
      <c r="Q90" s="60"/>
      <c r="R90" s="60"/>
      <c r="S90" s="60"/>
      <c r="T90" s="60"/>
      <c r="U90" s="60"/>
    </row>
    <row r="91" spans="1:21" s="61" customFormat="1" ht="24">
      <c r="A91" s="79"/>
      <c r="B91" s="41" t="s">
        <v>182</v>
      </c>
      <c r="C91" s="41"/>
      <c r="D91" s="49" t="s">
        <v>183</v>
      </c>
      <c r="E91" s="41" t="s">
        <v>219</v>
      </c>
      <c r="F91" s="58">
        <v>1000370</v>
      </c>
      <c r="G91" s="59">
        <v>249909</v>
      </c>
      <c r="H91" s="58">
        <v>249900</v>
      </c>
      <c r="I91" s="52">
        <v>112911047</v>
      </c>
      <c r="J91" s="52">
        <v>11291105</v>
      </c>
      <c r="K91" s="52">
        <v>11291105</v>
      </c>
      <c r="L91" s="52">
        <v>0</v>
      </c>
      <c r="M91" s="52">
        <v>0</v>
      </c>
      <c r="N91" s="53"/>
      <c r="O91" s="60"/>
      <c r="P91" s="60"/>
      <c r="Q91" s="60"/>
      <c r="R91" s="60"/>
      <c r="S91" s="60"/>
      <c r="T91" s="60"/>
      <c r="U91" s="60"/>
    </row>
    <row r="92" spans="1:21" s="61" customFormat="1" ht="45.75" customHeight="1">
      <c r="A92" s="79"/>
      <c r="B92" s="41"/>
      <c r="C92" s="41" t="s">
        <v>220</v>
      </c>
      <c r="D92" s="49" t="s">
        <v>221</v>
      </c>
      <c r="E92" s="41"/>
      <c r="F92" s="58"/>
      <c r="G92" s="59"/>
      <c r="H92" s="58"/>
      <c r="I92" s="52">
        <f t="shared" ref="I92:M92" si="31">I91+I90</f>
        <v>246001136</v>
      </c>
      <c r="J92" s="52">
        <f t="shared" si="31"/>
        <v>24600114</v>
      </c>
      <c r="K92" s="52">
        <f t="shared" si="31"/>
        <v>24600114</v>
      </c>
      <c r="L92" s="52">
        <f t="shared" si="31"/>
        <v>0</v>
      </c>
      <c r="M92" s="52">
        <f t="shared" si="31"/>
        <v>0</v>
      </c>
      <c r="N92" s="25"/>
      <c r="O92" s="60"/>
      <c r="P92" s="60"/>
      <c r="Q92" s="60"/>
      <c r="R92" s="60"/>
      <c r="S92" s="60"/>
      <c r="T92" s="60"/>
      <c r="U92" s="60"/>
    </row>
    <row r="93" spans="1:21" s="76" customFormat="1" ht="35.25" customHeight="1">
      <c r="A93" s="38">
        <v>4</v>
      </c>
      <c r="B93" s="41"/>
      <c r="C93" s="41"/>
      <c r="D93" s="49" t="s">
        <v>222</v>
      </c>
      <c r="E93" s="41"/>
      <c r="F93" s="72"/>
      <c r="G93" s="73"/>
      <c r="H93" s="72"/>
      <c r="I93" s="45">
        <f t="shared" ref="I93:M93" si="32">I95</f>
        <v>20717857</v>
      </c>
      <c r="J93" s="45">
        <f t="shared" si="32"/>
        <v>1471786</v>
      </c>
      <c r="K93" s="45">
        <f t="shared" si="32"/>
        <v>1471786</v>
      </c>
      <c r="L93" s="45">
        <f t="shared" si="32"/>
        <v>43000</v>
      </c>
      <c r="M93" s="45">
        <f t="shared" si="32"/>
        <v>43000</v>
      </c>
      <c r="N93" s="25"/>
      <c r="O93" s="75"/>
      <c r="P93" s="75"/>
      <c r="Q93" s="75"/>
      <c r="R93" s="75"/>
      <c r="S93" s="75"/>
      <c r="T93" s="75"/>
      <c r="U93" s="75"/>
    </row>
    <row r="94" spans="1:21" s="61" customFormat="1" ht="24">
      <c r="A94" s="79"/>
      <c r="B94" s="41" t="s">
        <v>223</v>
      </c>
      <c r="C94" s="41"/>
      <c r="D94" s="49" t="s">
        <v>224</v>
      </c>
      <c r="E94" s="41" t="s">
        <v>86</v>
      </c>
      <c r="F94" s="58">
        <v>75</v>
      </c>
      <c r="G94" s="59">
        <v>0</v>
      </c>
      <c r="H94" s="58">
        <v>0</v>
      </c>
      <c r="I94" s="52">
        <v>20717857</v>
      </c>
      <c r="J94" s="52">
        <v>1471786</v>
      </c>
      <c r="K94" s="52">
        <v>1471786</v>
      </c>
      <c r="L94" s="52">
        <v>43000</v>
      </c>
      <c r="M94" s="52">
        <v>43000</v>
      </c>
      <c r="N94" s="53"/>
      <c r="O94" s="60"/>
      <c r="P94" s="60"/>
      <c r="Q94" s="60"/>
      <c r="R94" s="60"/>
      <c r="S94" s="60"/>
      <c r="T94" s="60"/>
      <c r="U94" s="60"/>
    </row>
    <row r="95" spans="1:21" s="71" customFormat="1" ht="24">
      <c r="A95" s="94"/>
      <c r="B95" s="65"/>
      <c r="C95" s="65" t="s">
        <v>225</v>
      </c>
      <c r="D95" s="66" t="s">
        <v>226</v>
      </c>
      <c r="E95" s="65"/>
      <c r="F95" s="67"/>
      <c r="G95" s="68"/>
      <c r="H95" s="67"/>
      <c r="I95" s="69">
        <f t="shared" ref="I95:M95" si="33">I94</f>
        <v>20717857</v>
      </c>
      <c r="J95" s="69">
        <f t="shared" si="33"/>
        <v>1471786</v>
      </c>
      <c r="K95" s="69">
        <f t="shared" si="33"/>
        <v>1471786</v>
      </c>
      <c r="L95" s="69">
        <f t="shared" si="33"/>
        <v>43000</v>
      </c>
      <c r="M95" s="69">
        <f t="shared" si="33"/>
        <v>43000</v>
      </c>
      <c r="N95" s="25"/>
      <c r="O95" s="60"/>
      <c r="P95" s="60"/>
      <c r="Q95" s="60"/>
      <c r="R95" s="60"/>
      <c r="S95" s="60"/>
      <c r="T95" s="60"/>
      <c r="U95" s="60"/>
    </row>
    <row r="96" spans="1:21" s="99" customFormat="1" ht="24" customHeight="1">
      <c r="A96" s="95">
        <v>5</v>
      </c>
      <c r="B96" s="39"/>
      <c r="C96" s="39"/>
      <c r="D96" s="40" t="s">
        <v>227</v>
      </c>
      <c r="E96" s="39"/>
      <c r="F96" s="96"/>
      <c r="G96" s="97"/>
      <c r="H96" s="96"/>
      <c r="I96" s="98">
        <f>I97+I101+I103+I105+I107</f>
        <v>155314451</v>
      </c>
      <c r="J96" s="98">
        <f t="shared" ref="J96:M96" si="34">J97+J101+J103+J105+J107</f>
        <v>32192543</v>
      </c>
      <c r="K96" s="98">
        <f t="shared" si="34"/>
        <v>32192543</v>
      </c>
      <c r="L96" s="98">
        <f t="shared" si="34"/>
        <v>1670722.33</v>
      </c>
      <c r="M96" s="98">
        <f t="shared" si="34"/>
        <v>670723.33000000007</v>
      </c>
      <c r="N96" s="25"/>
      <c r="O96" s="60"/>
      <c r="P96" s="60"/>
      <c r="Q96" s="60"/>
      <c r="R96" s="60"/>
      <c r="S96" s="60" t="s">
        <v>228</v>
      </c>
      <c r="T96" s="60"/>
      <c r="U96" s="60"/>
    </row>
    <row r="97" spans="1:21" s="61" customFormat="1" ht="34.5" customHeight="1">
      <c r="A97" s="79"/>
      <c r="B97" s="41" t="s">
        <v>229</v>
      </c>
      <c r="C97" s="41"/>
      <c r="D97" s="49" t="s">
        <v>230</v>
      </c>
      <c r="E97" s="41" t="s">
        <v>231</v>
      </c>
      <c r="F97" s="58"/>
      <c r="G97" s="59"/>
      <c r="H97" s="58"/>
      <c r="I97" s="52">
        <f>I98+I99</f>
        <v>116623981</v>
      </c>
      <c r="J97" s="52">
        <f t="shared" ref="J97:M97" si="35">J98+J99</f>
        <v>26455996</v>
      </c>
      <c r="K97" s="52">
        <f t="shared" si="35"/>
        <v>26455996</v>
      </c>
      <c r="L97" s="52">
        <f t="shared" si="35"/>
        <v>670723.32999999996</v>
      </c>
      <c r="M97" s="52">
        <f t="shared" si="35"/>
        <v>670723.33000000007</v>
      </c>
      <c r="N97" s="53"/>
      <c r="O97" s="60"/>
      <c r="P97" s="60"/>
      <c r="Q97" s="60"/>
      <c r="R97" s="60"/>
      <c r="S97" s="60"/>
      <c r="T97" s="60"/>
      <c r="U97" s="60"/>
    </row>
    <row r="98" spans="1:21" s="61" customFormat="1" ht="27" customHeight="1">
      <c r="A98" s="79"/>
      <c r="B98" s="41"/>
      <c r="C98" s="41" t="s">
        <v>232</v>
      </c>
      <c r="D98" s="49" t="s">
        <v>233</v>
      </c>
      <c r="E98" s="41"/>
      <c r="F98" s="50">
        <v>3</v>
      </c>
      <c r="G98" s="59">
        <v>0</v>
      </c>
      <c r="H98" s="58">
        <v>0</v>
      </c>
      <c r="I98" s="100">
        <v>94623981</v>
      </c>
      <c r="J98" s="100">
        <v>23655996</v>
      </c>
      <c r="K98" s="100">
        <v>23655996</v>
      </c>
      <c r="L98" s="100">
        <v>0</v>
      </c>
      <c r="M98" s="100">
        <v>0</v>
      </c>
      <c r="N98" s="53"/>
      <c r="O98" s="60"/>
      <c r="P98" s="60"/>
      <c r="Q98" s="60"/>
      <c r="R98" s="60"/>
      <c r="S98" s="60"/>
      <c r="T98" s="60"/>
      <c r="U98" s="60"/>
    </row>
    <row r="99" spans="1:21" s="61" customFormat="1" ht="27" customHeight="1">
      <c r="A99" s="79"/>
      <c r="B99" s="41"/>
      <c r="C99" s="41" t="s">
        <v>234</v>
      </c>
      <c r="D99" s="49" t="s">
        <v>235</v>
      </c>
      <c r="E99" s="41" t="s">
        <v>198</v>
      </c>
      <c r="F99" s="50">
        <v>10</v>
      </c>
      <c r="G99" s="59">
        <v>0</v>
      </c>
      <c r="H99" s="58">
        <v>0</v>
      </c>
      <c r="I99" s="100">
        <v>22000000</v>
      </c>
      <c r="J99" s="100">
        <v>2800000</v>
      </c>
      <c r="K99" s="100">
        <v>2800000</v>
      </c>
      <c r="L99" s="100">
        <v>670723.32999999996</v>
      </c>
      <c r="M99" s="100">
        <v>670723.33000000007</v>
      </c>
      <c r="N99" s="53"/>
      <c r="O99" s="60"/>
      <c r="P99" s="60"/>
      <c r="Q99" s="60"/>
      <c r="R99" s="60"/>
      <c r="S99" s="60"/>
      <c r="T99" s="60"/>
      <c r="U99" s="60"/>
    </row>
    <row r="100" spans="1:21" s="61" customFormat="1">
      <c r="A100" s="79"/>
      <c r="B100" s="41" t="s">
        <v>236</v>
      </c>
      <c r="C100" s="60"/>
      <c r="D100" s="49" t="s">
        <v>237</v>
      </c>
      <c r="E100" s="41"/>
      <c r="F100" s="58">
        <v>1</v>
      </c>
      <c r="G100" s="59">
        <v>0</v>
      </c>
      <c r="H100" s="58">
        <v>0</v>
      </c>
      <c r="I100" s="100">
        <v>11000000</v>
      </c>
      <c r="J100" s="100">
        <v>1100000</v>
      </c>
      <c r="K100" s="100">
        <v>1100000</v>
      </c>
      <c r="L100" s="100">
        <v>999999</v>
      </c>
      <c r="M100" s="100">
        <v>0</v>
      </c>
      <c r="N100" s="53"/>
      <c r="O100" s="60"/>
      <c r="P100" s="60"/>
      <c r="Q100" s="60"/>
      <c r="R100" s="60"/>
      <c r="S100" s="60"/>
      <c r="T100" s="60"/>
      <c r="U100" s="60"/>
    </row>
    <row r="101" spans="1:21" s="61" customFormat="1" ht="28.5" customHeight="1">
      <c r="A101" s="79"/>
      <c r="B101" s="41"/>
      <c r="C101" s="41" t="s">
        <v>234</v>
      </c>
      <c r="D101" s="49" t="s">
        <v>235</v>
      </c>
      <c r="E101" s="41"/>
      <c r="F101" s="58"/>
      <c r="G101" s="59"/>
      <c r="H101" s="58"/>
      <c r="I101" s="100">
        <f t="shared" ref="I101:M101" si="36">I100</f>
        <v>11000000</v>
      </c>
      <c r="J101" s="100">
        <f t="shared" si="36"/>
        <v>1100000</v>
      </c>
      <c r="K101" s="100">
        <f t="shared" si="36"/>
        <v>1100000</v>
      </c>
      <c r="L101" s="100">
        <f t="shared" si="36"/>
        <v>999999</v>
      </c>
      <c r="M101" s="100">
        <f t="shared" si="36"/>
        <v>0</v>
      </c>
      <c r="N101" s="25"/>
      <c r="O101" s="60"/>
      <c r="P101" s="60"/>
      <c r="Q101" s="60"/>
      <c r="R101" s="60"/>
      <c r="S101" s="60"/>
      <c r="T101" s="60"/>
      <c r="U101" s="60"/>
    </row>
    <row r="102" spans="1:21" s="61" customFormat="1" ht="28.5" customHeight="1">
      <c r="A102" s="79"/>
      <c r="B102" s="41" t="s">
        <v>238</v>
      </c>
      <c r="C102" s="41"/>
      <c r="D102" s="49" t="s">
        <v>239</v>
      </c>
      <c r="E102" s="41" t="s">
        <v>198</v>
      </c>
      <c r="F102" s="58">
        <v>4</v>
      </c>
      <c r="G102" s="59">
        <v>0</v>
      </c>
      <c r="H102" s="58">
        <v>0</v>
      </c>
      <c r="I102" s="100">
        <v>15240470</v>
      </c>
      <c r="J102" s="100">
        <v>1524047</v>
      </c>
      <c r="K102" s="100">
        <v>1524047</v>
      </c>
      <c r="L102" s="100">
        <v>0</v>
      </c>
      <c r="M102" s="100">
        <v>0</v>
      </c>
      <c r="N102" s="53"/>
      <c r="O102" s="60"/>
      <c r="P102" s="60"/>
      <c r="Q102" s="60"/>
      <c r="R102" s="60"/>
      <c r="S102" s="60"/>
      <c r="T102" s="60"/>
      <c r="U102" s="60"/>
    </row>
    <row r="103" spans="1:21" s="61" customFormat="1" ht="24">
      <c r="A103" s="79"/>
      <c r="B103" s="41"/>
      <c r="C103" s="41" t="s">
        <v>240</v>
      </c>
      <c r="D103" s="49" t="s">
        <v>241</v>
      </c>
      <c r="E103" s="41"/>
      <c r="F103" s="83"/>
      <c r="G103" s="59"/>
      <c r="H103" s="58"/>
      <c r="I103" s="100">
        <f t="shared" ref="I103:M103" si="37">I102</f>
        <v>15240470</v>
      </c>
      <c r="J103" s="100">
        <f t="shared" si="37"/>
        <v>1524047</v>
      </c>
      <c r="K103" s="100">
        <f t="shared" si="37"/>
        <v>1524047</v>
      </c>
      <c r="L103" s="100">
        <f t="shared" si="37"/>
        <v>0</v>
      </c>
      <c r="M103" s="100">
        <f t="shared" si="37"/>
        <v>0</v>
      </c>
      <c r="N103" s="25"/>
      <c r="O103" s="60"/>
      <c r="P103" s="60"/>
      <c r="Q103" s="60"/>
      <c r="R103" s="60"/>
      <c r="S103" s="60"/>
      <c r="T103" s="60"/>
      <c r="U103" s="60"/>
    </row>
    <row r="104" spans="1:21" s="61" customFormat="1">
      <c r="A104" s="79"/>
      <c r="B104" s="41" t="s">
        <v>242</v>
      </c>
      <c r="C104" s="41"/>
      <c r="D104" s="49" t="s">
        <v>243</v>
      </c>
      <c r="E104" s="41" t="s">
        <v>231</v>
      </c>
      <c r="F104" s="58">
        <v>1</v>
      </c>
      <c r="G104" s="59">
        <v>0</v>
      </c>
      <c r="H104" s="58">
        <v>0</v>
      </c>
      <c r="I104" s="100">
        <v>12150000</v>
      </c>
      <c r="J104" s="100">
        <v>3037500</v>
      </c>
      <c r="K104" s="100">
        <v>3037500</v>
      </c>
      <c r="L104" s="100">
        <v>0</v>
      </c>
      <c r="M104" s="100">
        <v>0</v>
      </c>
      <c r="N104" s="53"/>
      <c r="O104" s="60"/>
      <c r="P104" s="60"/>
      <c r="Q104" s="60"/>
      <c r="R104" s="60"/>
      <c r="S104" s="60"/>
      <c r="T104" s="60"/>
      <c r="U104" s="60"/>
    </row>
    <row r="105" spans="1:21" s="61" customFormat="1" ht="24">
      <c r="A105" s="79"/>
      <c r="B105" s="41"/>
      <c r="C105" s="41" t="s">
        <v>244</v>
      </c>
      <c r="D105" s="49" t="s">
        <v>152</v>
      </c>
      <c r="E105" s="41"/>
      <c r="F105" s="83"/>
      <c r="G105" s="59"/>
      <c r="H105" s="58"/>
      <c r="I105" s="100">
        <f t="shared" ref="I105:M105" si="38">I104</f>
        <v>12150000</v>
      </c>
      <c r="J105" s="100">
        <f t="shared" si="38"/>
        <v>3037500</v>
      </c>
      <c r="K105" s="100">
        <f t="shared" si="38"/>
        <v>3037500</v>
      </c>
      <c r="L105" s="100">
        <f t="shared" si="38"/>
        <v>0</v>
      </c>
      <c r="M105" s="100">
        <f t="shared" si="38"/>
        <v>0</v>
      </c>
      <c r="N105" s="25"/>
      <c r="O105" s="60"/>
      <c r="P105" s="60"/>
      <c r="Q105" s="60"/>
      <c r="R105" s="60"/>
      <c r="S105" s="60"/>
      <c r="T105" s="60"/>
      <c r="U105" s="60"/>
    </row>
    <row r="106" spans="1:21" s="61" customFormat="1">
      <c r="A106" s="79"/>
      <c r="B106" s="41" t="s">
        <v>245</v>
      </c>
      <c r="C106" s="41"/>
      <c r="D106" s="49" t="s">
        <v>246</v>
      </c>
      <c r="E106" s="41"/>
      <c r="F106" s="58">
        <v>0</v>
      </c>
      <c r="G106" s="59">
        <v>0</v>
      </c>
      <c r="H106" s="58">
        <v>0</v>
      </c>
      <c r="I106" s="100">
        <v>300000</v>
      </c>
      <c r="J106" s="100">
        <v>75000</v>
      </c>
      <c r="K106" s="100">
        <v>75000</v>
      </c>
      <c r="L106" s="100">
        <v>0</v>
      </c>
      <c r="M106" s="100">
        <v>0</v>
      </c>
      <c r="N106" s="53"/>
      <c r="O106" s="60"/>
      <c r="P106" s="60"/>
      <c r="Q106" s="60"/>
      <c r="R106" s="60"/>
      <c r="S106" s="60"/>
      <c r="T106" s="60"/>
      <c r="U106" s="60"/>
    </row>
    <row r="107" spans="1:21" s="61" customFormat="1">
      <c r="A107" s="79"/>
      <c r="B107" s="41"/>
      <c r="C107" s="41" t="s">
        <v>247</v>
      </c>
      <c r="D107" s="49" t="s">
        <v>248</v>
      </c>
      <c r="E107" s="41"/>
      <c r="F107" s="58"/>
      <c r="G107" s="59"/>
      <c r="H107" s="58"/>
      <c r="I107" s="100">
        <f t="shared" ref="I107:M107" si="39">I106</f>
        <v>300000</v>
      </c>
      <c r="J107" s="100">
        <f t="shared" si="39"/>
        <v>75000</v>
      </c>
      <c r="K107" s="100">
        <f t="shared" si="39"/>
        <v>75000</v>
      </c>
      <c r="L107" s="100">
        <f t="shared" si="39"/>
        <v>0</v>
      </c>
      <c r="M107" s="100">
        <f t="shared" si="39"/>
        <v>0</v>
      </c>
      <c r="N107" s="25"/>
      <c r="O107" s="60"/>
      <c r="P107" s="60"/>
      <c r="Q107" s="60"/>
      <c r="R107" s="60"/>
      <c r="S107" s="60"/>
      <c r="T107" s="60"/>
      <c r="U107" s="60"/>
    </row>
    <row r="108" spans="1:21" s="76" customFormat="1" ht="21.75" customHeight="1">
      <c r="A108" s="38">
        <v>6</v>
      </c>
      <c r="B108" s="41"/>
      <c r="C108" s="41"/>
      <c r="D108" s="63" t="s">
        <v>249</v>
      </c>
      <c r="E108" s="41"/>
      <c r="F108" s="72"/>
      <c r="G108" s="73"/>
      <c r="H108" s="72"/>
      <c r="I108" s="74">
        <f>I116+I112+I109</f>
        <v>1166956997</v>
      </c>
      <c r="J108" s="74">
        <f t="shared" ref="J108:M108" si="40">J116+J112+J109</f>
        <v>332964373</v>
      </c>
      <c r="K108" s="74">
        <f t="shared" si="40"/>
        <v>332964373</v>
      </c>
      <c r="L108" s="74">
        <f t="shared" si="40"/>
        <v>208936534.80000001</v>
      </c>
      <c r="M108" s="74">
        <f t="shared" si="40"/>
        <v>160174911.89999998</v>
      </c>
      <c r="N108" s="25"/>
      <c r="O108" s="75"/>
      <c r="P108" s="75"/>
      <c r="Q108" s="75"/>
      <c r="R108" s="75"/>
      <c r="S108" s="75"/>
      <c r="T108" s="75"/>
      <c r="U108" s="75"/>
    </row>
    <row r="109" spans="1:21" s="76" customFormat="1" ht="21.6">
      <c r="A109" s="38"/>
      <c r="B109" s="41" t="s">
        <v>250</v>
      </c>
      <c r="C109" s="41"/>
      <c r="D109" s="63" t="s">
        <v>251</v>
      </c>
      <c r="E109" s="41"/>
      <c r="F109" s="58">
        <v>11</v>
      </c>
      <c r="G109" s="59">
        <v>12</v>
      </c>
      <c r="H109" s="58">
        <v>12</v>
      </c>
      <c r="I109" s="101">
        <f>I110+I111</f>
        <v>34886257</v>
      </c>
      <c r="J109" s="101">
        <f t="shared" ref="J109:M109" si="41">J110+J111</f>
        <v>21372387</v>
      </c>
      <c r="K109" s="101">
        <f t="shared" si="41"/>
        <v>21372387</v>
      </c>
      <c r="L109" s="101">
        <f t="shared" si="41"/>
        <v>3286268.91</v>
      </c>
      <c r="M109" s="101">
        <f t="shared" si="41"/>
        <v>1776268.9100000001</v>
      </c>
      <c r="N109" s="53"/>
      <c r="O109" s="75"/>
      <c r="P109" s="75"/>
      <c r="Q109" s="75"/>
      <c r="R109" s="75"/>
      <c r="S109" s="75"/>
      <c r="T109" s="75"/>
      <c r="U109" s="75"/>
    </row>
    <row r="110" spans="1:21" s="61" customFormat="1">
      <c r="A110" s="79"/>
      <c r="B110" s="41"/>
      <c r="C110" s="41" t="s">
        <v>252</v>
      </c>
      <c r="D110" s="49" t="s">
        <v>253</v>
      </c>
      <c r="E110" s="60" t="s">
        <v>231</v>
      </c>
      <c r="F110" s="58">
        <v>0</v>
      </c>
      <c r="G110" s="59">
        <v>0</v>
      </c>
      <c r="H110" s="58">
        <v>0</v>
      </c>
      <c r="I110" s="101">
        <v>34648907</v>
      </c>
      <c r="J110" s="101">
        <v>21372387</v>
      </c>
      <c r="K110" s="101">
        <v>21372387</v>
      </c>
      <c r="L110" s="101">
        <v>3286268.91</v>
      </c>
      <c r="M110" s="101">
        <v>1776268.9100000001</v>
      </c>
      <c r="N110" s="53"/>
      <c r="O110" s="60"/>
      <c r="P110" s="60"/>
      <c r="Q110" s="60"/>
      <c r="R110" s="60"/>
      <c r="S110" s="60"/>
      <c r="T110" s="60"/>
      <c r="U110" s="60"/>
    </row>
    <row r="111" spans="1:21" s="61" customFormat="1">
      <c r="A111" s="79"/>
      <c r="B111" s="41"/>
      <c r="C111" s="102" t="s">
        <v>254</v>
      </c>
      <c r="D111" s="49" t="s">
        <v>255</v>
      </c>
      <c r="E111" s="41"/>
      <c r="F111" s="58">
        <v>0</v>
      </c>
      <c r="G111" s="59">
        <v>0</v>
      </c>
      <c r="H111" s="58">
        <v>0</v>
      </c>
      <c r="I111" s="101">
        <v>237350</v>
      </c>
      <c r="J111" s="101">
        <v>0</v>
      </c>
      <c r="K111" s="101">
        <v>0</v>
      </c>
      <c r="L111" s="101">
        <v>0</v>
      </c>
      <c r="M111" s="101">
        <v>0</v>
      </c>
      <c r="N111" s="103"/>
      <c r="O111" s="60"/>
      <c r="P111" s="60"/>
      <c r="Q111" s="60"/>
      <c r="R111" s="60"/>
      <c r="S111" s="60"/>
      <c r="T111" s="60"/>
      <c r="U111" s="60"/>
    </row>
    <row r="112" spans="1:21" s="61" customFormat="1" ht="24">
      <c r="A112" s="79"/>
      <c r="B112" s="41" t="s">
        <v>256</v>
      </c>
      <c r="C112" s="60"/>
      <c r="D112" s="49" t="s">
        <v>257</v>
      </c>
      <c r="E112" s="41" t="s">
        <v>198</v>
      </c>
      <c r="F112" s="58"/>
      <c r="G112" s="59"/>
      <c r="H112" s="58"/>
      <c r="I112" s="101">
        <f t="shared" ref="I112:M112" si="42">I113+I115+I114</f>
        <v>100503226</v>
      </c>
      <c r="J112" s="101">
        <f t="shared" si="42"/>
        <v>10400324</v>
      </c>
      <c r="K112" s="101">
        <f t="shared" si="42"/>
        <v>10400324</v>
      </c>
      <c r="L112" s="101">
        <f t="shared" si="42"/>
        <v>934134.66</v>
      </c>
      <c r="M112" s="101">
        <f t="shared" si="42"/>
        <v>847100.41</v>
      </c>
      <c r="N112" s="53"/>
      <c r="O112" s="60"/>
      <c r="P112" s="60"/>
      <c r="Q112" s="60"/>
      <c r="R112" s="60"/>
      <c r="S112" s="60"/>
      <c r="T112" s="60"/>
      <c r="U112" s="60"/>
    </row>
    <row r="113" spans="1:21" s="61" customFormat="1">
      <c r="A113" s="79"/>
      <c r="B113" s="41"/>
      <c r="C113" s="41" t="s">
        <v>258</v>
      </c>
      <c r="D113" s="49" t="s">
        <v>259</v>
      </c>
      <c r="E113" s="41"/>
      <c r="F113" s="58">
        <v>35</v>
      </c>
      <c r="G113" s="59">
        <v>0</v>
      </c>
      <c r="H113" s="58">
        <v>0</v>
      </c>
      <c r="I113" s="101">
        <v>97003226</v>
      </c>
      <c r="J113" s="101">
        <v>9700324</v>
      </c>
      <c r="K113" s="101">
        <v>9700324</v>
      </c>
      <c r="L113" s="101">
        <v>934134.66</v>
      </c>
      <c r="M113" s="101">
        <v>847100.41</v>
      </c>
      <c r="N113" s="53"/>
      <c r="O113" s="60"/>
      <c r="P113" s="60"/>
      <c r="Q113" s="60"/>
      <c r="R113" s="60"/>
      <c r="S113" s="60"/>
      <c r="T113" s="60"/>
      <c r="U113" s="60"/>
    </row>
    <row r="114" spans="1:21" s="61" customFormat="1">
      <c r="A114" s="79"/>
      <c r="B114" s="41"/>
      <c r="C114" s="41" t="s">
        <v>260</v>
      </c>
      <c r="D114" s="49" t="s">
        <v>259</v>
      </c>
      <c r="E114" s="41"/>
      <c r="F114" s="58">
        <v>10</v>
      </c>
      <c r="G114" s="59">
        <v>0</v>
      </c>
      <c r="H114" s="58">
        <v>0</v>
      </c>
      <c r="I114" s="101">
        <v>2000000</v>
      </c>
      <c r="J114" s="101">
        <v>200000</v>
      </c>
      <c r="K114" s="101">
        <v>200000</v>
      </c>
      <c r="L114" s="101">
        <v>0</v>
      </c>
      <c r="M114" s="101">
        <v>0</v>
      </c>
      <c r="N114" s="53"/>
      <c r="O114" s="60"/>
      <c r="P114" s="60"/>
      <c r="Q114" s="60"/>
      <c r="R114" s="60"/>
      <c r="S114" s="60"/>
      <c r="T114" s="60"/>
      <c r="U114" s="60"/>
    </row>
    <row r="115" spans="1:21" s="61" customFormat="1">
      <c r="A115" s="79"/>
      <c r="B115" s="41"/>
      <c r="C115" s="41" t="s">
        <v>261</v>
      </c>
      <c r="D115" s="49" t="s">
        <v>262</v>
      </c>
      <c r="E115" s="41"/>
      <c r="F115" s="58">
        <v>0</v>
      </c>
      <c r="G115" s="59">
        <v>0</v>
      </c>
      <c r="H115" s="58">
        <v>0</v>
      </c>
      <c r="I115" s="101">
        <v>1500000</v>
      </c>
      <c r="J115" s="101">
        <v>500000</v>
      </c>
      <c r="K115" s="101">
        <v>500000</v>
      </c>
      <c r="L115" s="101">
        <v>0</v>
      </c>
      <c r="M115" s="101">
        <v>0</v>
      </c>
      <c r="N115" s="53"/>
      <c r="O115" s="60"/>
      <c r="P115" s="60"/>
      <c r="Q115" s="60"/>
      <c r="R115" s="60"/>
      <c r="S115" s="60"/>
      <c r="T115" s="60"/>
      <c r="U115" s="60"/>
    </row>
    <row r="116" spans="1:21" s="61" customFormat="1">
      <c r="A116" s="79"/>
      <c r="B116" s="41" t="s">
        <v>263</v>
      </c>
      <c r="C116" s="60"/>
      <c r="D116" s="49" t="s">
        <v>264</v>
      </c>
      <c r="E116" s="41" t="s">
        <v>119</v>
      </c>
      <c r="F116" s="58"/>
      <c r="G116" s="59"/>
      <c r="H116" s="58"/>
      <c r="I116" s="101">
        <f t="shared" ref="I116:M116" si="43">I117+I122+I118+I121+I120+I119</f>
        <v>1031567514</v>
      </c>
      <c r="J116" s="101">
        <f t="shared" si="43"/>
        <v>301191662</v>
      </c>
      <c r="K116" s="101">
        <f t="shared" si="43"/>
        <v>301191662</v>
      </c>
      <c r="L116" s="101">
        <f t="shared" si="43"/>
        <v>204716131.23000002</v>
      </c>
      <c r="M116" s="101">
        <f t="shared" si="43"/>
        <v>157551542.57999998</v>
      </c>
      <c r="N116" s="53"/>
      <c r="O116" s="60"/>
      <c r="P116" s="60"/>
      <c r="Q116" s="60"/>
      <c r="R116" s="60"/>
      <c r="S116" s="60"/>
      <c r="T116" s="60"/>
      <c r="U116" s="60"/>
    </row>
    <row r="117" spans="1:21" s="61" customFormat="1">
      <c r="A117" s="79"/>
      <c r="B117" s="41"/>
      <c r="C117" s="41" t="s">
        <v>254</v>
      </c>
      <c r="D117" s="49" t="s">
        <v>255</v>
      </c>
      <c r="E117" s="41"/>
      <c r="F117" s="58">
        <v>0</v>
      </c>
      <c r="G117" s="59">
        <v>0</v>
      </c>
      <c r="H117" s="58">
        <v>0</v>
      </c>
      <c r="I117" s="101">
        <v>27939390</v>
      </c>
      <c r="J117" s="101">
        <v>6754031</v>
      </c>
      <c r="K117" s="101">
        <v>6754031</v>
      </c>
      <c r="L117" s="101">
        <v>4929433.1900000004</v>
      </c>
      <c r="M117" s="101">
        <v>4928089.3100000005</v>
      </c>
      <c r="N117" s="53"/>
      <c r="O117" s="60"/>
      <c r="P117" s="60"/>
      <c r="Q117" s="60"/>
      <c r="R117" s="60"/>
      <c r="S117" s="60"/>
      <c r="T117" s="60"/>
      <c r="U117" s="60"/>
    </row>
    <row r="118" spans="1:21" s="61" customFormat="1" ht="28.5" customHeight="1">
      <c r="A118" s="79"/>
      <c r="B118" s="41"/>
      <c r="C118" s="41" t="s">
        <v>265</v>
      </c>
      <c r="D118" s="49" t="s">
        <v>266</v>
      </c>
      <c r="E118" s="41"/>
      <c r="F118" s="58">
        <v>0</v>
      </c>
      <c r="G118" s="59">
        <v>0</v>
      </c>
      <c r="H118" s="58">
        <v>0</v>
      </c>
      <c r="I118" s="101">
        <v>291461497</v>
      </c>
      <c r="J118" s="101">
        <v>73672514</v>
      </c>
      <c r="K118" s="101">
        <v>73672514</v>
      </c>
      <c r="L118" s="101">
        <v>50461095.850000009</v>
      </c>
      <c r="M118" s="101">
        <v>41466943.910000004</v>
      </c>
      <c r="N118" s="53"/>
      <c r="O118" s="60"/>
      <c r="P118" s="60"/>
      <c r="Q118" s="60"/>
      <c r="R118" s="60"/>
      <c r="S118" s="60"/>
      <c r="T118" s="60"/>
      <c r="U118" s="60"/>
    </row>
    <row r="119" spans="1:21" s="61" customFormat="1" ht="24">
      <c r="A119" s="79"/>
      <c r="B119" s="41"/>
      <c r="C119" s="41" t="s">
        <v>267</v>
      </c>
      <c r="D119" s="49" t="s">
        <v>268</v>
      </c>
      <c r="E119" s="41"/>
      <c r="F119" s="58">
        <v>0</v>
      </c>
      <c r="G119" s="59">
        <v>0</v>
      </c>
      <c r="H119" s="58">
        <v>0</v>
      </c>
      <c r="I119" s="101">
        <v>262409793</v>
      </c>
      <c r="J119" s="101">
        <v>69999396</v>
      </c>
      <c r="K119" s="101">
        <v>69999396</v>
      </c>
      <c r="L119" s="101">
        <v>46533684.45000001</v>
      </c>
      <c r="M119" s="101">
        <v>26533784.260000002</v>
      </c>
      <c r="N119" s="53"/>
      <c r="O119" s="60"/>
      <c r="P119" s="60"/>
      <c r="Q119" s="60"/>
      <c r="R119" s="60"/>
      <c r="S119" s="60"/>
      <c r="T119" s="60"/>
      <c r="U119" s="60"/>
    </row>
    <row r="120" spans="1:21" s="61" customFormat="1">
      <c r="A120" s="79"/>
      <c r="B120" s="41"/>
      <c r="C120" s="41" t="s">
        <v>269</v>
      </c>
      <c r="D120" s="49"/>
      <c r="E120" s="41"/>
      <c r="F120" s="58">
        <v>0</v>
      </c>
      <c r="G120" s="59">
        <v>0</v>
      </c>
      <c r="H120" s="58">
        <v>0</v>
      </c>
      <c r="I120" s="101">
        <v>8243150</v>
      </c>
      <c r="J120" s="101">
        <v>1964000</v>
      </c>
      <c r="K120" s="101">
        <v>1964000</v>
      </c>
      <c r="L120" s="101">
        <v>0</v>
      </c>
      <c r="M120" s="101">
        <v>0</v>
      </c>
      <c r="N120" s="53"/>
      <c r="O120" s="60"/>
      <c r="P120" s="60"/>
      <c r="Q120" s="60"/>
      <c r="R120" s="60"/>
      <c r="S120" s="60"/>
      <c r="T120" s="60"/>
      <c r="U120" s="60"/>
    </row>
    <row r="121" spans="1:21" s="61" customFormat="1">
      <c r="A121" s="79"/>
      <c r="B121" s="41"/>
      <c r="C121" s="41" t="s">
        <v>270</v>
      </c>
      <c r="D121" s="49" t="s">
        <v>271</v>
      </c>
      <c r="E121" s="41"/>
      <c r="F121" s="58">
        <v>0</v>
      </c>
      <c r="G121" s="59">
        <v>0</v>
      </c>
      <c r="H121" s="58">
        <v>0</v>
      </c>
      <c r="I121" s="101">
        <v>233695551</v>
      </c>
      <c r="J121" s="101">
        <v>84030643</v>
      </c>
      <c r="K121" s="101">
        <v>84030643</v>
      </c>
      <c r="L121" s="101">
        <v>52033769.910000004</v>
      </c>
      <c r="M121" s="101">
        <v>42792200.689999998</v>
      </c>
      <c r="N121" s="53"/>
      <c r="O121" s="60"/>
      <c r="P121" s="60"/>
      <c r="Q121" s="60"/>
      <c r="R121" s="60"/>
      <c r="S121" s="60"/>
      <c r="T121" s="60"/>
      <c r="U121" s="60"/>
    </row>
    <row r="122" spans="1:21" s="61" customFormat="1">
      <c r="A122" s="79"/>
      <c r="B122" s="41"/>
      <c r="C122" s="41" t="s">
        <v>272</v>
      </c>
      <c r="D122" s="49" t="s">
        <v>255</v>
      </c>
      <c r="E122" s="41"/>
      <c r="F122" s="58">
        <v>0</v>
      </c>
      <c r="G122" s="59">
        <v>0</v>
      </c>
      <c r="H122" s="58">
        <v>0</v>
      </c>
      <c r="I122" s="101">
        <v>207818133</v>
      </c>
      <c r="J122" s="101">
        <v>64771078</v>
      </c>
      <c r="K122" s="101">
        <v>64771078</v>
      </c>
      <c r="L122" s="101">
        <v>50758147.829999998</v>
      </c>
      <c r="M122" s="101">
        <v>41830524.409999996</v>
      </c>
      <c r="N122" s="53"/>
      <c r="O122" s="60"/>
      <c r="P122" s="60"/>
      <c r="Q122" s="60"/>
      <c r="R122" s="60"/>
      <c r="S122" s="60"/>
      <c r="T122" s="60"/>
      <c r="U122" s="60"/>
    </row>
    <row r="123" spans="1:21">
      <c r="A123" s="79"/>
      <c r="B123" s="104"/>
      <c r="C123" s="104"/>
      <c r="D123" s="105"/>
      <c r="E123" s="104"/>
      <c r="F123" s="106"/>
      <c r="G123" s="107"/>
      <c r="H123" s="106"/>
      <c r="I123" s="101"/>
      <c r="J123" s="101"/>
      <c r="K123" s="101"/>
      <c r="L123" s="101"/>
      <c r="M123" s="101"/>
    </row>
    <row r="124" spans="1:21">
      <c r="A124" s="79"/>
      <c r="B124" s="104"/>
      <c r="C124" s="26"/>
      <c r="D124" s="105"/>
      <c r="E124" s="104"/>
      <c r="F124" s="106"/>
      <c r="G124" s="107"/>
      <c r="H124" s="106"/>
      <c r="I124" s="109"/>
      <c r="J124" s="109"/>
      <c r="K124" s="110"/>
      <c r="L124" s="110"/>
      <c r="M124" s="111"/>
    </row>
    <row r="125" spans="1:21">
      <c r="A125" s="79"/>
      <c r="B125" s="104"/>
      <c r="C125" s="104"/>
      <c r="D125" s="105"/>
      <c r="E125" s="104"/>
      <c r="F125" s="106"/>
      <c r="G125" s="107"/>
      <c r="H125" s="106"/>
      <c r="I125" s="109"/>
      <c r="J125" s="109"/>
      <c r="K125" s="110"/>
      <c r="L125" s="110"/>
      <c r="M125" s="111"/>
    </row>
    <row r="126" spans="1:21">
      <c r="A126" s="79"/>
      <c r="B126" s="104"/>
      <c r="C126" s="104"/>
      <c r="D126" s="105"/>
      <c r="E126" s="104"/>
      <c r="F126" s="106"/>
      <c r="G126" s="107"/>
      <c r="H126" s="106"/>
      <c r="I126" s="109"/>
      <c r="J126" s="109"/>
      <c r="K126" s="110"/>
      <c r="L126" s="110"/>
      <c r="M126" s="111"/>
    </row>
    <row r="127" spans="1:21">
      <c r="A127" s="79"/>
      <c r="B127" s="104"/>
      <c r="C127" s="104"/>
      <c r="D127" s="112" t="s">
        <v>273</v>
      </c>
      <c r="E127" s="104"/>
      <c r="F127" s="106"/>
      <c r="G127" s="107"/>
      <c r="H127" s="106"/>
      <c r="I127" s="113">
        <f>I108+I96+I93+I89+I58+I7</f>
        <v>2769993470</v>
      </c>
      <c r="J127" s="113">
        <f>J108+J96+J93+J89+J58+J7</f>
        <v>529483113</v>
      </c>
      <c r="K127" s="113">
        <f>K108+K96+K93+K89+K58+K7</f>
        <v>529483113</v>
      </c>
      <c r="L127" s="113">
        <f>L108+L96+L93+L89+L58+L7</f>
        <v>271253070.47000003</v>
      </c>
      <c r="M127" s="113">
        <f>M108+M96+M93+M89+M58+M7</f>
        <v>219357026.69</v>
      </c>
    </row>
    <row r="128" spans="1:21">
      <c r="A128" s="79"/>
      <c r="B128" s="114"/>
      <c r="C128" s="104"/>
      <c r="D128" s="105"/>
      <c r="E128" s="104"/>
      <c r="F128" s="115"/>
      <c r="G128" s="116"/>
      <c r="H128" s="115"/>
      <c r="I128" s="117"/>
      <c r="J128" s="117"/>
      <c r="K128" s="118"/>
      <c r="L128" s="118"/>
      <c r="M128" s="119"/>
    </row>
    <row r="129" spans="1:16">
      <c r="A129" s="94"/>
      <c r="B129" s="120"/>
      <c r="C129" s="120"/>
      <c r="D129" s="121"/>
      <c r="E129" s="120"/>
      <c r="F129" s="122"/>
      <c r="G129" s="123"/>
      <c r="H129" s="122"/>
      <c r="I129" s="122"/>
      <c r="J129" s="122"/>
      <c r="K129" s="122"/>
      <c r="L129" s="122"/>
      <c r="M129" s="122"/>
    </row>
    <row r="130" spans="1:16">
      <c r="I130" s="125"/>
      <c r="J130" s="125"/>
      <c r="K130" s="125"/>
      <c r="L130" s="125"/>
      <c r="M130" s="125"/>
    </row>
    <row r="131" spans="1:16">
      <c r="I131" s="125"/>
      <c r="J131" s="125"/>
      <c r="K131" s="125"/>
      <c r="L131" s="125"/>
      <c r="M131" s="125"/>
    </row>
    <row r="132" spans="1:16">
      <c r="I132" s="125"/>
      <c r="J132" s="125"/>
      <c r="K132" s="125"/>
      <c r="L132" s="125"/>
      <c r="M132" s="125"/>
      <c r="O132" s="126"/>
    </row>
    <row r="133" spans="1:16">
      <c r="I133" s="125"/>
      <c r="J133" s="125"/>
      <c r="K133" s="125"/>
      <c r="L133" s="125"/>
      <c r="M133" s="125"/>
      <c r="P133" s="127"/>
    </row>
    <row r="134" spans="1:16">
      <c r="P134" s="127"/>
    </row>
    <row r="135" spans="1:16">
      <c r="D135" s="27"/>
      <c r="F135" s="27"/>
      <c r="G135" s="27"/>
      <c r="P135" s="127"/>
    </row>
    <row r="136" spans="1:16">
      <c r="P136" s="127"/>
    </row>
    <row r="137" spans="1:16">
      <c r="D137" s="27"/>
      <c r="F137" s="27"/>
      <c r="G137" s="27"/>
    </row>
    <row r="139" spans="1:16">
      <c r="D139" s="27"/>
      <c r="F139" s="27"/>
      <c r="G139" s="27"/>
    </row>
    <row r="140" spans="1:16">
      <c r="F140" s="27"/>
      <c r="G140" s="27"/>
    </row>
    <row r="141" spans="1:16">
      <c r="D141" s="27"/>
    </row>
    <row r="142" spans="1:16">
      <c r="F142" s="27"/>
      <c r="G142" s="27"/>
    </row>
    <row r="143" spans="1:16">
      <c r="D143" s="27"/>
      <c r="F143" s="27"/>
      <c r="G143" s="27"/>
    </row>
    <row r="145" spans="4:16">
      <c r="D145" s="27"/>
      <c r="F145" s="27"/>
      <c r="G145" s="27"/>
    </row>
    <row r="146" spans="4:16">
      <c r="F146" s="27"/>
      <c r="G146" s="27"/>
    </row>
    <row r="147" spans="4:16">
      <c r="D147" s="27"/>
      <c r="P147" s="127"/>
    </row>
    <row r="148" spans="4:16">
      <c r="F148" s="27"/>
      <c r="G148" s="27"/>
    </row>
    <row r="149" spans="4:16">
      <c r="D149" s="27"/>
      <c r="F149" s="27"/>
      <c r="G149" s="27"/>
    </row>
    <row r="151" spans="4:16">
      <c r="D151" s="27"/>
      <c r="F151" s="27"/>
      <c r="G151" s="27"/>
    </row>
    <row r="152" spans="4:16">
      <c r="F152" s="27"/>
      <c r="G152" s="27"/>
    </row>
    <row r="153" spans="4:16">
      <c r="D153" s="27"/>
    </row>
    <row r="154" spans="4:16">
      <c r="F154" s="27"/>
      <c r="G154" s="27"/>
    </row>
    <row r="155" spans="4:16">
      <c r="D155" s="27"/>
      <c r="F155" s="27"/>
      <c r="G155" s="27"/>
    </row>
    <row r="157" spans="4:16">
      <c r="D157" s="27"/>
      <c r="F157" s="27"/>
      <c r="G157" s="27"/>
    </row>
    <row r="158" spans="4:16">
      <c r="F158" s="27"/>
      <c r="G158" s="27"/>
    </row>
    <row r="159" spans="4:16">
      <c r="D159" s="27"/>
    </row>
    <row r="160" spans="4:16">
      <c r="F160" s="27"/>
      <c r="G160" s="27"/>
    </row>
    <row r="161" spans="4:7">
      <c r="D161" s="27"/>
      <c r="F161" s="27"/>
      <c r="G161" s="27"/>
    </row>
    <row r="163" spans="4:7">
      <c r="D163" s="27"/>
      <c r="F163" s="27"/>
      <c r="G163" s="27"/>
    </row>
    <row r="164" spans="4:7">
      <c r="F164" s="27"/>
      <c r="G164" s="27"/>
    </row>
    <row r="165" spans="4:7">
      <c r="D165" s="27"/>
    </row>
    <row r="166" spans="4:7">
      <c r="F166" s="27"/>
      <c r="G166" s="27"/>
    </row>
    <row r="167" spans="4:7">
      <c r="D167" s="27"/>
      <c r="F167" s="27"/>
      <c r="G167" s="27"/>
    </row>
    <row r="169" spans="4:7">
      <c r="D169" s="27"/>
      <c r="F169" s="27"/>
      <c r="G169" s="27"/>
    </row>
    <row r="170" spans="4:7">
      <c r="F170" s="27"/>
      <c r="G170" s="27"/>
    </row>
    <row r="171" spans="4:7">
      <c r="D171" s="27"/>
    </row>
    <row r="172" spans="4:7">
      <c r="F172" s="27"/>
      <c r="G172" s="27"/>
    </row>
    <row r="173" spans="4:7">
      <c r="F173" s="27"/>
      <c r="G173" s="27"/>
    </row>
    <row r="175" spans="4:7">
      <c r="F175" s="27"/>
      <c r="G175" s="27"/>
    </row>
    <row r="176" spans="4:7">
      <c r="F176" s="27"/>
      <c r="G176" s="27"/>
    </row>
    <row r="178" spans="6:7">
      <c r="F178" s="27"/>
      <c r="G178" s="27"/>
    </row>
    <row r="179" spans="6:7">
      <c r="F179" s="27"/>
      <c r="G179" s="27"/>
    </row>
    <row r="181" spans="6:7">
      <c r="F181" s="27"/>
      <c r="G181" s="27"/>
    </row>
    <row r="182" spans="6:7">
      <c r="F182" s="27"/>
      <c r="G182" s="27"/>
    </row>
    <row r="184" spans="6:7">
      <c r="F184" s="27"/>
      <c r="G184" s="27"/>
    </row>
    <row r="185" spans="6:7">
      <c r="F185" s="27"/>
      <c r="G185" s="27"/>
    </row>
    <row r="187" spans="6:7">
      <c r="F187" s="27"/>
      <c r="G187" s="27"/>
    </row>
    <row r="188" spans="6:7">
      <c r="F188" s="27"/>
      <c r="G188" s="27"/>
    </row>
    <row r="190" spans="6:7">
      <c r="F190" s="27"/>
      <c r="G190" s="27"/>
    </row>
    <row r="191" spans="6:7">
      <c r="F191" s="27"/>
      <c r="G191" s="27"/>
    </row>
    <row r="193" spans="6:7">
      <c r="F193" s="27"/>
      <c r="G193" s="27"/>
    </row>
    <row r="194" spans="6:7">
      <c r="F194" s="27"/>
      <c r="G194" s="27"/>
    </row>
    <row r="196" spans="6:7">
      <c r="F196" s="27"/>
      <c r="G196" s="27"/>
    </row>
    <row r="197" spans="6:7">
      <c r="F197" s="27"/>
      <c r="G197" s="27"/>
    </row>
    <row r="199" spans="6:7">
      <c r="F199" s="27"/>
      <c r="G199" s="27"/>
    </row>
    <row r="200" spans="6:7">
      <c r="F200" s="27"/>
      <c r="G200" s="27"/>
    </row>
    <row r="202" spans="6:7">
      <c r="F202" s="27"/>
      <c r="G202" s="27"/>
    </row>
    <row r="203" spans="6:7">
      <c r="F203" s="27"/>
      <c r="G203" s="27"/>
    </row>
    <row r="205" spans="6:7">
      <c r="F205" s="27"/>
      <c r="G205" s="27"/>
    </row>
    <row r="206" spans="6:7">
      <c r="F206" s="27"/>
      <c r="G206" s="27"/>
    </row>
    <row r="208" spans="6:7">
      <c r="F208" s="27"/>
      <c r="G208" s="27"/>
    </row>
    <row r="209" spans="6:7">
      <c r="F209" s="27"/>
      <c r="G209" s="27"/>
    </row>
    <row r="211" spans="6:7">
      <c r="F211" s="27"/>
      <c r="G211" s="27"/>
    </row>
    <row r="212" spans="6:7">
      <c r="F212" s="27"/>
      <c r="G212" s="27"/>
    </row>
    <row r="214" spans="6:7">
      <c r="F214" s="27"/>
      <c r="G214" s="27"/>
    </row>
    <row r="215" spans="6:7">
      <c r="F215" s="27"/>
      <c r="G215" s="27"/>
    </row>
    <row r="217" spans="6:7">
      <c r="F217" s="27"/>
      <c r="G217" s="27"/>
    </row>
    <row r="218" spans="6:7">
      <c r="F218" s="27"/>
      <c r="G218" s="27"/>
    </row>
    <row r="220" spans="6:7">
      <c r="F220" s="27"/>
      <c r="G220" s="27"/>
    </row>
    <row r="221" spans="6:7">
      <c r="F221" s="27"/>
      <c r="G221" s="27"/>
    </row>
    <row r="223" spans="6:7">
      <c r="F223" s="27"/>
      <c r="G223" s="27"/>
    </row>
    <row r="224" spans="6:7">
      <c r="F224" s="27"/>
      <c r="G224" s="27"/>
    </row>
    <row r="226" spans="6:7">
      <c r="F226" s="27"/>
      <c r="G226" s="27"/>
    </row>
    <row r="227" spans="6:7">
      <c r="F227" s="27"/>
      <c r="G227" s="27"/>
    </row>
    <row r="229" spans="6:7">
      <c r="F229" s="27"/>
      <c r="G229" s="27"/>
    </row>
    <row r="230" spans="6:7">
      <c r="F230" s="27"/>
      <c r="G230" s="27"/>
    </row>
    <row r="232" spans="6:7">
      <c r="F232" s="27"/>
      <c r="G232" s="27"/>
    </row>
    <row r="233" spans="6:7">
      <c r="F233" s="27"/>
      <c r="G233" s="27"/>
    </row>
    <row r="235" spans="6:7">
      <c r="F235" s="27"/>
      <c r="G235" s="27"/>
    </row>
    <row r="236" spans="6:7">
      <c r="F236" s="27"/>
      <c r="G236" s="27"/>
    </row>
    <row r="238" spans="6:7">
      <c r="F238" s="27"/>
      <c r="G238" s="27"/>
    </row>
    <row r="239" spans="6:7">
      <c r="F239" s="27"/>
      <c r="G239" s="27"/>
    </row>
    <row r="241" spans="6:7">
      <c r="F241" s="27"/>
      <c r="G241" s="27"/>
    </row>
    <row r="242" spans="6:7">
      <c r="F242" s="27"/>
      <c r="G242" s="27"/>
    </row>
    <row r="244" spans="6:7">
      <c r="F244" s="27"/>
      <c r="G244" s="27"/>
    </row>
  </sheetData>
  <mergeCells count="9">
    <mergeCell ref="A1:M1"/>
    <mergeCell ref="A3:M3"/>
    <mergeCell ref="A4:M4"/>
    <mergeCell ref="A5:A6"/>
    <mergeCell ref="B5:B6"/>
    <mergeCell ref="D5:D6"/>
    <mergeCell ref="E5:E6"/>
    <mergeCell ref="F5:H5"/>
    <mergeCell ref="I5:M5"/>
  </mergeCells>
  <printOptions horizontalCentered="1"/>
  <pageMargins left="0.23622047244094491" right="0.23622047244094491" top="0.74803149606299213" bottom="0.74803149606299213" header="0.31496062992125984" footer="0.31496062992125984"/>
  <pageSetup scale="50" fitToHeight="7" orientation="landscape" r:id="rId1"/>
  <headerFooter scaleWithDoc="0">
    <oddHeader>&amp;L&amp;G&amp;R&amp;G</oddHeader>
    <oddFooter>&amp;R
&amp;G</oddFooter>
  </headerFooter>
  <rowBreaks count="3" manualBreakCount="3">
    <brk id="35" max="12" man="1"/>
    <brk id="71" max="12" man="1"/>
    <brk id="95" max="1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82"/>
  <sheetViews>
    <sheetView showGridLines="0" view="pageBreakPreview" zoomScale="82" zoomScaleNormal="85" zoomScaleSheetLayoutView="82" workbookViewId="0">
      <selection activeCell="F17" sqref="F17"/>
    </sheetView>
  </sheetViews>
  <sheetFormatPr baseColWidth="10" defaultColWidth="11.44140625" defaultRowHeight="13.2"/>
  <cols>
    <col min="1" max="1" width="4.6640625" style="242" customWidth="1"/>
    <col min="2" max="2" width="8.6640625" style="131" customWidth="1"/>
    <col min="3" max="5" width="4" style="131" customWidth="1"/>
    <col min="6" max="6" width="28.5546875" style="131" customWidth="1"/>
    <col min="7" max="7" width="16.33203125" style="131" customWidth="1"/>
    <col min="8" max="10" width="16.44140625" style="131" customWidth="1"/>
    <col min="11" max="12" width="10.33203125" style="131" customWidth="1"/>
    <col min="13" max="13" width="20.109375" style="131" customWidth="1"/>
    <col min="14" max="14" width="20.33203125" style="131" customWidth="1"/>
    <col min="15" max="15" width="19.44140625" style="131" customWidth="1"/>
    <col min="16" max="16" width="17.44140625" style="131" customWidth="1"/>
    <col min="17" max="17" width="18.109375" style="131" customWidth="1"/>
    <col min="18" max="18" width="10.6640625" style="131" customWidth="1"/>
    <col min="19" max="19" width="10.44140625" style="131" customWidth="1"/>
    <col min="20" max="20" width="11.33203125" style="131" customWidth="1"/>
    <col min="21" max="21" width="10.5546875" style="131" customWidth="1"/>
    <col min="22" max="22" width="3.6640625" style="129" customWidth="1"/>
    <col min="23" max="23" width="11.44140625" style="130"/>
    <col min="24" max="24" width="21.109375" style="129" customWidth="1"/>
    <col min="25" max="25" width="10.5546875" style="129" customWidth="1"/>
    <col min="26" max="26" width="22.6640625" style="130" customWidth="1"/>
    <col min="27" max="35" width="11.44140625" style="129"/>
    <col min="36" max="16384" width="11.44140625" style="131"/>
  </cols>
  <sheetData>
    <row r="1" spans="1:35" ht="26.25" customHeight="1">
      <c r="A1" s="409" t="s">
        <v>274</v>
      </c>
      <c r="B1" s="410"/>
      <c r="C1" s="410"/>
      <c r="D1" s="410"/>
      <c r="E1" s="410"/>
      <c r="F1" s="410"/>
      <c r="G1" s="410"/>
      <c r="H1" s="410"/>
      <c r="I1" s="410"/>
      <c r="J1" s="410"/>
      <c r="K1" s="410"/>
      <c r="L1" s="410"/>
      <c r="M1" s="410"/>
      <c r="N1" s="410"/>
      <c r="O1" s="410"/>
      <c r="P1" s="410"/>
      <c r="Q1" s="410"/>
      <c r="R1" s="410"/>
      <c r="S1" s="410"/>
      <c r="T1" s="410"/>
      <c r="U1" s="411"/>
      <c r="X1" s="130"/>
      <c r="Y1" s="130"/>
      <c r="AA1" s="130"/>
    </row>
    <row r="2" spans="1:35" ht="27.75" customHeight="1">
      <c r="A2" s="412" t="s">
        <v>275</v>
      </c>
      <c r="B2" s="413"/>
      <c r="C2" s="413"/>
      <c r="D2" s="413"/>
      <c r="E2" s="413"/>
      <c r="F2" s="413"/>
      <c r="G2" s="413"/>
      <c r="H2" s="413"/>
      <c r="I2" s="413"/>
      <c r="J2" s="413"/>
      <c r="K2" s="413"/>
      <c r="L2" s="413"/>
      <c r="M2" s="413"/>
      <c r="N2" s="413"/>
      <c r="O2" s="413"/>
      <c r="P2" s="413"/>
      <c r="Q2" s="413"/>
      <c r="R2" s="413"/>
      <c r="S2" s="413"/>
      <c r="T2" s="413"/>
      <c r="U2" s="414"/>
      <c r="X2" s="130"/>
      <c r="Y2" s="130"/>
      <c r="AA2" s="130"/>
    </row>
    <row r="3" spans="1:35" ht="18" customHeight="1">
      <c r="A3" s="132"/>
      <c r="B3" s="133"/>
      <c r="C3" s="133"/>
      <c r="D3" s="133"/>
      <c r="E3" s="133"/>
      <c r="F3" s="133"/>
      <c r="G3" s="133"/>
      <c r="H3" s="133"/>
      <c r="I3" s="133"/>
      <c r="J3" s="133"/>
      <c r="K3" s="133"/>
      <c r="L3" s="133"/>
      <c r="M3" s="133"/>
      <c r="N3" s="133"/>
      <c r="O3" s="133"/>
      <c r="P3" s="133"/>
      <c r="Q3" s="133"/>
      <c r="R3" s="133"/>
      <c r="S3" s="133"/>
      <c r="T3" s="133"/>
      <c r="U3" s="134"/>
      <c r="X3" s="130"/>
      <c r="Y3" s="130"/>
      <c r="AA3" s="130"/>
    </row>
    <row r="4" spans="1:35" ht="20.100000000000001" customHeight="1">
      <c r="A4" s="341" t="s">
        <v>28</v>
      </c>
      <c r="B4" s="342"/>
      <c r="C4" s="342"/>
      <c r="D4" s="342"/>
      <c r="E4" s="342"/>
      <c r="F4" s="342"/>
      <c r="G4" s="342"/>
      <c r="H4" s="342"/>
      <c r="I4" s="342"/>
      <c r="J4" s="342"/>
      <c r="K4" s="342"/>
      <c r="L4" s="342"/>
      <c r="M4" s="342"/>
      <c r="N4" s="342"/>
      <c r="O4" s="342"/>
      <c r="P4" s="342"/>
      <c r="Q4" s="342"/>
      <c r="R4" s="342"/>
      <c r="S4" s="342"/>
      <c r="T4" s="342"/>
      <c r="U4" s="343"/>
      <c r="X4" s="130"/>
      <c r="Y4" s="130"/>
      <c r="AA4" s="130"/>
    </row>
    <row r="5" spans="1:35" ht="20.100000000000001" customHeight="1">
      <c r="A5" s="415" t="s">
        <v>276</v>
      </c>
      <c r="B5" s="416"/>
      <c r="C5" s="416"/>
      <c r="D5" s="416"/>
      <c r="E5" s="416"/>
      <c r="F5" s="416"/>
      <c r="G5" s="416"/>
      <c r="H5" s="416"/>
      <c r="I5" s="416"/>
      <c r="J5" s="416"/>
      <c r="K5" s="416"/>
      <c r="L5" s="416"/>
      <c r="M5" s="416"/>
      <c r="N5" s="416"/>
      <c r="O5" s="416"/>
      <c r="P5" s="416"/>
      <c r="Q5" s="416"/>
      <c r="R5" s="416"/>
      <c r="S5" s="416"/>
      <c r="T5" s="416"/>
      <c r="U5" s="417"/>
      <c r="X5" s="130"/>
      <c r="Y5" s="130"/>
      <c r="AA5" s="130"/>
    </row>
    <row r="6" spans="1:35" ht="15" customHeight="1">
      <c r="A6" s="418" t="s">
        <v>277</v>
      </c>
      <c r="B6" s="421" t="s">
        <v>278</v>
      </c>
      <c r="C6" s="422"/>
      <c r="D6" s="422"/>
      <c r="E6" s="423"/>
      <c r="F6" s="430" t="s">
        <v>279</v>
      </c>
      <c r="G6" s="430" t="s">
        <v>280</v>
      </c>
      <c r="H6" s="135" t="s">
        <v>281</v>
      </c>
      <c r="I6" s="135"/>
      <c r="J6" s="135"/>
      <c r="K6" s="135"/>
      <c r="L6" s="135"/>
      <c r="M6" s="135"/>
      <c r="N6" s="135"/>
      <c r="O6" s="135"/>
      <c r="P6" s="135"/>
      <c r="Q6" s="135"/>
      <c r="R6" s="135"/>
      <c r="S6" s="135"/>
      <c r="T6" s="135"/>
      <c r="U6" s="136"/>
      <c r="X6" s="130"/>
      <c r="Y6" s="130"/>
      <c r="AA6" s="130"/>
    </row>
    <row r="7" spans="1:35" ht="15" customHeight="1">
      <c r="A7" s="419"/>
      <c r="B7" s="424"/>
      <c r="C7" s="425"/>
      <c r="D7" s="425"/>
      <c r="E7" s="426"/>
      <c r="F7" s="431"/>
      <c r="G7" s="431"/>
      <c r="H7" s="400" t="s">
        <v>282</v>
      </c>
      <c r="I7" s="401"/>
      <c r="J7" s="402"/>
      <c r="K7" s="400" t="s">
        <v>283</v>
      </c>
      <c r="L7" s="402"/>
      <c r="M7" s="400" t="s">
        <v>284</v>
      </c>
      <c r="N7" s="401"/>
      <c r="O7" s="401"/>
      <c r="P7" s="401"/>
      <c r="Q7" s="402"/>
      <c r="R7" s="403" t="s">
        <v>283</v>
      </c>
      <c r="S7" s="404"/>
      <c r="T7" s="404"/>
      <c r="U7" s="405"/>
      <c r="X7" s="130"/>
      <c r="Y7" s="130"/>
      <c r="AA7" s="130"/>
    </row>
    <row r="8" spans="1:35" ht="40.950000000000003" customHeight="1">
      <c r="A8" s="420"/>
      <c r="B8" s="427"/>
      <c r="C8" s="428"/>
      <c r="D8" s="428"/>
      <c r="E8" s="429"/>
      <c r="F8" s="432"/>
      <c r="G8" s="432"/>
      <c r="H8" s="137" t="s">
        <v>38</v>
      </c>
      <c r="I8" s="137" t="s">
        <v>285</v>
      </c>
      <c r="J8" s="137" t="s">
        <v>40</v>
      </c>
      <c r="K8" s="138" t="s">
        <v>286</v>
      </c>
      <c r="L8" s="138" t="s">
        <v>287</v>
      </c>
      <c r="M8" s="137" t="s">
        <v>288</v>
      </c>
      <c r="N8" s="137" t="s">
        <v>289</v>
      </c>
      <c r="O8" s="137" t="s">
        <v>290</v>
      </c>
      <c r="P8" s="137" t="s">
        <v>291</v>
      </c>
      <c r="Q8" s="137" t="s">
        <v>292</v>
      </c>
      <c r="R8" s="139" t="s">
        <v>293</v>
      </c>
      <c r="S8" s="139" t="s">
        <v>294</v>
      </c>
      <c r="T8" s="139" t="s">
        <v>295</v>
      </c>
      <c r="U8" s="139" t="s">
        <v>296</v>
      </c>
      <c r="X8" s="130"/>
      <c r="Y8" s="130"/>
      <c r="AA8" s="130"/>
    </row>
    <row r="9" spans="1:35" s="147" customFormat="1" ht="12">
      <c r="A9" s="140">
        <v>1</v>
      </c>
      <c r="B9" s="406"/>
      <c r="C9" s="407"/>
      <c r="D9" s="407"/>
      <c r="E9" s="408"/>
      <c r="F9" s="141" t="s">
        <v>46</v>
      </c>
      <c r="G9" s="141"/>
      <c r="H9" s="142"/>
      <c r="I9" s="142"/>
      <c r="J9" s="142"/>
      <c r="K9" s="143"/>
      <c r="L9" s="143"/>
      <c r="M9" s="144">
        <f>M10+M21+M20+M19+M18+M17+M16+M15+M14+M13+M12+M11</f>
        <v>26868275</v>
      </c>
      <c r="N9" s="144">
        <f t="shared" ref="N9:Q9" si="0">N10+N21+N20+N19+N18+N17+N16+N15+N14+N13+N12+N11</f>
        <v>26868275</v>
      </c>
      <c r="O9" s="144">
        <f t="shared" si="0"/>
        <v>88000</v>
      </c>
      <c r="P9" s="144">
        <f t="shared" si="0"/>
        <v>88000</v>
      </c>
      <c r="Q9" s="144">
        <f t="shared" si="0"/>
        <v>88000</v>
      </c>
      <c r="R9" s="143"/>
      <c r="S9" s="143"/>
      <c r="T9" s="143"/>
      <c r="U9" s="143"/>
      <c r="V9" s="145"/>
      <c r="W9" s="146"/>
      <c r="X9" s="146"/>
      <c r="Y9" s="146"/>
      <c r="Z9" s="146"/>
      <c r="AA9" s="146"/>
      <c r="AB9" s="145"/>
      <c r="AC9" s="145"/>
      <c r="AD9" s="145"/>
      <c r="AE9" s="145"/>
      <c r="AF9" s="145"/>
      <c r="AG9" s="145"/>
      <c r="AH9" s="145"/>
      <c r="AI9" s="145"/>
    </row>
    <row r="10" spans="1:35" s="158" customFormat="1" ht="66.75" customHeight="1">
      <c r="A10" s="148"/>
      <c r="B10" s="394" t="s">
        <v>297</v>
      </c>
      <c r="C10" s="395"/>
      <c r="D10" s="395"/>
      <c r="E10" s="396"/>
      <c r="F10" s="149" t="s">
        <v>48</v>
      </c>
      <c r="G10" s="150" t="s">
        <v>49</v>
      </c>
      <c r="H10" s="151">
        <v>0</v>
      </c>
      <c r="I10" s="151">
        <v>0</v>
      </c>
      <c r="J10" s="151">
        <v>0</v>
      </c>
      <c r="K10" s="152">
        <v>0</v>
      </c>
      <c r="L10" s="152">
        <v>0</v>
      </c>
      <c r="M10" s="153">
        <v>950000</v>
      </c>
      <c r="N10" s="153">
        <v>950000</v>
      </c>
      <c r="O10" s="154">
        <v>0</v>
      </c>
      <c r="P10" s="154">
        <v>0</v>
      </c>
      <c r="Q10" s="154">
        <v>0</v>
      </c>
      <c r="R10" s="152">
        <v>0</v>
      </c>
      <c r="S10" s="152">
        <v>0</v>
      </c>
      <c r="T10" s="152">
        <v>0</v>
      </c>
      <c r="U10" s="152">
        <v>0</v>
      </c>
      <c r="V10" s="155"/>
      <c r="W10" s="156"/>
      <c r="X10" s="156"/>
      <c r="Y10" s="156"/>
      <c r="Z10" s="157"/>
      <c r="AA10" s="155"/>
      <c r="AB10" s="155"/>
      <c r="AC10" s="155"/>
      <c r="AD10" s="155"/>
      <c r="AE10" s="155"/>
      <c r="AF10" s="156"/>
      <c r="AG10" s="156"/>
      <c r="AH10" s="156"/>
      <c r="AI10" s="155"/>
    </row>
    <row r="11" spans="1:35" s="160" customFormat="1" ht="33" customHeight="1">
      <c r="A11" s="148"/>
      <c r="B11" s="394" t="s">
        <v>298</v>
      </c>
      <c r="C11" s="395"/>
      <c r="D11" s="395"/>
      <c r="E11" s="396"/>
      <c r="F11" s="149" t="s">
        <v>114</v>
      </c>
      <c r="G11" s="150" t="s">
        <v>49</v>
      </c>
      <c r="H11" s="151">
        <v>370</v>
      </c>
      <c r="I11" s="151">
        <v>9</v>
      </c>
      <c r="J11" s="151">
        <v>0</v>
      </c>
      <c r="K11" s="152">
        <v>0</v>
      </c>
      <c r="L11" s="152">
        <v>0</v>
      </c>
      <c r="M11" s="153">
        <v>1164275</v>
      </c>
      <c r="N11" s="153">
        <v>1164275</v>
      </c>
      <c r="O11" s="153">
        <v>38000</v>
      </c>
      <c r="P11" s="153">
        <v>38000</v>
      </c>
      <c r="Q11" s="153">
        <v>38000</v>
      </c>
      <c r="R11" s="152">
        <v>3.2638337162611926</v>
      </c>
      <c r="S11" s="152">
        <v>3.2638337162611926</v>
      </c>
      <c r="T11" s="152">
        <v>3.2638337162611926</v>
      </c>
      <c r="U11" s="152">
        <v>3.2638337162611926</v>
      </c>
      <c r="V11" s="155"/>
      <c r="W11" s="156"/>
      <c r="X11" s="156"/>
      <c r="Y11" s="156"/>
      <c r="Z11" s="157"/>
      <c r="AA11" s="155"/>
      <c r="AB11" s="155"/>
      <c r="AC11" s="155"/>
      <c r="AD11" s="155"/>
      <c r="AE11" s="155"/>
      <c r="AF11" s="159"/>
      <c r="AG11" s="159"/>
      <c r="AH11" s="159"/>
      <c r="AI11" s="155"/>
    </row>
    <row r="12" spans="1:35" s="160" customFormat="1" ht="48" customHeight="1">
      <c r="A12" s="148"/>
      <c r="B12" s="394" t="s">
        <v>299</v>
      </c>
      <c r="C12" s="395"/>
      <c r="D12" s="395"/>
      <c r="E12" s="396"/>
      <c r="F12" s="149" t="s">
        <v>118</v>
      </c>
      <c r="G12" s="150" t="s">
        <v>119</v>
      </c>
      <c r="H12" s="151">
        <v>9</v>
      </c>
      <c r="I12" s="151">
        <v>0</v>
      </c>
      <c r="J12" s="151">
        <v>0</v>
      </c>
      <c r="K12" s="152">
        <f t="shared" ref="K12:K21" si="1">J12/H12</f>
        <v>0</v>
      </c>
      <c r="L12" s="152">
        <v>0</v>
      </c>
      <c r="M12" s="153">
        <v>1660000</v>
      </c>
      <c r="N12" s="153">
        <v>1660000</v>
      </c>
      <c r="O12" s="153">
        <v>50000</v>
      </c>
      <c r="P12" s="153">
        <v>50000</v>
      </c>
      <c r="Q12" s="153">
        <v>50000</v>
      </c>
      <c r="R12" s="152">
        <v>3.0120481927710845</v>
      </c>
      <c r="S12" s="152">
        <v>3.0120481927710845</v>
      </c>
      <c r="T12" s="152">
        <v>3.0120481927710845</v>
      </c>
      <c r="U12" s="152">
        <v>3.0120481927710845</v>
      </c>
      <c r="V12" s="155"/>
      <c r="W12" s="156"/>
      <c r="X12" s="156"/>
      <c r="Y12" s="156"/>
      <c r="Z12" s="157"/>
      <c r="AA12" s="155"/>
      <c r="AB12" s="155"/>
      <c r="AC12" s="155"/>
      <c r="AD12" s="155"/>
      <c r="AE12" s="155"/>
      <c r="AF12" s="161"/>
      <c r="AG12" s="130"/>
      <c r="AH12" s="161"/>
      <c r="AI12" s="155"/>
    </row>
    <row r="13" spans="1:35" s="160" customFormat="1" ht="37.5" customHeight="1">
      <c r="A13" s="148"/>
      <c r="B13" s="394" t="s">
        <v>300</v>
      </c>
      <c r="C13" s="395"/>
      <c r="D13" s="395"/>
      <c r="E13" s="396"/>
      <c r="F13" s="149" t="s">
        <v>125</v>
      </c>
      <c r="G13" s="150" t="s">
        <v>49</v>
      </c>
      <c r="H13" s="151">
        <v>3</v>
      </c>
      <c r="I13" s="151">
        <v>0</v>
      </c>
      <c r="J13" s="151">
        <v>0</v>
      </c>
      <c r="K13" s="152">
        <f t="shared" si="1"/>
        <v>0</v>
      </c>
      <c r="L13" s="152">
        <v>0</v>
      </c>
      <c r="M13" s="153">
        <v>1076500</v>
      </c>
      <c r="N13" s="153">
        <v>1076500</v>
      </c>
      <c r="O13" s="154">
        <v>0</v>
      </c>
      <c r="P13" s="154">
        <v>0</v>
      </c>
      <c r="Q13" s="154">
        <v>0</v>
      </c>
      <c r="R13" s="152">
        <v>0</v>
      </c>
      <c r="S13" s="152">
        <v>0</v>
      </c>
      <c r="T13" s="152">
        <v>0</v>
      </c>
      <c r="U13" s="152">
        <v>0</v>
      </c>
      <c r="V13" s="155"/>
      <c r="W13" s="156"/>
      <c r="X13" s="156"/>
      <c r="Y13" s="156"/>
      <c r="Z13" s="157"/>
      <c r="AA13" s="155"/>
      <c r="AB13" s="155"/>
      <c r="AC13" s="155"/>
      <c r="AD13" s="155"/>
      <c r="AE13" s="155"/>
      <c r="AF13" s="162"/>
      <c r="AG13" s="130"/>
      <c r="AH13" s="130"/>
      <c r="AI13" s="155"/>
    </row>
    <row r="14" spans="1:35" s="160" customFormat="1" ht="43.5" customHeight="1">
      <c r="A14" s="148"/>
      <c r="B14" s="394" t="s">
        <v>301</v>
      </c>
      <c r="C14" s="395"/>
      <c r="D14" s="395"/>
      <c r="E14" s="396"/>
      <c r="F14" s="149" t="s">
        <v>133</v>
      </c>
      <c r="G14" s="150" t="s">
        <v>58</v>
      </c>
      <c r="H14" s="151">
        <v>2499903</v>
      </c>
      <c r="I14" s="151">
        <v>3</v>
      </c>
      <c r="J14" s="151">
        <v>3</v>
      </c>
      <c r="K14" s="152">
        <f t="shared" si="1"/>
        <v>1.2000465618065981E-6</v>
      </c>
      <c r="L14" s="152">
        <f t="shared" ref="L14:L21" si="2">J14/I14*100</f>
        <v>100</v>
      </c>
      <c r="M14" s="153">
        <v>2318000</v>
      </c>
      <c r="N14" s="153">
        <v>2318000</v>
      </c>
      <c r="O14" s="154">
        <v>0</v>
      </c>
      <c r="P14" s="154">
        <v>0</v>
      </c>
      <c r="Q14" s="154">
        <v>0</v>
      </c>
      <c r="R14" s="152">
        <v>0</v>
      </c>
      <c r="S14" s="152">
        <v>0</v>
      </c>
      <c r="T14" s="152">
        <v>0</v>
      </c>
      <c r="U14" s="152">
        <v>0</v>
      </c>
      <c r="V14" s="155"/>
      <c r="W14" s="156"/>
      <c r="X14" s="156"/>
      <c r="Y14" s="156"/>
      <c r="Z14" s="157"/>
      <c r="AA14" s="155"/>
      <c r="AB14" s="155"/>
      <c r="AC14" s="155"/>
      <c r="AD14" s="155"/>
      <c r="AE14" s="163"/>
      <c r="AF14" s="164"/>
      <c r="AG14" s="165"/>
      <c r="AH14" s="165"/>
      <c r="AI14" s="155"/>
    </row>
    <row r="15" spans="1:35" s="160" customFormat="1" ht="39" customHeight="1">
      <c r="A15" s="148"/>
      <c r="B15" s="394" t="s">
        <v>302</v>
      </c>
      <c r="C15" s="395"/>
      <c r="D15" s="395"/>
      <c r="E15" s="396"/>
      <c r="F15" s="149" t="s">
        <v>137</v>
      </c>
      <c r="G15" s="166" t="s">
        <v>119</v>
      </c>
      <c r="H15" s="151">
        <v>75</v>
      </c>
      <c r="I15" s="151">
        <v>0</v>
      </c>
      <c r="J15" s="151">
        <v>0</v>
      </c>
      <c r="K15" s="152">
        <f t="shared" si="1"/>
        <v>0</v>
      </c>
      <c r="L15" s="152">
        <v>0</v>
      </c>
      <c r="M15" s="153">
        <v>203000</v>
      </c>
      <c r="N15" s="153">
        <v>203000</v>
      </c>
      <c r="O15" s="154">
        <v>0</v>
      </c>
      <c r="P15" s="154">
        <v>0</v>
      </c>
      <c r="Q15" s="154">
        <v>0</v>
      </c>
      <c r="R15" s="152">
        <v>0</v>
      </c>
      <c r="S15" s="152">
        <v>0</v>
      </c>
      <c r="T15" s="152">
        <v>0</v>
      </c>
      <c r="U15" s="152">
        <v>0</v>
      </c>
      <c r="V15" s="155"/>
      <c r="W15" s="167"/>
      <c r="X15" s="168"/>
      <c r="Y15" s="161"/>
      <c r="Z15" s="157"/>
      <c r="AA15" s="155"/>
      <c r="AB15" s="155"/>
      <c r="AC15" s="155"/>
      <c r="AD15" s="155"/>
      <c r="AE15" s="163"/>
      <c r="AF15" s="165"/>
      <c r="AG15" s="165"/>
      <c r="AH15" s="165"/>
      <c r="AI15" s="155"/>
    </row>
    <row r="16" spans="1:35" s="160" customFormat="1" ht="30" customHeight="1">
      <c r="A16" s="148"/>
      <c r="B16" s="394" t="s">
        <v>303</v>
      </c>
      <c r="C16" s="395"/>
      <c r="D16" s="395"/>
      <c r="E16" s="396"/>
      <c r="F16" s="149" t="s">
        <v>141</v>
      </c>
      <c r="G16" s="166" t="s">
        <v>119</v>
      </c>
      <c r="H16" s="151">
        <v>1</v>
      </c>
      <c r="I16" s="151">
        <v>0</v>
      </c>
      <c r="J16" s="151">
        <v>0</v>
      </c>
      <c r="K16" s="152">
        <f t="shared" si="1"/>
        <v>0</v>
      </c>
      <c r="L16" s="152">
        <v>0</v>
      </c>
      <c r="M16" s="153">
        <v>180000</v>
      </c>
      <c r="N16" s="153">
        <v>180000</v>
      </c>
      <c r="O16" s="154">
        <v>0</v>
      </c>
      <c r="P16" s="154">
        <v>0</v>
      </c>
      <c r="Q16" s="154">
        <v>0</v>
      </c>
      <c r="R16" s="152">
        <v>0</v>
      </c>
      <c r="S16" s="152">
        <v>0</v>
      </c>
      <c r="T16" s="152">
        <v>0</v>
      </c>
      <c r="U16" s="152">
        <v>0</v>
      </c>
      <c r="V16" s="155"/>
      <c r="W16" s="169"/>
      <c r="X16" s="170"/>
      <c r="Y16" s="162"/>
      <c r="Z16" s="157"/>
      <c r="AA16" s="155"/>
      <c r="AB16" s="155"/>
      <c r="AC16" s="155"/>
      <c r="AD16" s="155"/>
      <c r="AE16" s="163"/>
      <c r="AF16" s="165"/>
      <c r="AG16" s="165"/>
      <c r="AH16" s="165"/>
      <c r="AI16" s="155"/>
    </row>
    <row r="17" spans="1:35" s="160" customFormat="1" ht="48" customHeight="1">
      <c r="A17" s="148"/>
      <c r="B17" s="394" t="s">
        <v>304</v>
      </c>
      <c r="C17" s="395"/>
      <c r="D17" s="395"/>
      <c r="E17" s="396"/>
      <c r="F17" s="149" t="s">
        <v>143</v>
      </c>
      <c r="G17" s="166" t="s">
        <v>119</v>
      </c>
      <c r="H17" s="151">
        <v>4</v>
      </c>
      <c r="I17" s="151">
        <v>0</v>
      </c>
      <c r="J17" s="151">
        <v>0</v>
      </c>
      <c r="K17" s="152">
        <f t="shared" si="1"/>
        <v>0</v>
      </c>
      <c r="L17" s="152">
        <v>0</v>
      </c>
      <c r="M17" s="153">
        <v>2500000</v>
      </c>
      <c r="N17" s="153">
        <v>2500000</v>
      </c>
      <c r="O17" s="154">
        <v>0</v>
      </c>
      <c r="P17" s="154">
        <v>0</v>
      </c>
      <c r="Q17" s="154">
        <v>0</v>
      </c>
      <c r="R17" s="152">
        <v>0</v>
      </c>
      <c r="S17" s="152">
        <v>0</v>
      </c>
      <c r="T17" s="152">
        <v>0</v>
      </c>
      <c r="U17" s="152">
        <v>0</v>
      </c>
      <c r="V17" s="155"/>
      <c r="W17" s="169"/>
      <c r="X17" s="171"/>
      <c r="Y17" s="171"/>
      <c r="Z17" s="157"/>
      <c r="AA17" s="155"/>
      <c r="AB17" s="155"/>
      <c r="AC17" s="155"/>
      <c r="AD17" s="155"/>
      <c r="AE17" s="163"/>
      <c r="AF17" s="165"/>
      <c r="AG17" s="165"/>
      <c r="AH17" s="165"/>
      <c r="AI17" s="155"/>
    </row>
    <row r="18" spans="1:35" s="160" customFormat="1" ht="42.75" customHeight="1">
      <c r="A18" s="148"/>
      <c r="B18" s="394" t="s">
        <v>305</v>
      </c>
      <c r="C18" s="395"/>
      <c r="D18" s="395"/>
      <c r="E18" s="396"/>
      <c r="F18" s="149" t="s">
        <v>149</v>
      </c>
      <c r="G18" s="166" t="s">
        <v>150</v>
      </c>
      <c r="H18" s="151">
        <v>0</v>
      </c>
      <c r="I18" s="151">
        <v>0</v>
      </c>
      <c r="J18" s="151">
        <v>0</v>
      </c>
      <c r="K18" s="152">
        <v>0</v>
      </c>
      <c r="L18" s="152">
        <v>0</v>
      </c>
      <c r="M18" s="153">
        <v>2062500</v>
      </c>
      <c r="N18" s="153">
        <v>2062500</v>
      </c>
      <c r="O18" s="154">
        <v>0</v>
      </c>
      <c r="P18" s="154">
        <v>0</v>
      </c>
      <c r="Q18" s="154">
        <v>0</v>
      </c>
      <c r="R18" s="152">
        <v>0</v>
      </c>
      <c r="S18" s="152">
        <v>0</v>
      </c>
      <c r="T18" s="152">
        <v>0</v>
      </c>
      <c r="U18" s="152">
        <v>0</v>
      </c>
      <c r="V18" s="155"/>
      <c r="W18" s="169"/>
      <c r="X18" s="130"/>
      <c r="Y18" s="130"/>
      <c r="Z18" s="157"/>
      <c r="AA18" s="155"/>
      <c r="AB18" s="155"/>
      <c r="AC18" s="155"/>
      <c r="AD18" s="155"/>
      <c r="AE18" s="163"/>
      <c r="AF18" s="165"/>
      <c r="AG18" s="165"/>
      <c r="AH18" s="165"/>
      <c r="AI18" s="155"/>
    </row>
    <row r="19" spans="1:35" s="158" customFormat="1" ht="36.75" customHeight="1">
      <c r="A19" s="148"/>
      <c r="B19" s="394" t="s">
        <v>306</v>
      </c>
      <c r="C19" s="395"/>
      <c r="D19" s="395"/>
      <c r="E19" s="396"/>
      <c r="F19" s="149" t="s">
        <v>64</v>
      </c>
      <c r="G19" s="150" t="s">
        <v>49</v>
      </c>
      <c r="H19" s="151">
        <v>24</v>
      </c>
      <c r="I19" s="151">
        <v>19</v>
      </c>
      <c r="J19" s="151">
        <v>19</v>
      </c>
      <c r="K19" s="152">
        <f t="shared" si="1"/>
        <v>0.79166666666666663</v>
      </c>
      <c r="L19" s="152">
        <f t="shared" si="2"/>
        <v>100</v>
      </c>
      <c r="M19" s="153">
        <v>5604000</v>
      </c>
      <c r="N19" s="153">
        <v>5604000</v>
      </c>
      <c r="O19" s="154">
        <v>0</v>
      </c>
      <c r="P19" s="154">
        <v>0</v>
      </c>
      <c r="Q19" s="154">
        <v>0</v>
      </c>
      <c r="R19" s="152">
        <v>0</v>
      </c>
      <c r="S19" s="152">
        <v>0</v>
      </c>
      <c r="T19" s="152">
        <v>0</v>
      </c>
      <c r="U19" s="152">
        <v>0</v>
      </c>
      <c r="V19" s="155"/>
      <c r="W19" s="169"/>
      <c r="X19" s="130"/>
      <c r="Y19" s="130"/>
      <c r="Z19" s="157"/>
      <c r="AA19" s="155"/>
      <c r="AB19" s="155"/>
      <c r="AC19" s="155"/>
      <c r="AD19" s="155"/>
      <c r="AE19" s="163"/>
      <c r="AF19" s="172"/>
      <c r="AG19" s="172"/>
      <c r="AH19" s="172"/>
      <c r="AI19" s="155"/>
    </row>
    <row r="20" spans="1:35" s="158" customFormat="1" ht="69.75" customHeight="1">
      <c r="A20" s="148"/>
      <c r="B20" s="394" t="s">
        <v>307</v>
      </c>
      <c r="C20" s="395"/>
      <c r="D20" s="395"/>
      <c r="E20" s="396"/>
      <c r="F20" s="149" t="s">
        <v>73</v>
      </c>
      <c r="G20" s="150" t="s">
        <v>49</v>
      </c>
      <c r="H20" s="151">
        <v>1</v>
      </c>
      <c r="I20" s="151">
        <v>1</v>
      </c>
      <c r="J20" s="151">
        <v>1</v>
      </c>
      <c r="K20" s="152">
        <f t="shared" si="1"/>
        <v>1</v>
      </c>
      <c r="L20" s="152">
        <f t="shared" si="2"/>
        <v>100</v>
      </c>
      <c r="M20" s="153">
        <v>6090000</v>
      </c>
      <c r="N20" s="153">
        <v>6090000</v>
      </c>
      <c r="O20" s="154">
        <v>0</v>
      </c>
      <c r="P20" s="154">
        <v>0</v>
      </c>
      <c r="Q20" s="154">
        <v>0</v>
      </c>
      <c r="R20" s="152">
        <v>0</v>
      </c>
      <c r="S20" s="152">
        <v>0</v>
      </c>
      <c r="T20" s="152">
        <v>0</v>
      </c>
      <c r="U20" s="152">
        <v>0</v>
      </c>
      <c r="V20" s="155"/>
      <c r="W20" s="169"/>
      <c r="X20" s="130"/>
      <c r="Y20" s="130"/>
      <c r="Z20" s="157"/>
      <c r="AA20" s="155"/>
      <c r="AB20" s="155"/>
      <c r="AC20" s="155"/>
      <c r="AD20" s="155"/>
      <c r="AE20" s="163"/>
      <c r="AF20" s="172"/>
      <c r="AG20" s="172"/>
      <c r="AH20" s="172"/>
      <c r="AI20" s="155"/>
    </row>
    <row r="21" spans="1:35" s="158" customFormat="1" ht="37.5" customHeight="1">
      <c r="A21" s="173"/>
      <c r="B21" s="397" t="s">
        <v>308</v>
      </c>
      <c r="C21" s="398"/>
      <c r="D21" s="398"/>
      <c r="E21" s="399"/>
      <c r="F21" s="174" t="s">
        <v>57</v>
      </c>
      <c r="G21" s="175" t="s">
        <v>58</v>
      </c>
      <c r="H21" s="176">
        <v>1650000</v>
      </c>
      <c r="I21" s="176">
        <v>1650000</v>
      </c>
      <c r="J21" s="176">
        <v>1150000</v>
      </c>
      <c r="K21" s="177">
        <f t="shared" si="1"/>
        <v>0.69696969696969702</v>
      </c>
      <c r="L21" s="177">
        <f t="shared" si="2"/>
        <v>69.696969696969703</v>
      </c>
      <c r="M21" s="178">
        <v>3060000</v>
      </c>
      <c r="N21" s="178">
        <v>3060000</v>
      </c>
      <c r="O21" s="179">
        <v>0</v>
      </c>
      <c r="P21" s="179">
        <v>0</v>
      </c>
      <c r="Q21" s="179">
        <v>0</v>
      </c>
      <c r="R21" s="177">
        <v>0</v>
      </c>
      <c r="S21" s="177">
        <v>0</v>
      </c>
      <c r="T21" s="177">
        <v>0</v>
      </c>
      <c r="U21" s="177">
        <v>0</v>
      </c>
      <c r="V21" s="155"/>
      <c r="W21" s="169"/>
      <c r="X21" s="130"/>
      <c r="Y21" s="130"/>
      <c r="Z21" s="157"/>
      <c r="AA21" s="155"/>
      <c r="AB21" s="155"/>
      <c r="AC21" s="155"/>
      <c r="AD21" s="155"/>
      <c r="AE21" s="163"/>
      <c r="AF21" s="172"/>
      <c r="AG21" s="172"/>
      <c r="AH21" s="172"/>
      <c r="AI21" s="155"/>
    </row>
    <row r="22" spans="1:35" s="188" customFormat="1" ht="17.25" customHeight="1">
      <c r="A22" s="140">
        <v>2</v>
      </c>
      <c r="B22" s="180"/>
      <c r="C22" s="180"/>
      <c r="D22" s="180"/>
      <c r="E22" s="180"/>
      <c r="F22" s="181" t="s">
        <v>153</v>
      </c>
      <c r="G22" s="182"/>
      <c r="H22" s="183"/>
      <c r="I22" s="183"/>
      <c r="J22" s="183"/>
      <c r="K22" s="184"/>
      <c r="L22" s="184"/>
      <c r="M22" s="185">
        <f>M34+M33+M32+M31+M30+M29+M28+M27+M26+M25+M24+M23</f>
        <v>318510461</v>
      </c>
      <c r="N22" s="185">
        <f t="shared" ref="N22:Q22" si="3">N34+N33+N32+N31+N30+N29+N28+N27+N26+N25+N24+N23</f>
        <v>318510461</v>
      </c>
      <c r="O22" s="185">
        <f t="shared" si="3"/>
        <v>32377429.690000005</v>
      </c>
      <c r="P22" s="185">
        <f t="shared" si="3"/>
        <v>32377429.690000005</v>
      </c>
      <c r="Q22" s="185">
        <f t="shared" si="3"/>
        <v>32377429.689999998</v>
      </c>
      <c r="R22" s="184"/>
      <c r="S22" s="184"/>
      <c r="T22" s="184"/>
      <c r="U22" s="184"/>
      <c r="V22" s="186"/>
      <c r="W22" s="169"/>
      <c r="X22" s="130"/>
      <c r="Y22" s="130"/>
      <c r="Z22" s="187"/>
      <c r="AA22" s="186"/>
      <c r="AB22" s="186"/>
      <c r="AC22" s="186"/>
      <c r="AD22" s="186"/>
      <c r="AE22" s="186"/>
      <c r="AF22" s="186"/>
      <c r="AG22" s="186"/>
      <c r="AH22" s="186"/>
      <c r="AI22" s="186"/>
    </row>
    <row r="23" spans="1:35" s="158" customFormat="1" ht="45.75" customHeight="1">
      <c r="A23" s="148"/>
      <c r="B23" s="394" t="s">
        <v>309</v>
      </c>
      <c r="C23" s="395"/>
      <c r="D23" s="395"/>
      <c r="E23" s="396"/>
      <c r="F23" s="149" t="s">
        <v>155</v>
      </c>
      <c r="G23" s="166" t="s">
        <v>156</v>
      </c>
      <c r="H23" s="151">
        <v>2627</v>
      </c>
      <c r="I23" s="151">
        <v>0</v>
      </c>
      <c r="J23" s="151">
        <v>0</v>
      </c>
      <c r="K23" s="152">
        <f t="shared" ref="K23:K33" si="4">J23/H23</f>
        <v>0</v>
      </c>
      <c r="L23" s="152">
        <v>0</v>
      </c>
      <c r="M23" s="153">
        <v>33511617</v>
      </c>
      <c r="N23" s="153">
        <v>33511617</v>
      </c>
      <c r="O23" s="153">
        <v>2640644.7400000002</v>
      </c>
      <c r="P23" s="153">
        <v>2640644.7400000002</v>
      </c>
      <c r="Q23" s="153">
        <v>2640644.7400000002</v>
      </c>
      <c r="R23" s="152">
        <v>7.879789089258213</v>
      </c>
      <c r="S23" s="152">
        <v>7.879789089258213</v>
      </c>
      <c r="T23" s="152">
        <v>7.879789089258213</v>
      </c>
      <c r="U23" s="152">
        <v>7.879789089258213</v>
      </c>
      <c r="V23" s="155"/>
      <c r="W23" s="169"/>
      <c r="X23" s="130"/>
      <c r="Y23" s="130"/>
      <c r="Z23" s="157"/>
      <c r="AA23" s="155"/>
      <c r="AB23" s="155"/>
      <c r="AC23" s="155"/>
      <c r="AD23" s="155"/>
      <c r="AE23" s="155"/>
      <c r="AF23" s="130"/>
      <c r="AG23" s="130"/>
      <c r="AH23" s="130"/>
      <c r="AI23" s="155"/>
    </row>
    <row r="24" spans="1:35" s="158" customFormat="1" ht="45" customHeight="1">
      <c r="A24" s="148"/>
      <c r="B24" s="394" t="s">
        <v>310</v>
      </c>
      <c r="C24" s="395"/>
      <c r="D24" s="395"/>
      <c r="E24" s="396"/>
      <c r="F24" s="149" t="s">
        <v>160</v>
      </c>
      <c r="G24" s="166" t="s">
        <v>161</v>
      </c>
      <c r="H24" s="151">
        <v>0</v>
      </c>
      <c r="I24" s="151">
        <v>0</v>
      </c>
      <c r="J24" s="151">
        <v>0</v>
      </c>
      <c r="K24" s="152">
        <v>0</v>
      </c>
      <c r="L24" s="152">
        <v>0</v>
      </c>
      <c r="M24" s="153">
        <v>1669000</v>
      </c>
      <c r="N24" s="153">
        <v>1669000</v>
      </c>
      <c r="O24" s="154">
        <v>0</v>
      </c>
      <c r="P24" s="154">
        <v>0</v>
      </c>
      <c r="Q24" s="154">
        <v>0</v>
      </c>
      <c r="R24" s="152">
        <v>0</v>
      </c>
      <c r="S24" s="152">
        <v>0</v>
      </c>
      <c r="T24" s="152">
        <v>0</v>
      </c>
      <c r="U24" s="152">
        <v>0</v>
      </c>
      <c r="V24" s="155"/>
      <c r="W24" s="169"/>
      <c r="X24" s="130"/>
      <c r="Y24" s="130"/>
      <c r="Z24" s="157"/>
      <c r="AA24" s="155"/>
      <c r="AB24" s="155"/>
      <c r="AC24" s="155"/>
      <c r="AD24" s="155"/>
      <c r="AE24" s="155"/>
      <c r="AF24" s="189"/>
      <c r="AG24" s="189"/>
      <c r="AH24" s="189"/>
      <c r="AI24" s="155"/>
    </row>
    <row r="25" spans="1:35" s="158" customFormat="1" ht="37.5" customHeight="1">
      <c r="A25" s="148"/>
      <c r="B25" s="394" t="s">
        <v>311</v>
      </c>
      <c r="C25" s="395"/>
      <c r="D25" s="395"/>
      <c r="E25" s="396"/>
      <c r="F25" s="149" t="s">
        <v>165</v>
      </c>
      <c r="G25" s="166" t="s">
        <v>166</v>
      </c>
      <c r="H25" s="151">
        <v>0</v>
      </c>
      <c r="I25" s="151">
        <v>0</v>
      </c>
      <c r="J25" s="151">
        <v>0</v>
      </c>
      <c r="K25" s="152">
        <v>0</v>
      </c>
      <c r="L25" s="152">
        <v>0</v>
      </c>
      <c r="M25" s="153">
        <v>3900000</v>
      </c>
      <c r="N25" s="153">
        <v>3900000</v>
      </c>
      <c r="O25" s="154">
        <v>0</v>
      </c>
      <c r="P25" s="154">
        <v>0</v>
      </c>
      <c r="Q25" s="154">
        <v>0</v>
      </c>
      <c r="R25" s="152">
        <v>0</v>
      </c>
      <c r="S25" s="152">
        <v>0</v>
      </c>
      <c r="T25" s="152">
        <v>0</v>
      </c>
      <c r="U25" s="152">
        <v>0</v>
      </c>
      <c r="V25" s="155"/>
      <c r="W25" s="169"/>
      <c r="X25" s="130"/>
      <c r="Y25" s="130"/>
      <c r="Z25" s="157"/>
      <c r="AA25" s="155"/>
      <c r="AB25" s="155"/>
      <c r="AC25" s="155"/>
      <c r="AD25" s="155"/>
      <c r="AE25" s="155"/>
      <c r="AF25" s="129"/>
      <c r="AG25" s="129"/>
      <c r="AH25" s="129"/>
      <c r="AI25" s="155"/>
    </row>
    <row r="26" spans="1:35" s="158" customFormat="1" ht="39" customHeight="1">
      <c r="A26" s="148"/>
      <c r="B26" s="394" t="s">
        <v>312</v>
      </c>
      <c r="C26" s="395"/>
      <c r="D26" s="395"/>
      <c r="E26" s="396"/>
      <c r="F26" s="149" t="s">
        <v>169</v>
      </c>
      <c r="G26" s="166" t="s">
        <v>49</v>
      </c>
      <c r="H26" s="151">
        <v>2</v>
      </c>
      <c r="I26" s="151">
        <v>0</v>
      </c>
      <c r="J26" s="151">
        <v>0</v>
      </c>
      <c r="K26" s="152">
        <f t="shared" si="4"/>
        <v>0</v>
      </c>
      <c r="L26" s="152">
        <v>0</v>
      </c>
      <c r="M26" s="153">
        <v>10000000</v>
      </c>
      <c r="N26" s="153">
        <v>10000000</v>
      </c>
      <c r="O26" s="153">
        <v>1258740</v>
      </c>
      <c r="P26" s="153">
        <v>1258740</v>
      </c>
      <c r="Q26" s="153">
        <v>1258740</v>
      </c>
      <c r="R26" s="152">
        <v>12.587400000000001</v>
      </c>
      <c r="S26" s="152">
        <v>12.587400000000001</v>
      </c>
      <c r="T26" s="152">
        <v>12.587400000000001</v>
      </c>
      <c r="U26" s="152">
        <v>12.587400000000001</v>
      </c>
      <c r="V26" s="155"/>
      <c r="W26" s="169"/>
      <c r="X26" s="130"/>
      <c r="Y26" s="130"/>
      <c r="Z26" s="157"/>
      <c r="AA26" s="155"/>
      <c r="AB26" s="155"/>
      <c r="AC26" s="155"/>
      <c r="AD26" s="155"/>
      <c r="AE26" s="155"/>
      <c r="AF26" s="129"/>
      <c r="AG26" s="129"/>
      <c r="AH26" s="129"/>
      <c r="AI26" s="155"/>
    </row>
    <row r="27" spans="1:35" s="158" customFormat="1" ht="43.5" customHeight="1">
      <c r="A27" s="148"/>
      <c r="B27" s="394" t="s">
        <v>313</v>
      </c>
      <c r="C27" s="395"/>
      <c r="D27" s="395"/>
      <c r="E27" s="396"/>
      <c r="F27" s="149" t="s">
        <v>173</v>
      </c>
      <c r="G27" s="166" t="s">
        <v>58</v>
      </c>
      <c r="H27" s="151">
        <v>100800</v>
      </c>
      <c r="I27" s="151">
        <v>100800</v>
      </c>
      <c r="J27" s="151">
        <v>105441</v>
      </c>
      <c r="K27" s="152">
        <f t="shared" si="4"/>
        <v>1.0460416666666668</v>
      </c>
      <c r="L27" s="152">
        <f t="shared" ref="L27:L32" si="5">J27/I27*100</f>
        <v>104.60416666666667</v>
      </c>
      <c r="M27" s="153">
        <v>16268734</v>
      </c>
      <c r="N27" s="153">
        <v>16268734</v>
      </c>
      <c r="O27" s="153">
        <v>65160</v>
      </c>
      <c r="P27" s="153">
        <v>65160</v>
      </c>
      <c r="Q27" s="153">
        <v>65160</v>
      </c>
      <c r="R27" s="152">
        <v>0.40052286797485287</v>
      </c>
      <c r="S27" s="152">
        <v>0.40052286797485287</v>
      </c>
      <c r="T27" s="152">
        <v>0.40052286797485287</v>
      </c>
      <c r="U27" s="152">
        <v>0.40052286797485287</v>
      </c>
      <c r="V27" s="155"/>
      <c r="W27" s="169"/>
      <c r="X27" s="130"/>
      <c r="Y27" s="130"/>
      <c r="Z27" s="157"/>
      <c r="AA27" s="155"/>
      <c r="AB27" s="155"/>
      <c r="AC27" s="155"/>
      <c r="AD27" s="155"/>
      <c r="AE27" s="155"/>
      <c r="AF27" s="129"/>
      <c r="AG27" s="129"/>
      <c r="AH27" s="129"/>
      <c r="AI27" s="155"/>
    </row>
    <row r="28" spans="1:35" s="158" customFormat="1" ht="39" customHeight="1">
      <c r="A28" s="148"/>
      <c r="B28" s="394" t="s">
        <v>314</v>
      </c>
      <c r="C28" s="395"/>
      <c r="D28" s="395"/>
      <c r="E28" s="396"/>
      <c r="F28" s="149" t="s">
        <v>179</v>
      </c>
      <c r="G28" s="166" t="s">
        <v>49</v>
      </c>
      <c r="H28" s="151">
        <v>62</v>
      </c>
      <c r="I28" s="151">
        <v>0</v>
      </c>
      <c r="J28" s="151">
        <v>0</v>
      </c>
      <c r="K28" s="152">
        <f t="shared" si="4"/>
        <v>0</v>
      </c>
      <c r="L28" s="152">
        <v>0</v>
      </c>
      <c r="M28" s="153">
        <v>152677665</v>
      </c>
      <c r="N28" s="153">
        <v>152677665</v>
      </c>
      <c r="O28" s="153">
        <v>26653306.850000001</v>
      </c>
      <c r="P28" s="153">
        <v>26653306.850000001</v>
      </c>
      <c r="Q28" s="153">
        <v>26653306.849999998</v>
      </c>
      <c r="R28" s="152">
        <v>17.457240291171601</v>
      </c>
      <c r="S28" s="152">
        <v>17.457240291171601</v>
      </c>
      <c r="T28" s="152">
        <v>17.457240291171601</v>
      </c>
      <c r="U28" s="152">
        <v>17.457240291171601</v>
      </c>
      <c r="V28" s="155"/>
      <c r="W28" s="169"/>
      <c r="X28" s="130"/>
      <c r="Y28" s="130"/>
      <c r="Z28" s="157"/>
      <c r="AA28" s="155"/>
      <c r="AB28" s="155"/>
      <c r="AC28" s="155"/>
      <c r="AD28" s="155"/>
      <c r="AE28" s="155"/>
      <c r="AF28" s="129"/>
      <c r="AG28" s="129"/>
      <c r="AH28" s="129"/>
      <c r="AI28" s="155"/>
    </row>
    <row r="29" spans="1:35" s="158" customFormat="1" ht="51" customHeight="1">
      <c r="A29" s="148"/>
      <c r="B29" s="394" t="s">
        <v>315</v>
      </c>
      <c r="C29" s="395"/>
      <c r="D29" s="395"/>
      <c r="E29" s="396"/>
      <c r="F29" s="149" t="s">
        <v>185</v>
      </c>
      <c r="G29" s="166" t="s">
        <v>184</v>
      </c>
      <c r="H29" s="151">
        <v>0</v>
      </c>
      <c r="I29" s="151">
        <v>0</v>
      </c>
      <c r="J29" s="151">
        <v>0</v>
      </c>
      <c r="K29" s="152">
        <v>0</v>
      </c>
      <c r="L29" s="152">
        <v>0</v>
      </c>
      <c r="M29" s="153">
        <v>6014522</v>
      </c>
      <c r="N29" s="153">
        <v>6014522</v>
      </c>
      <c r="O29" s="153">
        <v>1326957</v>
      </c>
      <c r="P29" s="153">
        <v>1326957</v>
      </c>
      <c r="Q29" s="153">
        <v>1326957</v>
      </c>
      <c r="R29" s="152">
        <v>22.062551271738634</v>
      </c>
      <c r="S29" s="152">
        <v>22.062551271738634</v>
      </c>
      <c r="T29" s="152">
        <v>22.062551271738634</v>
      </c>
      <c r="U29" s="152">
        <v>22.062551271738634</v>
      </c>
      <c r="V29" s="155"/>
      <c r="W29" s="169"/>
      <c r="X29" s="130"/>
      <c r="Y29" s="130"/>
      <c r="Z29" s="157"/>
      <c r="AA29" s="155"/>
      <c r="AB29" s="155"/>
      <c r="AC29" s="155"/>
      <c r="AD29" s="155"/>
      <c r="AE29" s="155"/>
      <c r="AF29" s="129"/>
      <c r="AG29" s="129"/>
      <c r="AH29" s="129"/>
      <c r="AI29" s="155"/>
    </row>
    <row r="30" spans="1:35" s="158" customFormat="1" ht="39.75" customHeight="1">
      <c r="A30" s="148"/>
      <c r="B30" s="394" t="s">
        <v>316</v>
      </c>
      <c r="C30" s="395"/>
      <c r="D30" s="395"/>
      <c r="E30" s="396"/>
      <c r="F30" s="149" t="s">
        <v>189</v>
      </c>
      <c r="G30" s="166" t="s">
        <v>58</v>
      </c>
      <c r="H30" s="151">
        <v>150</v>
      </c>
      <c r="I30" s="151">
        <v>150</v>
      </c>
      <c r="J30" s="151">
        <v>150</v>
      </c>
      <c r="K30" s="152">
        <f t="shared" si="4"/>
        <v>1</v>
      </c>
      <c r="L30" s="152">
        <f t="shared" si="5"/>
        <v>100</v>
      </c>
      <c r="M30" s="153">
        <v>450000</v>
      </c>
      <c r="N30" s="153">
        <v>450000</v>
      </c>
      <c r="O30" s="154">
        <v>0</v>
      </c>
      <c r="P30" s="154">
        <v>0</v>
      </c>
      <c r="Q30" s="154">
        <v>0</v>
      </c>
      <c r="R30" s="152">
        <v>0</v>
      </c>
      <c r="S30" s="152">
        <v>0</v>
      </c>
      <c r="T30" s="152">
        <v>0</v>
      </c>
      <c r="U30" s="152">
        <v>0</v>
      </c>
      <c r="V30" s="155"/>
      <c r="W30" s="169"/>
      <c r="X30" s="130"/>
      <c r="Y30" s="130"/>
      <c r="Z30" s="157"/>
      <c r="AA30" s="155"/>
      <c r="AB30" s="155"/>
      <c r="AC30" s="155"/>
      <c r="AD30" s="155"/>
      <c r="AE30" s="155"/>
      <c r="AF30" s="129"/>
      <c r="AG30" s="129"/>
      <c r="AH30" s="129"/>
      <c r="AI30" s="155"/>
    </row>
    <row r="31" spans="1:35" s="158" customFormat="1" ht="35.25" customHeight="1">
      <c r="A31" s="148"/>
      <c r="B31" s="394" t="s">
        <v>317</v>
      </c>
      <c r="C31" s="395"/>
      <c r="D31" s="395"/>
      <c r="E31" s="396"/>
      <c r="F31" s="149" t="s">
        <v>193</v>
      </c>
      <c r="G31" s="166" t="s">
        <v>49</v>
      </c>
      <c r="H31" s="151">
        <v>705</v>
      </c>
      <c r="I31" s="151">
        <v>0</v>
      </c>
      <c r="J31" s="151">
        <v>0</v>
      </c>
      <c r="K31" s="152">
        <f t="shared" si="4"/>
        <v>0</v>
      </c>
      <c r="L31" s="152">
        <v>0</v>
      </c>
      <c r="M31" s="153">
        <v>57460022</v>
      </c>
      <c r="N31" s="153">
        <v>57460022</v>
      </c>
      <c r="O31" s="153">
        <v>432621.1</v>
      </c>
      <c r="P31" s="153">
        <v>432621.1</v>
      </c>
      <c r="Q31" s="153">
        <v>432621.1</v>
      </c>
      <c r="R31" s="152">
        <v>0.75290799575398693</v>
      </c>
      <c r="S31" s="152">
        <v>0.75290799575398693</v>
      </c>
      <c r="T31" s="152">
        <v>0.75290799575398693</v>
      </c>
      <c r="U31" s="152">
        <v>0.75290799575398693</v>
      </c>
      <c r="V31" s="155"/>
      <c r="W31" s="169"/>
      <c r="X31" s="130"/>
      <c r="Y31" s="130"/>
      <c r="Z31" s="157"/>
      <c r="AA31" s="155"/>
      <c r="AB31" s="155"/>
      <c r="AC31" s="155"/>
      <c r="AD31" s="155"/>
      <c r="AE31" s="155"/>
      <c r="AF31" s="129"/>
      <c r="AG31" s="129"/>
      <c r="AH31" s="129"/>
      <c r="AI31" s="155"/>
    </row>
    <row r="32" spans="1:35" s="190" customFormat="1" ht="49.5" customHeight="1">
      <c r="A32" s="148"/>
      <c r="B32" s="394" t="s">
        <v>318</v>
      </c>
      <c r="C32" s="395"/>
      <c r="D32" s="395"/>
      <c r="E32" s="396"/>
      <c r="F32" s="149" t="s">
        <v>183</v>
      </c>
      <c r="G32" s="166" t="s">
        <v>219</v>
      </c>
      <c r="H32" s="151">
        <v>102</v>
      </c>
      <c r="I32" s="151">
        <v>87</v>
      </c>
      <c r="J32" s="151">
        <v>67</v>
      </c>
      <c r="K32" s="152">
        <f t="shared" si="4"/>
        <v>0.65686274509803921</v>
      </c>
      <c r="L32" s="152">
        <f t="shared" si="5"/>
        <v>77.011494252873561</v>
      </c>
      <c r="M32" s="153">
        <v>32228901</v>
      </c>
      <c r="N32" s="153">
        <v>32228901</v>
      </c>
      <c r="O32" s="154">
        <v>0</v>
      </c>
      <c r="P32" s="154">
        <v>0</v>
      </c>
      <c r="Q32" s="154">
        <v>0</v>
      </c>
      <c r="R32" s="152">
        <v>0</v>
      </c>
      <c r="S32" s="152">
        <v>0</v>
      </c>
      <c r="T32" s="152">
        <v>0</v>
      </c>
      <c r="U32" s="152">
        <v>0</v>
      </c>
      <c r="V32" s="129"/>
      <c r="W32" s="169"/>
      <c r="X32" s="130"/>
      <c r="Y32" s="130"/>
      <c r="Z32" s="130"/>
      <c r="AA32" s="129"/>
      <c r="AB32" s="129"/>
      <c r="AC32" s="129"/>
      <c r="AD32" s="129"/>
      <c r="AE32" s="129"/>
      <c r="AF32" s="129"/>
      <c r="AG32" s="129"/>
      <c r="AH32" s="129"/>
      <c r="AI32" s="129"/>
    </row>
    <row r="33" spans="1:35" s="191" customFormat="1" ht="36" customHeight="1">
      <c r="A33" s="148"/>
      <c r="B33" s="394" t="s">
        <v>319</v>
      </c>
      <c r="C33" s="395"/>
      <c r="D33" s="395"/>
      <c r="E33" s="396"/>
      <c r="F33" s="149" t="s">
        <v>206</v>
      </c>
      <c r="G33" s="166" t="s">
        <v>207</v>
      </c>
      <c r="H33" s="151">
        <v>35</v>
      </c>
      <c r="I33" s="151">
        <v>0</v>
      </c>
      <c r="J33" s="151">
        <v>0</v>
      </c>
      <c r="K33" s="152">
        <f t="shared" si="4"/>
        <v>0</v>
      </c>
      <c r="L33" s="152">
        <v>0</v>
      </c>
      <c r="M33" s="153">
        <v>3750000</v>
      </c>
      <c r="N33" s="153">
        <v>3750000</v>
      </c>
      <c r="O33" s="154">
        <v>0</v>
      </c>
      <c r="P33" s="154">
        <v>0</v>
      </c>
      <c r="Q33" s="154">
        <v>0</v>
      </c>
      <c r="R33" s="152">
        <v>0</v>
      </c>
      <c r="S33" s="152">
        <v>0</v>
      </c>
      <c r="T33" s="152">
        <v>0</v>
      </c>
      <c r="U33" s="152">
        <v>0</v>
      </c>
      <c r="V33" s="155"/>
      <c r="W33" s="169"/>
      <c r="X33" s="130"/>
      <c r="Y33" s="130"/>
      <c r="Z33" s="157"/>
      <c r="AA33" s="155"/>
      <c r="AB33" s="155"/>
      <c r="AC33" s="155"/>
      <c r="AD33" s="155"/>
      <c r="AE33" s="155"/>
      <c r="AF33" s="129"/>
      <c r="AG33" s="129"/>
      <c r="AH33" s="129"/>
      <c r="AI33" s="155"/>
    </row>
    <row r="34" spans="1:35" s="191" customFormat="1" ht="41.25" customHeight="1">
      <c r="A34" s="148"/>
      <c r="B34" s="394" t="s">
        <v>320</v>
      </c>
      <c r="C34" s="395"/>
      <c r="D34" s="395"/>
      <c r="E34" s="396"/>
      <c r="F34" s="149" t="s">
        <v>211</v>
      </c>
      <c r="G34" s="166" t="s">
        <v>86</v>
      </c>
      <c r="H34" s="151">
        <v>0</v>
      </c>
      <c r="I34" s="151">
        <v>0</v>
      </c>
      <c r="J34" s="151">
        <v>0</v>
      </c>
      <c r="K34" s="152">
        <v>0</v>
      </c>
      <c r="L34" s="152">
        <v>0</v>
      </c>
      <c r="M34" s="153">
        <v>580000</v>
      </c>
      <c r="N34" s="153">
        <v>580000</v>
      </c>
      <c r="O34" s="154">
        <v>0</v>
      </c>
      <c r="P34" s="154">
        <v>0</v>
      </c>
      <c r="Q34" s="154">
        <v>0</v>
      </c>
      <c r="R34" s="152">
        <v>0</v>
      </c>
      <c r="S34" s="152">
        <v>0</v>
      </c>
      <c r="T34" s="152">
        <v>0</v>
      </c>
      <c r="U34" s="152">
        <v>0</v>
      </c>
      <c r="V34" s="155"/>
      <c r="W34" s="169"/>
      <c r="X34" s="130"/>
      <c r="Y34" s="130"/>
      <c r="Z34" s="157"/>
      <c r="AA34" s="155"/>
      <c r="AB34" s="155"/>
      <c r="AC34" s="155"/>
      <c r="AD34" s="155"/>
      <c r="AE34" s="155"/>
      <c r="AF34" s="129"/>
      <c r="AG34" s="129"/>
      <c r="AH34" s="129"/>
      <c r="AI34" s="155"/>
    </row>
    <row r="35" spans="1:35" s="188" customFormat="1" ht="29.25" customHeight="1">
      <c r="A35" s="192">
        <v>3</v>
      </c>
      <c r="B35" s="187"/>
      <c r="C35" s="187"/>
      <c r="D35" s="187"/>
      <c r="E35" s="187"/>
      <c r="F35" s="181" t="s">
        <v>216</v>
      </c>
      <c r="G35" s="166"/>
      <c r="H35" s="193"/>
      <c r="I35" s="193"/>
      <c r="J35" s="193"/>
      <c r="K35" s="194"/>
      <c r="L35" s="194"/>
      <c r="M35" s="195">
        <f>M36+M37</f>
        <v>53019657</v>
      </c>
      <c r="N35" s="195">
        <f t="shared" ref="N35" si="6">N36+N37</f>
        <v>53019657</v>
      </c>
      <c r="O35" s="196">
        <v>0</v>
      </c>
      <c r="P35" s="196">
        <v>0</v>
      </c>
      <c r="Q35" s="196">
        <v>0</v>
      </c>
      <c r="R35" s="194"/>
      <c r="S35" s="194"/>
      <c r="T35" s="194"/>
      <c r="U35" s="194"/>
      <c r="V35" s="186"/>
      <c r="W35" s="169"/>
      <c r="X35" s="130"/>
      <c r="Y35" s="130"/>
      <c r="Z35" s="187"/>
      <c r="AA35" s="186"/>
      <c r="AB35" s="186"/>
      <c r="AC35" s="186"/>
      <c r="AD35" s="186"/>
      <c r="AE35" s="186"/>
      <c r="AF35" s="186"/>
      <c r="AG35" s="186"/>
      <c r="AH35" s="186"/>
      <c r="AI35" s="186"/>
    </row>
    <row r="36" spans="1:35" s="158" customFormat="1" ht="40.5" customHeight="1">
      <c r="A36" s="148"/>
      <c r="B36" s="394" t="s">
        <v>321</v>
      </c>
      <c r="C36" s="395"/>
      <c r="D36" s="395"/>
      <c r="E36" s="396"/>
      <c r="F36" s="149" t="s">
        <v>218</v>
      </c>
      <c r="G36" s="166" t="s">
        <v>166</v>
      </c>
      <c r="H36" s="151">
        <v>2695</v>
      </c>
      <c r="I36" s="151">
        <v>0</v>
      </c>
      <c r="J36" s="151">
        <v>0</v>
      </c>
      <c r="K36" s="152">
        <f t="shared" ref="K36:K37" si="7">J36/H36</f>
        <v>0</v>
      </c>
      <c r="L36" s="152">
        <v>0</v>
      </c>
      <c r="M36" s="153">
        <v>43065301</v>
      </c>
      <c r="N36" s="153">
        <v>43065301</v>
      </c>
      <c r="O36" s="154">
        <v>0</v>
      </c>
      <c r="P36" s="154">
        <v>0</v>
      </c>
      <c r="Q36" s="154">
        <v>0</v>
      </c>
      <c r="R36" s="152">
        <f t="shared" ref="R36:R37" si="8">O36/M36*100</f>
        <v>0</v>
      </c>
      <c r="S36" s="152">
        <f t="shared" ref="S36:S37" si="9">O36/N36*100</f>
        <v>0</v>
      </c>
      <c r="T36" s="152">
        <f t="shared" ref="T36:T37" si="10">P36/M36*100</f>
        <v>0</v>
      </c>
      <c r="U36" s="152">
        <f t="shared" ref="U36:U37" si="11">P36/N36*100</f>
        <v>0</v>
      </c>
      <c r="V36" s="155"/>
      <c r="W36" s="169"/>
      <c r="X36" s="130"/>
      <c r="Y36" s="130"/>
      <c r="Z36" s="157"/>
      <c r="AA36" s="155"/>
      <c r="AB36" s="155"/>
      <c r="AC36" s="155"/>
      <c r="AD36" s="155"/>
      <c r="AE36" s="155"/>
      <c r="AF36" s="129"/>
      <c r="AG36" s="129"/>
      <c r="AH36" s="129"/>
      <c r="AI36" s="155"/>
    </row>
    <row r="37" spans="1:35" s="158" customFormat="1" ht="28.5" customHeight="1">
      <c r="A37" s="148"/>
      <c r="B37" s="394" t="s">
        <v>322</v>
      </c>
      <c r="C37" s="395"/>
      <c r="D37" s="395"/>
      <c r="E37" s="396"/>
      <c r="F37" s="149" t="s">
        <v>183</v>
      </c>
      <c r="G37" s="166" t="s">
        <v>219</v>
      </c>
      <c r="H37" s="151">
        <v>450</v>
      </c>
      <c r="I37" s="151">
        <v>450</v>
      </c>
      <c r="J37" s="151">
        <v>450</v>
      </c>
      <c r="K37" s="152">
        <f t="shared" si="7"/>
        <v>1</v>
      </c>
      <c r="L37" s="152">
        <f t="shared" ref="L37" si="12">J37/I37*100</f>
        <v>100</v>
      </c>
      <c r="M37" s="153">
        <v>9954356</v>
      </c>
      <c r="N37" s="153">
        <v>9954356</v>
      </c>
      <c r="O37" s="154">
        <v>0</v>
      </c>
      <c r="P37" s="154">
        <v>0</v>
      </c>
      <c r="Q37" s="154">
        <v>0</v>
      </c>
      <c r="R37" s="152">
        <f t="shared" si="8"/>
        <v>0</v>
      </c>
      <c r="S37" s="152">
        <f t="shared" si="9"/>
        <v>0</v>
      </c>
      <c r="T37" s="152">
        <f t="shared" si="10"/>
        <v>0</v>
      </c>
      <c r="U37" s="152">
        <f t="shared" si="11"/>
        <v>0</v>
      </c>
      <c r="V37" s="155"/>
      <c r="W37" s="169"/>
      <c r="X37" s="130"/>
      <c r="Y37" s="130"/>
      <c r="Z37" s="157"/>
      <c r="AA37" s="155"/>
      <c r="AB37" s="155"/>
      <c r="AC37" s="155"/>
      <c r="AD37" s="155"/>
      <c r="AE37" s="155"/>
      <c r="AF37" s="155"/>
      <c r="AG37" s="155"/>
      <c r="AH37" s="155"/>
      <c r="AI37" s="155"/>
    </row>
    <row r="38" spans="1:35" s="188" customFormat="1" ht="28.5" customHeight="1">
      <c r="A38" s="192">
        <v>4</v>
      </c>
      <c r="B38" s="187"/>
      <c r="C38" s="187"/>
      <c r="D38" s="187"/>
      <c r="E38" s="187"/>
      <c r="F38" s="181" t="s">
        <v>222</v>
      </c>
      <c r="G38" s="166"/>
      <c r="H38" s="193"/>
      <c r="I38" s="193"/>
      <c r="J38" s="193"/>
      <c r="K38" s="194"/>
      <c r="L38" s="194"/>
      <c r="M38" s="197">
        <f>M39</f>
        <v>15310000</v>
      </c>
      <c r="N38" s="197">
        <f t="shared" ref="N38:Q38" si="13">N39</f>
        <v>15310000</v>
      </c>
      <c r="O38" s="197">
        <f t="shared" si="13"/>
        <v>43000</v>
      </c>
      <c r="P38" s="197">
        <f t="shared" si="13"/>
        <v>43000</v>
      </c>
      <c r="Q38" s="197">
        <f t="shared" si="13"/>
        <v>43000</v>
      </c>
      <c r="R38" s="194"/>
      <c r="S38" s="194"/>
      <c r="T38" s="194"/>
      <c r="U38" s="194"/>
      <c r="V38" s="186"/>
      <c r="W38" s="169"/>
      <c r="X38" s="130"/>
      <c r="Y38" s="130"/>
      <c r="Z38" s="187"/>
      <c r="AA38" s="186"/>
      <c r="AB38" s="186"/>
      <c r="AC38" s="186"/>
      <c r="AD38" s="186"/>
      <c r="AE38" s="186"/>
      <c r="AF38" s="186"/>
      <c r="AG38" s="186"/>
      <c r="AH38" s="186"/>
      <c r="AI38" s="186"/>
    </row>
    <row r="39" spans="1:35" s="201" customFormat="1" ht="53.25" customHeight="1">
      <c r="A39" s="173"/>
      <c r="B39" s="397" t="s">
        <v>323</v>
      </c>
      <c r="C39" s="398"/>
      <c r="D39" s="398"/>
      <c r="E39" s="399"/>
      <c r="F39" s="174" t="s">
        <v>224</v>
      </c>
      <c r="G39" s="198" t="s">
        <v>86</v>
      </c>
      <c r="H39" s="176">
        <v>15</v>
      </c>
      <c r="I39" s="176">
        <v>0</v>
      </c>
      <c r="J39" s="176">
        <v>0</v>
      </c>
      <c r="K39" s="177">
        <f>J39/H39</f>
        <v>0</v>
      </c>
      <c r="L39" s="177">
        <v>0</v>
      </c>
      <c r="M39" s="178">
        <v>15310000</v>
      </c>
      <c r="N39" s="178">
        <v>15310000</v>
      </c>
      <c r="O39" s="178">
        <v>43000</v>
      </c>
      <c r="P39" s="178">
        <v>43000</v>
      </c>
      <c r="Q39" s="178">
        <v>43000</v>
      </c>
      <c r="R39" s="177">
        <f>O39/M39*100</f>
        <v>0.28086218158066623</v>
      </c>
      <c r="S39" s="177">
        <f>O39/N39*100</f>
        <v>0.28086218158066623</v>
      </c>
      <c r="T39" s="177">
        <f>P39/M39*100</f>
        <v>0.28086218158066623</v>
      </c>
      <c r="U39" s="177">
        <f>P39/N39*100</f>
        <v>0.28086218158066623</v>
      </c>
      <c r="V39" s="199"/>
      <c r="W39" s="200"/>
      <c r="X39" s="189"/>
      <c r="Y39" s="189"/>
      <c r="Z39" s="199"/>
      <c r="AA39" s="199"/>
      <c r="AB39" s="199"/>
      <c r="AC39" s="199"/>
      <c r="AD39" s="199"/>
      <c r="AE39" s="199"/>
      <c r="AF39" s="189"/>
      <c r="AG39" s="189"/>
      <c r="AH39" s="189"/>
      <c r="AI39" s="199"/>
    </row>
    <row r="40" spans="1:35" s="207" customFormat="1" ht="38.25" customHeight="1">
      <c r="A40" s="140">
        <v>5</v>
      </c>
      <c r="B40" s="180"/>
      <c r="C40" s="180"/>
      <c r="D40" s="180"/>
      <c r="E40" s="180"/>
      <c r="F40" s="202" t="s">
        <v>227</v>
      </c>
      <c r="G40" s="203"/>
      <c r="H40" s="183"/>
      <c r="I40" s="183"/>
      <c r="J40" s="183"/>
      <c r="K40" s="184"/>
      <c r="L40" s="184"/>
      <c r="M40" s="185">
        <f>M41+M42</f>
        <v>15295470</v>
      </c>
      <c r="N40" s="204"/>
      <c r="O40" s="204"/>
      <c r="P40" s="204"/>
      <c r="Q40" s="204"/>
      <c r="R40" s="184"/>
      <c r="S40" s="184"/>
      <c r="T40" s="184"/>
      <c r="U40" s="184"/>
      <c r="V40" s="180"/>
      <c r="W40" s="205"/>
      <c r="X40" s="206"/>
      <c r="Y40" s="206"/>
      <c r="Z40" s="180"/>
      <c r="AA40" s="180"/>
      <c r="AB40" s="180"/>
      <c r="AC40" s="180"/>
      <c r="AD40" s="180"/>
      <c r="AE40" s="180"/>
      <c r="AF40" s="180"/>
      <c r="AG40" s="180"/>
      <c r="AH40" s="180"/>
      <c r="AI40" s="180"/>
    </row>
    <row r="41" spans="1:35" s="191" customFormat="1" ht="26.25" customHeight="1">
      <c r="A41" s="148"/>
      <c r="B41" s="394" t="s">
        <v>324</v>
      </c>
      <c r="C41" s="395"/>
      <c r="D41" s="395"/>
      <c r="E41" s="396"/>
      <c r="F41" s="149" t="s">
        <v>235</v>
      </c>
      <c r="G41" s="166" t="s">
        <v>198</v>
      </c>
      <c r="H41" s="151">
        <v>11</v>
      </c>
      <c r="I41" s="151">
        <v>0</v>
      </c>
      <c r="J41" s="151">
        <v>0</v>
      </c>
      <c r="K41" s="152">
        <f>J41/H41</f>
        <v>0</v>
      </c>
      <c r="L41" s="152">
        <v>0</v>
      </c>
      <c r="M41" s="153">
        <v>4000000</v>
      </c>
      <c r="N41" s="153">
        <v>4000000</v>
      </c>
      <c r="O41" s="153">
        <v>670723.32999999996</v>
      </c>
      <c r="P41" s="153">
        <v>670723.32999999996</v>
      </c>
      <c r="Q41" s="153">
        <v>670723.33000000007</v>
      </c>
      <c r="R41" s="152">
        <f>O41/M41*100</f>
        <v>16.76808325</v>
      </c>
      <c r="S41" s="152">
        <f>O41/N41*100</f>
        <v>16.76808325</v>
      </c>
      <c r="T41" s="152">
        <f>P41/M41*100</f>
        <v>16.76808325</v>
      </c>
      <c r="U41" s="152">
        <f>P41/N41*100</f>
        <v>16.76808325</v>
      </c>
      <c r="V41" s="155"/>
      <c r="W41" s="150"/>
      <c r="X41" s="150"/>
      <c r="Y41" s="150"/>
      <c r="Z41" s="150"/>
      <c r="AA41" s="155"/>
      <c r="AB41" s="155"/>
      <c r="AC41" s="155"/>
      <c r="AD41" s="155"/>
      <c r="AE41" s="155"/>
      <c r="AF41" s="129"/>
      <c r="AG41" s="129"/>
      <c r="AH41" s="129"/>
      <c r="AI41" s="155"/>
    </row>
    <row r="42" spans="1:35" s="191" customFormat="1" ht="22.8">
      <c r="A42" s="148"/>
      <c r="B42" s="394" t="s">
        <v>325</v>
      </c>
      <c r="C42" s="395"/>
      <c r="D42" s="395"/>
      <c r="E42" s="396"/>
      <c r="F42" s="149" t="s">
        <v>239</v>
      </c>
      <c r="G42" s="166" t="s">
        <v>198</v>
      </c>
      <c r="H42" s="151">
        <v>1</v>
      </c>
      <c r="I42" s="151">
        <v>5</v>
      </c>
      <c r="J42" s="151">
        <v>5</v>
      </c>
      <c r="K42" s="152">
        <f>J42/H42</f>
        <v>5</v>
      </c>
      <c r="L42" s="152">
        <f>J42/I42*100</f>
        <v>100</v>
      </c>
      <c r="M42" s="153">
        <v>11295470</v>
      </c>
      <c r="N42" s="153">
        <v>11295470</v>
      </c>
      <c r="O42" s="154">
        <v>0</v>
      </c>
      <c r="P42" s="154">
        <v>0</v>
      </c>
      <c r="Q42" s="154">
        <v>0</v>
      </c>
      <c r="R42" s="152">
        <f>O42/M42*100</f>
        <v>0</v>
      </c>
      <c r="S42" s="152">
        <f>O42/N42*100</f>
        <v>0</v>
      </c>
      <c r="T42" s="152">
        <f>P42/M42*100</f>
        <v>0</v>
      </c>
      <c r="U42" s="152">
        <f>P42/N42*100</f>
        <v>0</v>
      </c>
      <c r="V42" s="155"/>
      <c r="W42" s="395"/>
      <c r="X42" s="395"/>
      <c r="Y42" s="395"/>
      <c r="Z42" s="395"/>
      <c r="AA42" s="157"/>
      <c r="AB42" s="155"/>
      <c r="AC42" s="155"/>
      <c r="AD42" s="155"/>
      <c r="AE42" s="155"/>
      <c r="AF42" s="129"/>
      <c r="AG42" s="129"/>
      <c r="AH42" s="129"/>
      <c r="AI42" s="155"/>
    </row>
    <row r="43" spans="1:35" s="188" customFormat="1" ht="24">
      <c r="A43" s="192">
        <v>6</v>
      </c>
      <c r="B43" s="187"/>
      <c r="C43" s="187"/>
      <c r="D43" s="187"/>
      <c r="E43" s="187"/>
      <c r="F43" s="181" t="s">
        <v>249</v>
      </c>
      <c r="G43" s="166"/>
      <c r="H43" s="193"/>
      <c r="I43" s="193"/>
      <c r="J43" s="193"/>
      <c r="K43" s="194"/>
      <c r="L43" s="194"/>
      <c r="M43" s="195">
        <f>M44+M45+M46</f>
        <v>44015817</v>
      </c>
      <c r="N43" s="195">
        <f t="shared" ref="N43:Q43" si="14">N44+N45+N46</f>
        <v>44015817</v>
      </c>
      <c r="O43" s="208">
        <f>O44+O45+O46</f>
        <v>2623369.3199999998</v>
      </c>
      <c r="P43" s="195">
        <f t="shared" si="14"/>
        <v>2623369.3199999998</v>
      </c>
      <c r="Q43" s="195">
        <f t="shared" si="14"/>
        <v>2623369.3200000003</v>
      </c>
      <c r="R43" s="194"/>
      <c r="S43" s="194"/>
      <c r="T43" s="194"/>
      <c r="U43" s="194"/>
      <c r="V43" s="186"/>
      <c r="W43" s="187"/>
      <c r="X43" s="187"/>
      <c r="Y43" s="187"/>
      <c r="Z43" s="187"/>
      <c r="AA43" s="187"/>
      <c r="AB43" s="186"/>
      <c r="AC43" s="186"/>
      <c r="AD43" s="186"/>
      <c r="AE43" s="186"/>
      <c r="AF43" s="186"/>
      <c r="AG43" s="186"/>
      <c r="AH43" s="186"/>
      <c r="AI43" s="186"/>
    </row>
    <row r="44" spans="1:35" s="158" customFormat="1" ht="36" customHeight="1">
      <c r="A44" s="148"/>
      <c r="B44" s="394" t="s">
        <v>326</v>
      </c>
      <c r="C44" s="395"/>
      <c r="D44" s="395"/>
      <c r="E44" s="396"/>
      <c r="F44" s="149" t="s">
        <v>259</v>
      </c>
      <c r="G44" s="166" t="s">
        <v>198</v>
      </c>
      <c r="H44" s="151">
        <v>13</v>
      </c>
      <c r="I44" s="151">
        <v>0</v>
      </c>
      <c r="J44" s="151">
        <v>0</v>
      </c>
      <c r="K44" s="152">
        <f>J44/H44</f>
        <v>0</v>
      </c>
      <c r="L44" s="152">
        <v>0</v>
      </c>
      <c r="M44" s="153">
        <v>32164627</v>
      </c>
      <c r="N44" s="153">
        <v>32164627</v>
      </c>
      <c r="O44" s="153">
        <v>847100.41</v>
      </c>
      <c r="P44" s="153">
        <v>847100.41</v>
      </c>
      <c r="Q44" s="153">
        <v>847100.41</v>
      </c>
      <c r="R44" s="152">
        <f>O44/M44*100</f>
        <v>2.633639774526221</v>
      </c>
      <c r="S44" s="152">
        <f>O44/N44*100</f>
        <v>2.633639774526221</v>
      </c>
      <c r="T44" s="152">
        <f>P44/M44*100</f>
        <v>2.633639774526221</v>
      </c>
      <c r="U44" s="152">
        <f>P44/N44*100</f>
        <v>2.633639774526221</v>
      </c>
      <c r="V44" s="155"/>
      <c r="W44" s="150"/>
      <c r="X44" s="150"/>
      <c r="Y44" s="150"/>
      <c r="Z44" s="150"/>
      <c r="AA44" s="155"/>
      <c r="AB44" s="155"/>
      <c r="AC44" s="155"/>
      <c r="AD44" s="155"/>
      <c r="AE44" s="163"/>
      <c r="AF44" s="209"/>
      <c r="AG44" s="209"/>
      <c r="AH44" s="209"/>
      <c r="AI44" s="155"/>
    </row>
    <row r="45" spans="1:35" s="191" customFormat="1" ht="25.5" customHeight="1">
      <c r="A45" s="148"/>
      <c r="B45" s="394" t="s">
        <v>327</v>
      </c>
      <c r="C45" s="395"/>
      <c r="D45" s="395"/>
      <c r="E45" s="396"/>
      <c r="F45" s="149" t="s">
        <v>262</v>
      </c>
      <c r="G45" s="166" t="s">
        <v>198</v>
      </c>
      <c r="H45" s="151">
        <v>1100</v>
      </c>
      <c r="I45" s="151">
        <v>0</v>
      </c>
      <c r="J45" s="151">
        <v>0</v>
      </c>
      <c r="K45" s="152">
        <f>J45/H45</f>
        <v>0</v>
      </c>
      <c r="L45" s="152">
        <v>0</v>
      </c>
      <c r="M45" s="153">
        <v>1500000</v>
      </c>
      <c r="N45" s="153">
        <v>1500000</v>
      </c>
      <c r="O45" s="154">
        <v>0</v>
      </c>
      <c r="P45" s="154">
        <v>0</v>
      </c>
      <c r="Q45" s="154">
        <v>0</v>
      </c>
      <c r="R45" s="152">
        <f>O45/M45*100</f>
        <v>0</v>
      </c>
      <c r="S45" s="152">
        <f>O45/N45*100</f>
        <v>0</v>
      </c>
      <c r="T45" s="152">
        <f>P45/M45*100</f>
        <v>0</v>
      </c>
      <c r="U45" s="152">
        <f>P45/N45*100</f>
        <v>0</v>
      </c>
      <c r="V45" s="155"/>
      <c r="W45" s="150"/>
      <c r="X45" s="150"/>
      <c r="Y45" s="150"/>
      <c r="Z45" s="150"/>
      <c r="AA45" s="155"/>
      <c r="AB45" s="155"/>
      <c r="AC45" s="155"/>
      <c r="AD45" s="155"/>
      <c r="AE45" s="163"/>
      <c r="AF45" s="209"/>
      <c r="AG45" s="209"/>
      <c r="AH45" s="209"/>
      <c r="AI45" s="155"/>
    </row>
    <row r="46" spans="1:35" s="191" customFormat="1" ht="39" customHeight="1">
      <c r="A46" s="148"/>
      <c r="B46" s="394" t="s">
        <v>328</v>
      </c>
      <c r="C46" s="395"/>
      <c r="D46" s="395"/>
      <c r="E46" s="396"/>
      <c r="F46" s="149" t="s">
        <v>253</v>
      </c>
      <c r="G46" s="166" t="s">
        <v>231</v>
      </c>
      <c r="H46" s="151">
        <v>22450</v>
      </c>
      <c r="I46" s="151">
        <v>0</v>
      </c>
      <c r="J46" s="151">
        <v>0</v>
      </c>
      <c r="K46" s="152">
        <f>J46/H46</f>
        <v>0</v>
      </c>
      <c r="L46" s="152">
        <v>0</v>
      </c>
      <c r="M46" s="153">
        <v>10351190</v>
      </c>
      <c r="N46" s="153">
        <v>10351190</v>
      </c>
      <c r="O46" s="153">
        <v>1776268.91</v>
      </c>
      <c r="P46" s="153">
        <v>1776268.91</v>
      </c>
      <c r="Q46" s="153">
        <v>1776268.9100000001</v>
      </c>
      <c r="R46" s="152">
        <f>O46/M46*100</f>
        <v>17.160045463371844</v>
      </c>
      <c r="S46" s="152">
        <f>O46/N46*100</f>
        <v>17.160045463371844</v>
      </c>
      <c r="T46" s="152">
        <f>P46/M46*100</f>
        <v>17.160045463371844</v>
      </c>
      <c r="U46" s="152">
        <f>P46/N46*100</f>
        <v>17.160045463371844</v>
      </c>
      <c r="V46" s="155"/>
      <c r="W46" s="150"/>
      <c r="X46" s="150"/>
      <c r="Y46" s="150"/>
      <c r="Z46" s="150"/>
      <c r="AA46" s="155"/>
      <c r="AB46" s="155"/>
      <c r="AC46" s="155"/>
      <c r="AD46" s="155"/>
      <c r="AE46" s="163"/>
      <c r="AF46" s="209"/>
      <c r="AG46" s="209"/>
      <c r="AH46" s="209"/>
      <c r="AI46" s="155"/>
    </row>
    <row r="47" spans="1:35">
      <c r="A47" s="148"/>
      <c r="B47" s="382"/>
      <c r="C47" s="383"/>
      <c r="D47" s="383"/>
      <c r="E47" s="384"/>
      <c r="F47" s="149"/>
      <c r="G47" s="210"/>
      <c r="H47" s="210"/>
      <c r="I47" s="211"/>
      <c r="J47" s="212"/>
      <c r="K47" s="212"/>
      <c r="L47" s="212"/>
      <c r="M47" s="212"/>
      <c r="N47" s="212"/>
      <c r="O47" s="212"/>
      <c r="P47" s="212"/>
      <c r="Q47" s="212"/>
      <c r="R47" s="212"/>
      <c r="S47" s="212"/>
      <c r="T47" s="212"/>
      <c r="U47" s="212"/>
      <c r="AE47" s="209"/>
      <c r="AF47" s="209"/>
      <c r="AG47" s="209"/>
      <c r="AH47" s="209"/>
    </row>
    <row r="48" spans="1:35">
      <c r="A48" s="192"/>
      <c r="B48" s="382"/>
      <c r="C48" s="383"/>
      <c r="D48" s="383"/>
      <c r="E48" s="384"/>
      <c r="F48" s="210"/>
      <c r="G48" s="210"/>
      <c r="H48" s="210"/>
      <c r="I48" s="210"/>
      <c r="J48" s="210"/>
      <c r="K48" s="210"/>
      <c r="L48" s="210"/>
      <c r="M48" s="210"/>
      <c r="N48" s="210"/>
      <c r="O48" s="210"/>
      <c r="P48" s="210"/>
      <c r="Q48" s="210"/>
      <c r="R48" s="210"/>
      <c r="S48" s="210"/>
      <c r="T48" s="210"/>
      <c r="U48" s="210"/>
    </row>
    <row r="49" spans="1:35">
      <c r="A49" s="192"/>
      <c r="B49" s="382"/>
      <c r="C49" s="383"/>
      <c r="D49" s="383"/>
      <c r="E49" s="384"/>
      <c r="F49" s="210"/>
      <c r="G49" s="210"/>
      <c r="H49" s="210"/>
      <c r="I49" s="210"/>
      <c r="J49" s="210"/>
      <c r="K49" s="210"/>
      <c r="L49" s="210"/>
      <c r="M49" s="210"/>
      <c r="N49" s="210"/>
      <c r="O49" s="210"/>
      <c r="P49" s="210"/>
      <c r="Q49" s="210"/>
      <c r="R49" s="210"/>
      <c r="S49" s="210"/>
      <c r="T49" s="210"/>
      <c r="U49" s="210"/>
    </row>
    <row r="50" spans="1:35">
      <c r="A50" s="192"/>
      <c r="B50" s="382"/>
      <c r="C50" s="383"/>
      <c r="D50" s="383"/>
      <c r="E50" s="384"/>
      <c r="F50" s="210"/>
      <c r="G50" s="210"/>
      <c r="H50" s="210"/>
      <c r="I50" s="210"/>
      <c r="J50" s="210"/>
      <c r="K50" s="210"/>
      <c r="L50" s="210"/>
      <c r="M50" s="210"/>
      <c r="N50" s="210"/>
      <c r="O50" s="210"/>
      <c r="P50" s="210"/>
      <c r="Q50" s="210"/>
      <c r="R50" s="210"/>
      <c r="S50" s="210"/>
      <c r="T50" s="210"/>
      <c r="U50" s="210"/>
    </row>
    <row r="51" spans="1:35">
      <c r="A51" s="213"/>
      <c r="B51" s="382"/>
      <c r="C51" s="383"/>
      <c r="D51" s="383"/>
      <c r="E51" s="384"/>
      <c r="F51" s="210"/>
      <c r="G51" s="210"/>
      <c r="H51" s="210"/>
      <c r="I51" s="210"/>
      <c r="J51" s="210"/>
      <c r="K51" s="210"/>
      <c r="L51" s="210"/>
      <c r="M51" s="210"/>
      <c r="N51" s="210"/>
      <c r="O51" s="210"/>
      <c r="P51" s="210"/>
      <c r="Q51" s="210"/>
      <c r="R51" s="210"/>
      <c r="S51" s="210"/>
      <c r="T51" s="210"/>
      <c r="U51" s="210"/>
    </row>
    <row r="52" spans="1:35" s="158" customFormat="1" ht="15" customHeight="1">
      <c r="A52" s="213"/>
      <c r="B52" s="382"/>
      <c r="C52" s="383"/>
      <c r="D52" s="383"/>
      <c r="E52" s="384"/>
      <c r="F52" s="210"/>
      <c r="G52" s="210"/>
      <c r="H52" s="210"/>
      <c r="I52" s="210"/>
      <c r="J52" s="210"/>
      <c r="K52" s="210"/>
      <c r="L52" s="210"/>
      <c r="M52" s="210"/>
      <c r="N52" s="210"/>
      <c r="O52" s="210"/>
      <c r="P52" s="210"/>
      <c r="Q52" s="210"/>
      <c r="R52" s="210"/>
      <c r="S52" s="210"/>
      <c r="T52" s="210"/>
      <c r="U52" s="210"/>
      <c r="V52" s="155"/>
      <c r="W52" s="157"/>
      <c r="X52" s="155"/>
      <c r="Y52" s="155"/>
      <c r="Z52" s="157"/>
      <c r="AA52" s="155"/>
      <c r="AB52" s="155"/>
      <c r="AC52" s="155"/>
      <c r="AD52" s="155"/>
      <c r="AE52" s="155"/>
      <c r="AF52" s="155"/>
      <c r="AG52" s="155"/>
      <c r="AH52" s="155"/>
      <c r="AI52" s="155"/>
    </row>
    <row r="53" spans="1:35" s="158" customFormat="1" ht="15" customHeight="1">
      <c r="A53" s="192"/>
      <c r="B53" s="382"/>
      <c r="C53" s="383"/>
      <c r="D53" s="383"/>
      <c r="E53" s="384"/>
      <c r="F53" s="192" t="s">
        <v>273</v>
      </c>
      <c r="G53" s="214"/>
      <c r="H53" s="215"/>
      <c r="I53" s="216"/>
      <c r="J53" s="216"/>
      <c r="K53" s="217"/>
      <c r="L53" s="217"/>
      <c r="M53" s="218">
        <f>M43+M40+M38+M35+M22+M9</f>
        <v>473019680</v>
      </c>
      <c r="N53" s="218">
        <f t="shared" ref="N53:Q53" si="15">N43+N40+N38+N35+N22+N9</f>
        <v>457724210</v>
      </c>
      <c r="O53" s="218">
        <f t="shared" si="15"/>
        <v>35131799.010000005</v>
      </c>
      <c r="P53" s="218">
        <f t="shared" si="15"/>
        <v>35131799.010000005</v>
      </c>
      <c r="Q53" s="218">
        <f t="shared" si="15"/>
        <v>35131799.009999998</v>
      </c>
      <c r="R53" s="219"/>
      <c r="S53" s="219"/>
      <c r="T53" s="220"/>
      <c r="U53" s="221"/>
      <c r="V53" s="155"/>
      <c r="W53" s="157"/>
      <c r="X53" s="155"/>
      <c r="Y53" s="155"/>
      <c r="Z53" s="157"/>
      <c r="AA53" s="155"/>
      <c r="AB53" s="155"/>
      <c r="AC53" s="155"/>
      <c r="AD53" s="155"/>
      <c r="AE53" s="155"/>
      <c r="AF53" s="155"/>
      <c r="AG53" s="155"/>
      <c r="AH53" s="155"/>
      <c r="AI53" s="155"/>
    </row>
    <row r="54" spans="1:35" s="158" customFormat="1" ht="15" customHeight="1">
      <c r="A54" s="222"/>
      <c r="B54" s="385"/>
      <c r="C54" s="386"/>
      <c r="D54" s="386"/>
      <c r="E54" s="387"/>
      <c r="F54" s="222"/>
      <c r="G54" s="223"/>
      <c r="H54" s="224"/>
      <c r="I54" s="225"/>
      <c r="J54" s="225"/>
      <c r="K54" s="226"/>
      <c r="L54" s="226"/>
      <c r="M54" s="227"/>
      <c r="N54" s="227"/>
      <c r="O54" s="227"/>
      <c r="P54" s="227"/>
      <c r="Q54" s="227"/>
      <c r="R54" s="228"/>
      <c r="S54" s="228"/>
      <c r="T54" s="229"/>
      <c r="U54" s="230"/>
      <c r="V54" s="155"/>
      <c r="W54" s="157"/>
      <c r="X54" s="155"/>
      <c r="Y54" s="155"/>
      <c r="Z54" s="157"/>
      <c r="AA54" s="155"/>
      <c r="AB54" s="155"/>
      <c r="AC54" s="155"/>
      <c r="AD54" s="155"/>
      <c r="AE54" s="155"/>
      <c r="AF54" s="155"/>
      <c r="AG54" s="155"/>
      <c r="AH54" s="155"/>
      <c r="AI54" s="155"/>
    </row>
    <row r="55" spans="1:35" s="158" customFormat="1" ht="28.5" customHeight="1">
      <c r="A55" s="388" t="s">
        <v>329</v>
      </c>
      <c r="B55" s="389"/>
      <c r="C55" s="389"/>
      <c r="D55" s="389"/>
      <c r="E55" s="389"/>
      <c r="F55" s="389"/>
      <c r="G55" s="389"/>
      <c r="H55" s="389"/>
      <c r="I55" s="389"/>
      <c r="J55" s="389"/>
      <c r="K55" s="389"/>
      <c r="L55" s="389"/>
      <c r="M55" s="389"/>
      <c r="N55" s="389"/>
      <c r="O55" s="389"/>
      <c r="P55" s="389"/>
      <c r="Q55" s="389"/>
      <c r="R55" s="389"/>
      <c r="S55" s="389"/>
      <c r="T55" s="389"/>
      <c r="U55" s="390"/>
      <c r="V55" s="157"/>
      <c r="W55" s="157"/>
      <c r="X55" s="157"/>
      <c r="Y55" s="157"/>
      <c r="Z55" s="157"/>
      <c r="AA55" s="157"/>
      <c r="AB55" s="155"/>
      <c r="AC55" s="155"/>
      <c r="AD55" s="155"/>
      <c r="AE55" s="155"/>
      <c r="AF55" s="155"/>
      <c r="AG55" s="155"/>
      <c r="AH55" s="155"/>
      <c r="AI55" s="155"/>
    </row>
    <row r="56" spans="1:35" s="233" customFormat="1" ht="15" customHeight="1">
      <c r="A56" s="391" t="s">
        <v>330</v>
      </c>
      <c r="B56" s="392"/>
      <c r="C56" s="392"/>
      <c r="D56" s="392"/>
      <c r="E56" s="392"/>
      <c r="F56" s="392"/>
      <c r="G56" s="392"/>
      <c r="H56" s="392"/>
      <c r="I56" s="392"/>
      <c r="J56" s="392"/>
      <c r="K56" s="392"/>
      <c r="L56" s="392"/>
      <c r="M56" s="392"/>
      <c r="N56" s="392"/>
      <c r="O56" s="392"/>
      <c r="P56" s="392"/>
      <c r="Q56" s="392"/>
      <c r="R56" s="392"/>
      <c r="S56" s="392"/>
      <c r="T56" s="392"/>
      <c r="U56" s="392"/>
      <c r="V56" s="231"/>
      <c r="W56" s="231"/>
      <c r="X56" s="231"/>
      <c r="Y56" s="231"/>
      <c r="Z56" s="231"/>
      <c r="AA56" s="231"/>
      <c r="AB56" s="232"/>
      <c r="AC56" s="232"/>
      <c r="AD56" s="232"/>
      <c r="AE56" s="232"/>
      <c r="AF56" s="232"/>
      <c r="AG56" s="232"/>
      <c r="AH56" s="232"/>
      <c r="AI56" s="232"/>
    </row>
    <row r="57" spans="1:35" s="233" customFormat="1" ht="82.5" customHeight="1">
      <c r="A57" s="392"/>
      <c r="B57" s="392"/>
      <c r="C57" s="392"/>
      <c r="D57" s="392"/>
      <c r="E57" s="392"/>
      <c r="F57" s="392"/>
      <c r="G57" s="392"/>
      <c r="H57" s="392"/>
      <c r="I57" s="392"/>
      <c r="J57" s="392"/>
      <c r="K57" s="392"/>
      <c r="L57" s="392"/>
      <c r="M57" s="392"/>
      <c r="N57" s="392"/>
      <c r="O57" s="392"/>
      <c r="P57" s="392"/>
      <c r="Q57" s="392"/>
      <c r="R57" s="392"/>
      <c r="S57" s="392"/>
      <c r="T57" s="392"/>
      <c r="U57" s="392"/>
      <c r="V57" s="232"/>
      <c r="W57" s="232"/>
      <c r="X57" s="232"/>
      <c r="Y57" s="232"/>
      <c r="Z57" s="232"/>
      <c r="AA57" s="232"/>
      <c r="AB57" s="232"/>
      <c r="AC57" s="232"/>
      <c r="AD57" s="232"/>
      <c r="AE57" s="232"/>
      <c r="AF57" s="232"/>
      <c r="AG57" s="232"/>
      <c r="AH57" s="232"/>
      <c r="AI57" s="232"/>
    </row>
    <row r="58" spans="1:35" s="233" customFormat="1" ht="82.5" customHeight="1">
      <c r="A58" s="392"/>
      <c r="B58" s="392"/>
      <c r="C58" s="392"/>
      <c r="D58" s="392"/>
      <c r="E58" s="392"/>
      <c r="F58" s="392"/>
      <c r="G58" s="392"/>
      <c r="H58" s="392"/>
      <c r="I58" s="392"/>
      <c r="J58" s="392"/>
      <c r="K58" s="392"/>
      <c r="L58" s="392"/>
      <c r="M58" s="392"/>
      <c r="N58" s="392"/>
      <c r="O58" s="392"/>
      <c r="P58" s="392"/>
      <c r="Q58" s="392"/>
      <c r="R58" s="392"/>
      <c r="S58" s="392"/>
      <c r="T58" s="392"/>
      <c r="U58" s="392"/>
      <c r="V58" s="232"/>
      <c r="W58" s="232"/>
      <c r="X58" s="232"/>
      <c r="Y58" s="232"/>
      <c r="Z58" s="232"/>
      <c r="AA58" s="232"/>
      <c r="AB58" s="232"/>
      <c r="AC58" s="232"/>
      <c r="AD58" s="232"/>
      <c r="AE58" s="232"/>
      <c r="AF58" s="232"/>
      <c r="AG58" s="232"/>
      <c r="AH58" s="232"/>
      <c r="AI58" s="232"/>
    </row>
    <row r="59" spans="1:35" s="233" customFormat="1" ht="82.5" customHeight="1">
      <c r="A59" s="392"/>
      <c r="B59" s="392"/>
      <c r="C59" s="392"/>
      <c r="D59" s="392"/>
      <c r="E59" s="392"/>
      <c r="F59" s="392"/>
      <c r="G59" s="392"/>
      <c r="H59" s="392"/>
      <c r="I59" s="392"/>
      <c r="J59" s="392"/>
      <c r="K59" s="392"/>
      <c r="L59" s="392"/>
      <c r="M59" s="392"/>
      <c r="N59" s="392"/>
      <c r="O59" s="392"/>
      <c r="P59" s="392"/>
      <c r="Q59" s="392"/>
      <c r="R59" s="392"/>
      <c r="S59" s="392"/>
      <c r="T59" s="392"/>
      <c r="U59" s="392"/>
      <c r="V59" s="232"/>
      <c r="W59" s="232"/>
      <c r="X59" s="232"/>
      <c r="Y59" s="232"/>
      <c r="Z59" s="232"/>
      <c r="AA59" s="232"/>
      <c r="AB59" s="232"/>
      <c r="AC59" s="232"/>
      <c r="AD59" s="232"/>
      <c r="AE59" s="232"/>
      <c r="AF59" s="232"/>
      <c r="AG59" s="232"/>
      <c r="AH59" s="232"/>
      <c r="AI59" s="232"/>
    </row>
    <row r="60" spans="1:35" s="233" customFormat="1" ht="36.75" customHeight="1">
      <c r="A60" s="392"/>
      <c r="B60" s="392"/>
      <c r="C60" s="392"/>
      <c r="D60" s="392"/>
      <c r="E60" s="392"/>
      <c r="F60" s="392"/>
      <c r="G60" s="392"/>
      <c r="H60" s="392"/>
      <c r="I60" s="392"/>
      <c r="J60" s="392"/>
      <c r="K60" s="392"/>
      <c r="L60" s="392"/>
      <c r="M60" s="392"/>
      <c r="N60" s="392"/>
      <c r="O60" s="392"/>
      <c r="P60" s="392"/>
      <c r="Q60" s="392"/>
      <c r="R60" s="392"/>
      <c r="S60" s="392"/>
      <c r="T60" s="392"/>
      <c r="U60" s="392"/>
      <c r="V60" s="232"/>
      <c r="W60" s="232"/>
      <c r="X60" s="232"/>
      <c r="Y60" s="232"/>
      <c r="Z60" s="232"/>
      <c r="AA60" s="232"/>
      <c r="AB60" s="232"/>
      <c r="AC60" s="232"/>
      <c r="AD60" s="232"/>
      <c r="AE60" s="232"/>
      <c r="AF60" s="232"/>
      <c r="AG60" s="232"/>
      <c r="AH60" s="232"/>
      <c r="AI60" s="232"/>
    </row>
    <row r="61" spans="1:35" s="235" customFormat="1" ht="27" customHeight="1">
      <c r="A61" s="393" t="s">
        <v>331</v>
      </c>
      <c r="B61" s="393"/>
      <c r="C61" s="393"/>
      <c r="D61" s="393"/>
      <c r="E61" s="393"/>
      <c r="F61" s="393"/>
      <c r="G61" s="393"/>
      <c r="H61" s="393"/>
      <c r="I61" s="393"/>
      <c r="J61" s="393"/>
      <c r="K61" s="393"/>
      <c r="L61" s="393"/>
      <c r="M61" s="393"/>
      <c r="N61" s="393"/>
      <c r="O61" s="393"/>
      <c r="P61" s="393"/>
      <c r="Q61" s="393"/>
      <c r="R61" s="393"/>
      <c r="S61" s="393"/>
      <c r="T61" s="393"/>
      <c r="U61" s="393"/>
      <c r="V61" s="234"/>
      <c r="W61" s="234"/>
      <c r="X61" s="234"/>
      <c r="Y61" s="234"/>
      <c r="Z61" s="234"/>
      <c r="AA61" s="234"/>
      <c r="AB61" s="234"/>
      <c r="AC61" s="234"/>
      <c r="AD61" s="234"/>
      <c r="AE61" s="234"/>
      <c r="AF61" s="234"/>
      <c r="AG61" s="234"/>
      <c r="AH61" s="234"/>
      <c r="AI61" s="234"/>
    </row>
    <row r="62" spans="1:35" s="235" customFormat="1" ht="45" customHeight="1">
      <c r="A62" s="381" t="s">
        <v>332</v>
      </c>
      <c r="B62" s="381"/>
      <c r="C62" s="381"/>
      <c r="D62" s="381"/>
      <c r="E62" s="381"/>
      <c r="F62" s="381"/>
      <c r="G62" s="381"/>
      <c r="H62" s="381"/>
      <c r="I62" s="381"/>
      <c r="J62" s="381"/>
      <c r="K62" s="381"/>
      <c r="L62" s="381"/>
      <c r="M62" s="381"/>
      <c r="N62" s="381"/>
      <c r="O62" s="381"/>
      <c r="P62" s="381"/>
      <c r="Q62" s="236"/>
      <c r="R62" s="236"/>
      <c r="S62" s="236"/>
      <c r="T62" s="236"/>
      <c r="U62" s="236"/>
      <c r="V62" s="234"/>
      <c r="W62" s="234"/>
      <c r="X62" s="234"/>
      <c r="Y62" s="234"/>
      <c r="Z62" s="234"/>
      <c r="AA62" s="234"/>
      <c r="AB62" s="234"/>
      <c r="AC62" s="234"/>
      <c r="AD62" s="234"/>
      <c r="AE62" s="234"/>
      <c r="AF62" s="234"/>
      <c r="AG62" s="234"/>
      <c r="AH62" s="234"/>
      <c r="AI62" s="234"/>
    </row>
    <row r="63" spans="1:35" s="27" customFormat="1" ht="58.5" customHeight="1">
      <c r="A63" s="381" t="s">
        <v>333</v>
      </c>
      <c r="B63" s="381"/>
      <c r="C63" s="381"/>
      <c r="D63" s="381"/>
      <c r="E63" s="381"/>
      <c r="F63" s="381"/>
      <c r="G63" s="381"/>
      <c r="H63" s="381"/>
      <c r="I63" s="381"/>
      <c r="J63" s="381"/>
      <c r="K63" s="381"/>
      <c r="L63" s="381"/>
      <c r="M63" s="381"/>
      <c r="N63" s="381"/>
      <c r="O63" s="381"/>
      <c r="P63" s="381"/>
      <c r="Q63" s="237"/>
      <c r="R63" s="26"/>
      <c r="S63" s="26"/>
      <c r="T63" s="26"/>
      <c r="U63" s="26"/>
      <c r="V63" s="53"/>
      <c r="W63" s="53"/>
      <c r="X63" s="53"/>
      <c r="Y63" s="53"/>
      <c r="Z63" s="53"/>
      <c r="AA63" s="53"/>
      <c r="AB63" s="53"/>
      <c r="AC63" s="53"/>
      <c r="AD63" s="53"/>
      <c r="AE63" s="53"/>
      <c r="AF63" s="53"/>
      <c r="AG63" s="53"/>
      <c r="AH63" s="53"/>
      <c r="AI63" s="53"/>
    </row>
    <row r="64" spans="1:35" s="235" customFormat="1" ht="45" customHeight="1">
      <c r="A64" s="381" t="s">
        <v>334</v>
      </c>
      <c r="B64" s="381"/>
      <c r="C64" s="381"/>
      <c r="D64" s="381"/>
      <c r="E64" s="381"/>
      <c r="F64" s="381"/>
      <c r="G64" s="381"/>
      <c r="H64" s="381"/>
      <c r="I64" s="381"/>
      <c r="J64" s="381"/>
      <c r="K64" s="381"/>
      <c r="L64" s="381"/>
      <c r="M64" s="381"/>
      <c r="N64" s="381"/>
      <c r="O64" s="381"/>
      <c r="P64" s="381"/>
      <c r="Q64" s="236"/>
      <c r="R64" s="236"/>
      <c r="S64" s="236"/>
      <c r="T64" s="236"/>
      <c r="U64" s="236"/>
      <c r="V64" s="234"/>
      <c r="W64" s="234"/>
      <c r="X64" s="234"/>
      <c r="Y64" s="234"/>
      <c r="Z64" s="234"/>
      <c r="AA64" s="234"/>
      <c r="AB64" s="234"/>
      <c r="AC64" s="234"/>
      <c r="AD64" s="234"/>
      <c r="AE64" s="234"/>
      <c r="AF64" s="234"/>
      <c r="AG64" s="234"/>
      <c r="AH64" s="234"/>
      <c r="AI64" s="234"/>
    </row>
    <row r="65" spans="1:35" s="235" customFormat="1" ht="96" customHeight="1">
      <c r="A65" s="381" t="s">
        <v>335</v>
      </c>
      <c r="B65" s="381"/>
      <c r="C65" s="381"/>
      <c r="D65" s="381"/>
      <c r="E65" s="381"/>
      <c r="F65" s="381"/>
      <c r="G65" s="381"/>
      <c r="H65" s="381"/>
      <c r="I65" s="381"/>
      <c r="J65" s="381"/>
      <c r="K65" s="381"/>
      <c r="L65" s="381"/>
      <c r="M65" s="381"/>
      <c r="N65" s="381"/>
      <c r="O65" s="381"/>
      <c r="P65" s="381"/>
      <c r="Q65" s="237"/>
      <c r="R65" s="236"/>
      <c r="S65" s="236"/>
      <c r="T65" s="236"/>
      <c r="U65" s="236"/>
      <c r="V65" s="234"/>
      <c r="W65" s="234"/>
      <c r="X65" s="234"/>
      <c r="Y65" s="234"/>
      <c r="Z65" s="234"/>
      <c r="AA65" s="234"/>
      <c r="AB65" s="234"/>
      <c r="AC65" s="234"/>
      <c r="AD65" s="234"/>
      <c r="AE65" s="234"/>
      <c r="AF65" s="234"/>
      <c r="AG65" s="234"/>
      <c r="AH65" s="234"/>
      <c r="AI65" s="234"/>
    </row>
    <row r="66" spans="1:35" s="235" customFormat="1" ht="66" customHeight="1">
      <c r="A66" s="381" t="s">
        <v>336</v>
      </c>
      <c r="B66" s="381"/>
      <c r="C66" s="381"/>
      <c r="D66" s="381"/>
      <c r="E66" s="381"/>
      <c r="F66" s="381"/>
      <c r="G66" s="381"/>
      <c r="H66" s="381"/>
      <c r="I66" s="381"/>
      <c r="J66" s="381"/>
      <c r="K66" s="381"/>
      <c r="L66" s="381"/>
      <c r="M66" s="381"/>
      <c r="N66" s="381"/>
      <c r="O66" s="381"/>
      <c r="P66" s="381"/>
      <c r="Q66" s="237"/>
      <c r="R66" s="236"/>
      <c r="S66" s="236"/>
      <c r="T66" s="236"/>
      <c r="U66" s="236"/>
      <c r="V66" s="234"/>
      <c r="W66" s="234"/>
      <c r="X66" s="234"/>
      <c r="Y66" s="234"/>
      <c r="Z66" s="234"/>
      <c r="AA66" s="234"/>
      <c r="AB66" s="234"/>
      <c r="AC66" s="234"/>
      <c r="AD66" s="234"/>
      <c r="AE66" s="234"/>
      <c r="AF66" s="234"/>
      <c r="AG66" s="234"/>
      <c r="AH66" s="234"/>
      <c r="AI66" s="234"/>
    </row>
    <row r="67" spans="1:35" s="235" customFormat="1">
      <c r="A67" s="236"/>
      <c r="B67" s="236"/>
      <c r="C67" s="236"/>
      <c r="D67" s="236"/>
      <c r="E67" s="236"/>
      <c r="F67" s="236"/>
      <c r="G67" s="236"/>
      <c r="H67" s="236"/>
      <c r="I67" s="236"/>
      <c r="J67" s="236"/>
      <c r="K67" s="236"/>
      <c r="L67" s="236"/>
      <c r="M67" s="236"/>
      <c r="N67" s="236"/>
      <c r="O67" s="236"/>
      <c r="P67" s="236"/>
      <c r="Q67" s="236"/>
      <c r="R67" s="236"/>
      <c r="S67" s="236"/>
      <c r="T67" s="236"/>
      <c r="U67" s="236"/>
      <c r="V67" s="234"/>
      <c r="W67" s="234"/>
      <c r="X67" s="234"/>
      <c r="Y67" s="234"/>
      <c r="Z67" s="234"/>
      <c r="AA67" s="234"/>
      <c r="AB67" s="234"/>
      <c r="AC67" s="234"/>
      <c r="AD67" s="234"/>
      <c r="AE67" s="234"/>
      <c r="AF67" s="234"/>
      <c r="AG67" s="234"/>
      <c r="AH67" s="234"/>
      <c r="AI67" s="234"/>
    </row>
    <row r="68" spans="1:35" s="235" customFormat="1" ht="66" customHeight="1">
      <c r="A68" s="381"/>
      <c r="B68" s="381"/>
      <c r="C68" s="381"/>
      <c r="D68" s="381"/>
      <c r="E68" s="381"/>
      <c r="F68" s="381"/>
      <c r="G68" s="381"/>
      <c r="H68" s="381"/>
      <c r="I68" s="381"/>
      <c r="J68" s="381"/>
      <c r="K68" s="381"/>
      <c r="L68" s="381"/>
      <c r="M68" s="381"/>
      <c r="N68" s="381"/>
      <c r="O68" s="381"/>
      <c r="P68" s="381"/>
      <c r="Q68" s="237"/>
      <c r="R68" s="236"/>
      <c r="S68" s="236"/>
      <c r="T68" s="236"/>
      <c r="U68" s="236"/>
      <c r="V68" s="234"/>
      <c r="W68" s="234"/>
      <c r="X68" s="234"/>
      <c r="Y68" s="234"/>
      <c r="Z68" s="234"/>
      <c r="AA68" s="234"/>
      <c r="AB68" s="234"/>
      <c r="AC68" s="234"/>
      <c r="AD68" s="234"/>
      <c r="AE68" s="234"/>
      <c r="AF68" s="234"/>
      <c r="AG68" s="234"/>
      <c r="AH68" s="234"/>
      <c r="AI68" s="234"/>
    </row>
    <row r="69" spans="1:35" s="158" customFormat="1" ht="15" customHeight="1">
      <c r="G69" s="238"/>
      <c r="H69" s="238"/>
      <c r="I69" s="238"/>
      <c r="J69" s="238"/>
      <c r="K69" s="238"/>
      <c r="L69" s="238"/>
      <c r="M69" s="238"/>
      <c r="N69" s="238"/>
      <c r="O69" s="238"/>
      <c r="P69" s="238"/>
      <c r="Q69" s="238"/>
      <c r="R69" s="238"/>
      <c r="S69" s="238"/>
      <c r="T69" s="238"/>
      <c r="U69" s="239"/>
      <c r="V69" s="157"/>
      <c r="W69" s="157"/>
      <c r="X69" s="157"/>
      <c r="Y69" s="157"/>
      <c r="Z69" s="157"/>
      <c r="AA69" s="157"/>
      <c r="AB69" s="155"/>
      <c r="AC69" s="155"/>
      <c r="AD69" s="155"/>
      <c r="AE69" s="155"/>
      <c r="AF69" s="155"/>
      <c r="AG69" s="155"/>
      <c r="AH69" s="155"/>
      <c r="AI69" s="155"/>
    </row>
    <row r="70" spans="1:35" s="158" customFormat="1" ht="15" customHeight="1">
      <c r="V70" s="155"/>
      <c r="W70" s="157"/>
      <c r="X70" s="155"/>
      <c r="Y70" s="155"/>
      <c r="Z70" s="157"/>
      <c r="AA70" s="155"/>
      <c r="AB70" s="155"/>
      <c r="AC70" s="155"/>
      <c r="AD70" s="155"/>
      <c r="AE70" s="155"/>
      <c r="AF70" s="155"/>
      <c r="AG70" s="155"/>
      <c r="AH70" s="155"/>
      <c r="AI70" s="155"/>
    </row>
    <row r="71" spans="1:35" s="158" customFormat="1" ht="15" customHeight="1">
      <c r="G71" s="238"/>
      <c r="H71" s="238"/>
      <c r="I71" s="238"/>
      <c r="J71" s="238"/>
      <c r="K71" s="238"/>
      <c r="L71" s="238"/>
      <c r="M71" s="238"/>
      <c r="N71" s="238"/>
      <c r="O71" s="238"/>
      <c r="P71" s="238"/>
      <c r="Q71" s="238"/>
      <c r="R71" s="238"/>
      <c r="S71" s="238"/>
      <c r="T71" s="238"/>
      <c r="U71" s="239"/>
      <c r="V71" s="155"/>
      <c r="W71" s="157"/>
      <c r="X71" s="155"/>
      <c r="Y71" s="155"/>
      <c r="Z71" s="157"/>
      <c r="AA71" s="155"/>
      <c r="AB71" s="155"/>
      <c r="AC71" s="155"/>
      <c r="AD71" s="155"/>
      <c r="AE71" s="155"/>
      <c r="AF71" s="155"/>
      <c r="AG71" s="155"/>
      <c r="AH71" s="155"/>
      <c r="AI71" s="155"/>
    </row>
    <row r="72" spans="1:35" s="158" customFormat="1" ht="15" customHeight="1">
      <c r="G72" s="238"/>
      <c r="H72" s="238"/>
      <c r="I72" s="238"/>
      <c r="J72" s="238"/>
      <c r="K72" s="238"/>
      <c r="L72" s="238"/>
      <c r="M72" s="238"/>
      <c r="N72" s="238"/>
      <c r="O72" s="238"/>
      <c r="P72" s="238"/>
      <c r="Q72" s="238"/>
      <c r="R72" s="238"/>
      <c r="S72" s="238"/>
      <c r="T72" s="238"/>
      <c r="U72" s="239"/>
      <c r="V72" s="155"/>
      <c r="W72" s="157"/>
      <c r="X72" s="155"/>
      <c r="Y72" s="155"/>
      <c r="Z72" s="157"/>
      <c r="AA72" s="155"/>
      <c r="AB72" s="155"/>
      <c r="AC72" s="155"/>
      <c r="AD72" s="155"/>
      <c r="AE72" s="155"/>
      <c r="AF72" s="155"/>
      <c r="AG72" s="155"/>
      <c r="AH72" s="155"/>
      <c r="AI72" s="155"/>
    </row>
    <row r="73" spans="1:35" s="158" customFormat="1" ht="15" customHeight="1">
      <c r="G73" s="240"/>
      <c r="H73" s="240"/>
      <c r="I73" s="240"/>
      <c r="J73" s="240"/>
      <c r="K73" s="240"/>
      <c r="L73" s="240"/>
      <c r="M73" s="240"/>
      <c r="N73" s="240"/>
      <c r="O73" s="240"/>
      <c r="P73" s="240"/>
      <c r="Q73" s="240"/>
      <c r="R73" s="240"/>
      <c r="S73" s="240"/>
      <c r="T73" s="240"/>
      <c r="U73" s="241"/>
      <c r="V73" s="155"/>
      <c r="W73" s="157"/>
      <c r="X73" s="155"/>
      <c r="Y73" s="155"/>
      <c r="Z73" s="157"/>
      <c r="AA73" s="155"/>
      <c r="AB73" s="155"/>
      <c r="AC73" s="155"/>
      <c r="AD73" s="155"/>
      <c r="AE73" s="155"/>
      <c r="AF73" s="155"/>
      <c r="AG73" s="155"/>
      <c r="AH73" s="155"/>
      <c r="AI73" s="155"/>
    </row>
    <row r="74" spans="1:35">
      <c r="G74" s="243"/>
      <c r="H74" s="243"/>
      <c r="I74" s="243"/>
      <c r="J74" s="243"/>
      <c r="K74" s="243"/>
      <c r="L74" s="243"/>
      <c r="M74" s="243"/>
      <c r="N74" s="243"/>
      <c r="O74" s="243"/>
      <c r="P74" s="243"/>
      <c r="Q74" s="243"/>
      <c r="R74" s="243"/>
      <c r="S74" s="243"/>
      <c r="T74" s="243"/>
      <c r="U74" s="244"/>
    </row>
    <row r="75" spans="1:35">
      <c r="G75" s="243"/>
      <c r="H75" s="243"/>
      <c r="I75" s="243"/>
      <c r="J75" s="243"/>
      <c r="K75" s="243"/>
      <c r="L75" s="243"/>
      <c r="M75" s="243"/>
      <c r="N75" s="245"/>
      <c r="O75" s="245"/>
      <c r="P75" s="243"/>
      <c r="Q75" s="243"/>
      <c r="R75" s="243"/>
      <c r="S75" s="243"/>
      <c r="T75" s="243"/>
      <c r="U75" s="244"/>
    </row>
    <row r="76" spans="1:35">
      <c r="G76" s="243"/>
      <c r="H76" s="243"/>
      <c r="I76" s="243"/>
      <c r="J76" s="243"/>
      <c r="K76" s="243"/>
      <c r="L76" s="243"/>
      <c r="M76" s="243"/>
      <c r="N76" s="246"/>
      <c r="O76" s="246"/>
      <c r="P76" s="243"/>
      <c r="Q76" s="243"/>
      <c r="R76" s="243"/>
      <c r="S76" s="243"/>
      <c r="T76" s="243"/>
      <c r="U76" s="244"/>
    </row>
    <row r="77" spans="1:35">
      <c r="G77" s="243"/>
      <c r="H77" s="243"/>
      <c r="I77" s="243"/>
      <c r="J77" s="243"/>
      <c r="K77" s="243"/>
      <c r="L77" s="243"/>
      <c r="M77" s="243"/>
      <c r="N77" s="243"/>
      <c r="O77" s="243"/>
      <c r="P77" s="243"/>
      <c r="Q77" s="243"/>
      <c r="R77" s="243"/>
      <c r="S77" s="243"/>
      <c r="T77" s="243"/>
      <c r="U77" s="244"/>
    </row>
    <row r="78" spans="1:35">
      <c r="G78" s="243"/>
      <c r="H78" s="243"/>
      <c r="I78" s="243"/>
      <c r="J78" s="243"/>
      <c r="K78" s="243"/>
      <c r="L78" s="243"/>
      <c r="M78" s="243"/>
      <c r="N78" s="243"/>
      <c r="O78" s="243"/>
      <c r="P78" s="243"/>
      <c r="Q78" s="243"/>
      <c r="R78" s="243"/>
      <c r="S78" s="243"/>
      <c r="T78" s="243"/>
      <c r="U78" s="244"/>
    </row>
    <row r="79" spans="1:35">
      <c r="G79" s="243"/>
      <c r="H79" s="243"/>
      <c r="I79" s="243"/>
      <c r="J79" s="243"/>
      <c r="K79" s="243"/>
      <c r="L79" s="243"/>
      <c r="M79" s="243"/>
      <c r="N79" s="243"/>
      <c r="O79" s="243"/>
      <c r="P79" s="243"/>
      <c r="Q79" s="243"/>
      <c r="R79" s="243"/>
      <c r="S79" s="243"/>
      <c r="T79" s="243"/>
      <c r="U79" s="244"/>
    </row>
    <row r="80" spans="1:35">
      <c r="G80" s="243"/>
      <c r="H80" s="243"/>
      <c r="I80" s="243"/>
      <c r="J80" s="243"/>
      <c r="K80" s="243"/>
      <c r="L80" s="243"/>
      <c r="M80" s="243"/>
      <c r="N80" s="243"/>
      <c r="O80" s="243"/>
      <c r="P80" s="243"/>
      <c r="Q80" s="243"/>
      <c r="R80" s="243"/>
      <c r="S80" s="243"/>
      <c r="T80" s="243"/>
      <c r="U80" s="244"/>
    </row>
    <row r="81" spans="7:21">
      <c r="G81" s="243"/>
      <c r="H81" s="243"/>
      <c r="I81" s="243"/>
      <c r="J81" s="243"/>
      <c r="K81" s="243"/>
      <c r="L81" s="243"/>
      <c r="M81" s="243"/>
      <c r="N81" s="243"/>
      <c r="O81" s="243"/>
      <c r="P81" s="243"/>
      <c r="Q81" s="243"/>
      <c r="R81" s="243"/>
      <c r="S81" s="243"/>
      <c r="T81" s="243"/>
      <c r="U81" s="244"/>
    </row>
    <row r="82" spans="7:21">
      <c r="G82" s="247"/>
      <c r="H82" s="247"/>
      <c r="I82" s="247"/>
      <c r="J82" s="247"/>
      <c r="K82" s="247"/>
      <c r="L82" s="247"/>
      <c r="M82" s="247"/>
      <c r="N82" s="247"/>
      <c r="O82" s="247"/>
      <c r="P82" s="247"/>
      <c r="Q82" s="247"/>
      <c r="R82" s="247"/>
      <c r="S82" s="247"/>
      <c r="T82" s="247"/>
      <c r="U82" s="248"/>
    </row>
  </sheetData>
  <mergeCells count="63">
    <mergeCell ref="A1:U1"/>
    <mergeCell ref="A2:U2"/>
    <mergeCell ref="A4:U4"/>
    <mergeCell ref="A5:U5"/>
    <mergeCell ref="A6:A8"/>
    <mergeCell ref="B6:E8"/>
    <mergeCell ref="F6:F8"/>
    <mergeCell ref="G6:G8"/>
    <mergeCell ref="H7:J7"/>
    <mergeCell ref="K7:L7"/>
    <mergeCell ref="B18:E18"/>
    <mergeCell ref="M7:Q7"/>
    <mergeCell ref="R7:U7"/>
    <mergeCell ref="B9:E9"/>
    <mergeCell ref="B10:E10"/>
    <mergeCell ref="B11:E11"/>
    <mergeCell ref="B12:E12"/>
    <mergeCell ref="B13:E13"/>
    <mergeCell ref="B14:E14"/>
    <mergeCell ref="B15:E15"/>
    <mergeCell ref="B16:E16"/>
    <mergeCell ref="B17:E17"/>
    <mergeCell ref="B31:E31"/>
    <mergeCell ref="B19:E19"/>
    <mergeCell ref="B20:E20"/>
    <mergeCell ref="B21:E21"/>
    <mergeCell ref="B23:E23"/>
    <mergeCell ref="B24:E24"/>
    <mergeCell ref="B25:E25"/>
    <mergeCell ref="B26:E26"/>
    <mergeCell ref="B27:E27"/>
    <mergeCell ref="B28:E28"/>
    <mergeCell ref="B29:E29"/>
    <mergeCell ref="B30:E30"/>
    <mergeCell ref="B46:E46"/>
    <mergeCell ref="B32:E32"/>
    <mergeCell ref="B33:E33"/>
    <mergeCell ref="B34:E34"/>
    <mergeCell ref="B36:E36"/>
    <mergeCell ref="B37:E37"/>
    <mergeCell ref="B39:E39"/>
    <mergeCell ref="B41:E41"/>
    <mergeCell ref="B42:E42"/>
    <mergeCell ref="W42:Z42"/>
    <mergeCell ref="B44:E44"/>
    <mergeCell ref="B45:E45"/>
    <mergeCell ref="A62:P62"/>
    <mergeCell ref="B47:E47"/>
    <mergeCell ref="B48:E48"/>
    <mergeCell ref="B49:E49"/>
    <mergeCell ref="B50:E50"/>
    <mergeCell ref="B51:E51"/>
    <mergeCell ref="B52:E52"/>
    <mergeCell ref="B53:E53"/>
    <mergeCell ref="B54:E54"/>
    <mergeCell ref="A55:U55"/>
    <mergeCell ref="A56:U60"/>
    <mergeCell ref="A61:U61"/>
    <mergeCell ref="A63:P63"/>
    <mergeCell ref="A64:P64"/>
    <mergeCell ref="A65:P65"/>
    <mergeCell ref="A66:P66"/>
    <mergeCell ref="A68:P68"/>
  </mergeCells>
  <printOptions horizontalCentered="1"/>
  <pageMargins left="0.62992125984251968" right="1.0236220472440944" top="1.1417322834645669" bottom="0.74803149606299213" header="0.31496062992125984" footer="0.31496062992125984"/>
  <pageSetup scale="43" fitToHeight="0" orientation="landscape" r:id="rId1"/>
  <headerFooter scaleWithDoc="0">
    <oddHeader>&amp;L&amp;G&amp;R&amp;G</oddHeader>
    <oddFooter>&amp;R
&amp;G</oddFooter>
  </headerFooter>
  <rowBreaks count="3" manualBreakCount="3">
    <brk id="21" max="20" man="1"/>
    <brk id="39" max="20" man="1"/>
    <brk id="60" max="20"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71"/>
  <sheetViews>
    <sheetView showGridLines="0" view="pageBreakPreview" topLeftCell="A34" zoomScale="80" zoomScaleNormal="70" zoomScaleSheetLayoutView="80" zoomScalePageLayoutView="130" workbookViewId="0">
      <selection activeCell="D58" sqref="D58"/>
    </sheetView>
  </sheetViews>
  <sheetFormatPr baseColWidth="10" defaultColWidth="11.44140625" defaultRowHeight="13.8"/>
  <cols>
    <col min="1" max="1" width="16.33203125" style="252" customWidth="1"/>
    <col min="2" max="2" width="42.33203125" style="252" customWidth="1"/>
    <col min="3" max="3" width="15.33203125" style="252" customWidth="1"/>
    <col min="4" max="6" width="20.6640625" style="252" customWidth="1"/>
    <col min="7" max="7" width="49.33203125" style="252" customWidth="1"/>
    <col min="8" max="8" width="2.44140625" style="252" customWidth="1"/>
    <col min="9" max="16384" width="11.44140625" style="252"/>
  </cols>
  <sheetData>
    <row r="1" spans="1:7" s="249" customFormat="1" ht="25.2" customHeight="1">
      <c r="A1" s="433" t="s">
        <v>337</v>
      </c>
      <c r="B1" s="433"/>
      <c r="C1" s="433"/>
      <c r="D1" s="433"/>
      <c r="E1" s="433"/>
      <c r="F1" s="433"/>
      <c r="G1" s="433"/>
    </row>
    <row r="2" spans="1:7" s="27" customFormat="1" ht="8.1" customHeight="1">
      <c r="A2" s="250"/>
      <c r="B2" s="250"/>
      <c r="C2" s="250"/>
      <c r="D2" s="250"/>
      <c r="E2" s="250"/>
      <c r="F2" s="250"/>
      <c r="G2" s="250"/>
    </row>
    <row r="3" spans="1:7" s="27" customFormat="1" ht="17.25" customHeight="1">
      <c r="A3" s="434" t="s">
        <v>1</v>
      </c>
      <c r="B3" s="435"/>
      <c r="C3" s="435"/>
      <c r="D3" s="435"/>
      <c r="E3" s="435"/>
      <c r="F3" s="435"/>
      <c r="G3" s="436"/>
    </row>
    <row r="4" spans="1:7" s="27" customFormat="1" ht="17.25" customHeight="1">
      <c r="A4" s="434" t="s">
        <v>338</v>
      </c>
      <c r="B4" s="435"/>
      <c r="C4" s="435"/>
      <c r="D4" s="435"/>
      <c r="E4" s="435"/>
      <c r="F4" s="435"/>
      <c r="G4" s="436"/>
    </row>
    <row r="5" spans="1:7" s="249" customFormat="1" ht="5.0999999999999996" customHeight="1">
      <c r="A5" s="251"/>
      <c r="B5" s="251"/>
      <c r="C5" s="251"/>
      <c r="D5" s="251"/>
      <c r="E5" s="251"/>
      <c r="F5" s="251"/>
      <c r="G5" s="251"/>
    </row>
    <row r="6" spans="1:7" ht="32.1" customHeight="1">
      <c r="A6" s="437" t="s">
        <v>339</v>
      </c>
      <c r="B6" s="437" t="s">
        <v>340</v>
      </c>
      <c r="C6" s="438" t="s">
        <v>341</v>
      </c>
      <c r="D6" s="440" t="s">
        <v>342</v>
      </c>
      <c r="E6" s="441"/>
      <c r="F6" s="441"/>
      <c r="G6" s="438" t="s">
        <v>343</v>
      </c>
    </row>
    <row r="7" spans="1:7" ht="25.5" customHeight="1">
      <c r="A7" s="437"/>
      <c r="B7" s="437"/>
      <c r="C7" s="439"/>
      <c r="D7" s="253" t="s">
        <v>344</v>
      </c>
      <c r="E7" s="253" t="s">
        <v>345</v>
      </c>
      <c r="F7" s="254" t="s">
        <v>346</v>
      </c>
      <c r="G7" s="439"/>
    </row>
    <row r="8" spans="1:7" ht="18.75" customHeight="1">
      <c r="A8" s="255" t="s">
        <v>347</v>
      </c>
      <c r="B8" s="256" t="s">
        <v>348</v>
      </c>
      <c r="C8" s="257">
        <v>0</v>
      </c>
      <c r="D8" s="258">
        <v>4500000</v>
      </c>
      <c r="E8" s="258">
        <v>1500000</v>
      </c>
      <c r="F8" s="258">
        <v>0</v>
      </c>
      <c r="G8" s="259" t="s">
        <v>349</v>
      </c>
    </row>
    <row r="9" spans="1:7" ht="34.200000000000003">
      <c r="A9" s="260" t="s">
        <v>350</v>
      </c>
      <c r="B9" s="259" t="s">
        <v>351</v>
      </c>
      <c r="C9" s="257">
        <v>0</v>
      </c>
      <c r="D9" s="261">
        <v>383150</v>
      </c>
      <c r="E9" s="261">
        <v>104000</v>
      </c>
      <c r="F9" s="261">
        <v>0</v>
      </c>
      <c r="G9" s="259" t="s">
        <v>349</v>
      </c>
    </row>
    <row r="10" spans="1:7" ht="15" customHeight="1">
      <c r="A10" s="255" t="s">
        <v>352</v>
      </c>
      <c r="B10" s="256" t="s">
        <v>353</v>
      </c>
      <c r="C10" s="257">
        <v>0</v>
      </c>
      <c r="D10" s="258">
        <v>18000000</v>
      </c>
      <c r="E10" s="258">
        <v>1800000</v>
      </c>
      <c r="F10" s="258">
        <v>0</v>
      </c>
      <c r="G10" s="259" t="s">
        <v>349</v>
      </c>
    </row>
    <row r="11" spans="1:7" ht="39.75" customHeight="1">
      <c r="A11" s="260" t="s">
        <v>354</v>
      </c>
      <c r="B11" s="259" t="s">
        <v>355</v>
      </c>
      <c r="C11" s="257">
        <v>0</v>
      </c>
      <c r="D11" s="261">
        <v>3000000</v>
      </c>
      <c r="E11" s="261">
        <v>0</v>
      </c>
      <c r="F11" s="261">
        <v>0</v>
      </c>
      <c r="G11" s="259" t="s">
        <v>349</v>
      </c>
    </row>
    <row r="12" spans="1:7" ht="41.25" customHeight="1">
      <c r="A12" s="260" t="s">
        <v>356</v>
      </c>
      <c r="B12" s="259" t="s">
        <v>357</v>
      </c>
      <c r="C12" s="257">
        <v>0</v>
      </c>
      <c r="D12" s="261">
        <v>5000000</v>
      </c>
      <c r="E12" s="261">
        <v>0</v>
      </c>
      <c r="F12" s="261">
        <v>0</v>
      </c>
      <c r="G12" s="259" t="s">
        <v>349</v>
      </c>
    </row>
    <row r="13" spans="1:7" ht="26.25" customHeight="1">
      <c r="A13" s="260" t="s">
        <v>358</v>
      </c>
      <c r="B13" s="259" t="s">
        <v>359</v>
      </c>
      <c r="C13" s="257">
        <v>0</v>
      </c>
      <c r="D13" s="261">
        <v>360000</v>
      </c>
      <c r="E13" s="261">
        <v>360000</v>
      </c>
      <c r="F13" s="261">
        <v>0</v>
      </c>
      <c r="G13" s="259" t="s">
        <v>349</v>
      </c>
    </row>
    <row r="14" spans="1:7" ht="27.75" customHeight="1">
      <c r="A14" s="260" t="s">
        <v>360</v>
      </c>
      <c r="B14" s="259" t="s">
        <v>361</v>
      </c>
      <c r="C14" s="257">
        <v>0</v>
      </c>
      <c r="D14" s="261">
        <v>1450000</v>
      </c>
      <c r="E14" s="261">
        <v>5001</v>
      </c>
      <c r="F14" s="261">
        <v>0</v>
      </c>
      <c r="G14" s="259" t="s">
        <v>349</v>
      </c>
    </row>
    <row r="15" spans="1:7" ht="18.75" customHeight="1">
      <c r="A15" s="260" t="s">
        <v>362</v>
      </c>
      <c r="B15" s="259" t="s">
        <v>363</v>
      </c>
      <c r="C15" s="257">
        <v>0</v>
      </c>
      <c r="D15" s="261">
        <v>20000000</v>
      </c>
      <c r="E15" s="261">
        <v>2000000</v>
      </c>
      <c r="F15" s="261">
        <v>0</v>
      </c>
      <c r="G15" s="259" t="s">
        <v>349</v>
      </c>
    </row>
    <row r="16" spans="1:7" ht="30" customHeight="1">
      <c r="A16" s="260" t="s">
        <v>364</v>
      </c>
      <c r="B16" s="259" t="s">
        <v>365</v>
      </c>
      <c r="C16" s="257">
        <v>0</v>
      </c>
      <c r="D16" s="261">
        <v>6932629</v>
      </c>
      <c r="E16" s="261">
        <v>693263</v>
      </c>
      <c r="F16" s="261">
        <v>0</v>
      </c>
      <c r="G16" s="259" t="s">
        <v>349</v>
      </c>
    </row>
    <row r="17" spans="1:7" ht="27.75" customHeight="1">
      <c r="A17" s="260" t="s">
        <v>366</v>
      </c>
      <c r="B17" s="259" t="s">
        <v>367</v>
      </c>
      <c r="C17" s="257">
        <v>0</v>
      </c>
      <c r="D17" s="261">
        <v>28918</v>
      </c>
      <c r="E17" s="261">
        <v>0</v>
      </c>
      <c r="F17" s="261">
        <v>0</v>
      </c>
      <c r="G17" s="259" t="s">
        <v>349</v>
      </c>
    </row>
    <row r="18" spans="1:7" ht="29.25" customHeight="1">
      <c r="A18" s="260" t="s">
        <v>368</v>
      </c>
      <c r="B18" s="259" t="s">
        <v>369</v>
      </c>
      <c r="C18" s="257">
        <v>0</v>
      </c>
      <c r="D18" s="261">
        <v>4200000</v>
      </c>
      <c r="E18" s="261">
        <v>0</v>
      </c>
      <c r="F18" s="261">
        <v>0</v>
      </c>
      <c r="G18" s="259" t="s">
        <v>349</v>
      </c>
    </row>
    <row r="19" spans="1:7" ht="40.5" customHeight="1">
      <c r="A19" s="260" t="s">
        <v>370</v>
      </c>
      <c r="B19" s="259" t="s">
        <v>371</v>
      </c>
      <c r="C19" s="257">
        <v>0</v>
      </c>
      <c r="D19" s="261">
        <v>266000</v>
      </c>
      <c r="E19" s="261">
        <v>0</v>
      </c>
      <c r="F19" s="261">
        <v>0</v>
      </c>
      <c r="G19" s="259" t="s">
        <v>349</v>
      </c>
    </row>
    <row r="20" spans="1:7" ht="27.75" customHeight="1">
      <c r="A20" s="260" t="s">
        <v>372</v>
      </c>
      <c r="B20" s="259" t="s">
        <v>373</v>
      </c>
      <c r="C20" s="257">
        <v>0</v>
      </c>
      <c r="D20" s="261">
        <v>52431</v>
      </c>
      <c r="E20" s="261">
        <v>0</v>
      </c>
      <c r="F20" s="261">
        <v>0</v>
      </c>
      <c r="G20" s="259" t="s">
        <v>349</v>
      </c>
    </row>
    <row r="21" spans="1:7" ht="29.25" customHeight="1">
      <c r="A21" s="260" t="s">
        <v>374</v>
      </c>
      <c r="B21" s="259" t="s">
        <v>375</v>
      </c>
      <c r="C21" s="257">
        <v>0</v>
      </c>
      <c r="D21" s="261">
        <v>5202000</v>
      </c>
      <c r="E21" s="261">
        <v>0</v>
      </c>
      <c r="F21" s="261">
        <v>0</v>
      </c>
      <c r="G21" s="259" t="s">
        <v>349</v>
      </c>
    </row>
    <row r="22" spans="1:7" ht="27.75" customHeight="1">
      <c r="A22" s="260" t="s">
        <v>376</v>
      </c>
      <c r="B22" s="259" t="s">
        <v>377</v>
      </c>
      <c r="C22" s="257">
        <v>0</v>
      </c>
      <c r="D22" s="261">
        <v>9146569</v>
      </c>
      <c r="E22" s="261">
        <v>0</v>
      </c>
      <c r="F22" s="261">
        <v>0</v>
      </c>
      <c r="G22" s="259" t="s">
        <v>349</v>
      </c>
    </row>
    <row r="23" spans="1:7" ht="40.5" customHeight="1">
      <c r="A23" s="260" t="s">
        <v>378</v>
      </c>
      <c r="B23" s="259" t="s">
        <v>379</v>
      </c>
      <c r="C23" s="257">
        <v>0</v>
      </c>
      <c r="D23" s="261">
        <v>1460500</v>
      </c>
      <c r="E23" s="261">
        <v>1460500</v>
      </c>
      <c r="F23" s="261">
        <v>0</v>
      </c>
      <c r="G23" s="259" t="s">
        <v>349</v>
      </c>
    </row>
    <row r="24" spans="1:7" ht="38.25" customHeight="1">
      <c r="A24" s="260" t="s">
        <v>380</v>
      </c>
      <c r="B24" s="259" t="s">
        <v>381</v>
      </c>
      <c r="C24" s="257">
        <v>0</v>
      </c>
      <c r="D24" s="261">
        <v>3540000</v>
      </c>
      <c r="E24" s="261">
        <v>354000</v>
      </c>
      <c r="F24" s="261">
        <v>0</v>
      </c>
      <c r="G24" s="259" t="s">
        <v>349</v>
      </c>
    </row>
    <row r="25" spans="1:7" ht="17.25" customHeight="1">
      <c r="A25" s="255" t="s">
        <v>382</v>
      </c>
      <c r="B25" s="262" t="s">
        <v>383</v>
      </c>
      <c r="C25" s="257">
        <v>0</v>
      </c>
      <c r="D25" s="258">
        <v>500000</v>
      </c>
      <c r="E25" s="258">
        <v>500000</v>
      </c>
      <c r="F25" s="258">
        <v>0</v>
      </c>
      <c r="G25" s="259" t="s">
        <v>349</v>
      </c>
    </row>
    <row r="26" spans="1:7" ht="26.25" customHeight="1">
      <c r="A26" s="260" t="s">
        <v>384</v>
      </c>
      <c r="B26" s="259" t="s">
        <v>385</v>
      </c>
      <c r="C26" s="257">
        <v>0</v>
      </c>
      <c r="D26" s="261">
        <v>50000</v>
      </c>
      <c r="E26" s="261">
        <v>5000</v>
      </c>
      <c r="F26" s="261">
        <v>0</v>
      </c>
      <c r="G26" s="259" t="s">
        <v>349</v>
      </c>
    </row>
    <row r="27" spans="1:7" ht="39.75" customHeight="1">
      <c r="A27" s="260" t="s">
        <v>386</v>
      </c>
      <c r="B27" s="259" t="s">
        <v>387</v>
      </c>
      <c r="C27" s="257">
        <v>0</v>
      </c>
      <c r="D27" s="261">
        <v>695000</v>
      </c>
      <c r="E27" s="261">
        <v>0</v>
      </c>
      <c r="F27" s="261">
        <v>0</v>
      </c>
      <c r="G27" s="259" t="s">
        <v>349</v>
      </c>
    </row>
    <row r="28" spans="1:7" ht="39" customHeight="1">
      <c r="A28" s="260" t="s">
        <v>388</v>
      </c>
      <c r="B28" s="259" t="s">
        <v>389</v>
      </c>
      <c r="C28" s="257">
        <v>0</v>
      </c>
      <c r="D28" s="261">
        <v>3250000</v>
      </c>
      <c r="E28" s="261">
        <v>0</v>
      </c>
      <c r="F28" s="261">
        <v>0</v>
      </c>
      <c r="G28" s="259" t="s">
        <v>349</v>
      </c>
    </row>
    <row r="29" spans="1:7" ht="52.5" customHeight="1">
      <c r="A29" s="260" t="s">
        <v>390</v>
      </c>
      <c r="B29" s="259" t="s">
        <v>391</v>
      </c>
      <c r="C29" s="257">
        <v>0</v>
      </c>
      <c r="D29" s="261">
        <v>2611400</v>
      </c>
      <c r="E29" s="261">
        <v>261140</v>
      </c>
      <c r="F29" s="261">
        <v>0</v>
      </c>
      <c r="G29" s="259" t="s">
        <v>349</v>
      </c>
    </row>
    <row r="30" spans="1:7" ht="54.75" customHeight="1">
      <c r="A30" s="260" t="s">
        <v>392</v>
      </c>
      <c r="B30" s="259" t="s">
        <v>393</v>
      </c>
      <c r="C30" s="257">
        <v>0</v>
      </c>
      <c r="D30" s="261">
        <v>841000</v>
      </c>
      <c r="E30" s="261">
        <v>84100</v>
      </c>
      <c r="F30" s="261">
        <v>0</v>
      </c>
      <c r="G30" s="259" t="s">
        <v>349</v>
      </c>
    </row>
    <row r="31" spans="1:7" ht="39.75" customHeight="1">
      <c r="A31" s="260" t="s">
        <v>394</v>
      </c>
      <c r="B31" s="259" t="s">
        <v>395</v>
      </c>
      <c r="C31" s="257">
        <v>0</v>
      </c>
      <c r="D31" s="261">
        <v>2626400</v>
      </c>
      <c r="E31" s="261">
        <v>0</v>
      </c>
      <c r="F31" s="261">
        <v>0</v>
      </c>
      <c r="G31" s="259" t="s">
        <v>349</v>
      </c>
    </row>
    <row r="32" spans="1:7" ht="15" customHeight="1">
      <c r="A32" s="255" t="s">
        <v>396</v>
      </c>
      <c r="B32" s="262" t="s">
        <v>397</v>
      </c>
      <c r="C32" s="257">
        <v>0</v>
      </c>
      <c r="D32" s="258">
        <v>81000</v>
      </c>
      <c r="E32" s="258">
        <v>8100</v>
      </c>
      <c r="F32" s="258">
        <v>0</v>
      </c>
      <c r="G32" s="259" t="s">
        <v>349</v>
      </c>
    </row>
    <row r="33" spans="1:7" ht="40.5" customHeight="1">
      <c r="A33" s="260" t="s">
        <v>398</v>
      </c>
      <c r="B33" s="259" t="s">
        <v>399</v>
      </c>
      <c r="C33" s="257">
        <v>0</v>
      </c>
      <c r="D33" s="261">
        <v>164000</v>
      </c>
      <c r="E33" s="261">
        <v>16400</v>
      </c>
      <c r="F33" s="261">
        <v>0</v>
      </c>
      <c r="G33" s="259" t="s">
        <v>349</v>
      </c>
    </row>
    <row r="34" spans="1:7" ht="15" customHeight="1">
      <c r="A34" s="255" t="s">
        <v>400</v>
      </c>
      <c r="B34" s="262" t="s">
        <v>401</v>
      </c>
      <c r="C34" s="257">
        <v>0</v>
      </c>
      <c r="D34" s="258">
        <v>800000</v>
      </c>
      <c r="E34" s="258">
        <v>80000</v>
      </c>
      <c r="F34" s="258">
        <v>0</v>
      </c>
      <c r="G34" s="259" t="s">
        <v>349</v>
      </c>
    </row>
    <row r="35" spans="1:7" ht="39.75" customHeight="1">
      <c r="A35" s="260" t="s">
        <v>402</v>
      </c>
      <c r="B35" s="259" t="s">
        <v>403</v>
      </c>
      <c r="C35" s="257">
        <v>0</v>
      </c>
      <c r="D35" s="261">
        <v>1270035</v>
      </c>
      <c r="E35" s="261">
        <v>0</v>
      </c>
      <c r="F35" s="261">
        <v>0</v>
      </c>
      <c r="G35" s="259" t="s">
        <v>349</v>
      </c>
    </row>
    <row r="36" spans="1:7" ht="15" customHeight="1">
      <c r="A36" s="262"/>
      <c r="B36" s="263" t="s">
        <v>404</v>
      </c>
      <c r="C36" s="257"/>
      <c r="D36" s="264">
        <f>SUM(D8:D35)</f>
        <v>96411032</v>
      </c>
      <c r="E36" s="264">
        <f t="shared" ref="E36:F36" si="0">SUM(E8:E35)</f>
        <v>9231504</v>
      </c>
      <c r="F36" s="264">
        <f t="shared" si="0"/>
        <v>0</v>
      </c>
      <c r="G36" s="265"/>
    </row>
    <row r="37" spans="1:7" ht="17.25" customHeight="1">
      <c r="A37" s="255" t="s">
        <v>405</v>
      </c>
      <c r="B37" s="262" t="s">
        <v>406</v>
      </c>
      <c r="C37" s="257">
        <v>0</v>
      </c>
      <c r="D37" s="258">
        <v>90024788</v>
      </c>
      <c r="E37" s="258">
        <v>9002479</v>
      </c>
      <c r="F37" s="258">
        <v>0</v>
      </c>
      <c r="G37" s="259" t="s">
        <v>407</v>
      </c>
    </row>
    <row r="38" spans="1:7" ht="27.75" customHeight="1">
      <c r="A38" s="260" t="s">
        <v>408</v>
      </c>
      <c r="B38" s="266" t="s">
        <v>409</v>
      </c>
      <c r="C38" s="257">
        <v>0</v>
      </c>
      <c r="D38" s="261">
        <v>66245887</v>
      </c>
      <c r="E38" s="261">
        <v>6624589</v>
      </c>
      <c r="F38" s="261">
        <v>0</v>
      </c>
      <c r="G38" s="259" t="s">
        <v>407</v>
      </c>
    </row>
    <row r="39" spans="1:7" ht="16.5" customHeight="1">
      <c r="A39" s="260" t="s">
        <v>410</v>
      </c>
      <c r="B39" s="266" t="s">
        <v>411</v>
      </c>
      <c r="C39" s="257">
        <v>0</v>
      </c>
      <c r="D39" s="261">
        <v>5454356</v>
      </c>
      <c r="E39" s="261">
        <v>545436</v>
      </c>
      <c r="F39" s="261">
        <v>0</v>
      </c>
      <c r="G39" s="259" t="s">
        <v>407</v>
      </c>
    </row>
    <row r="40" spans="1:7" ht="15.75" customHeight="1">
      <c r="A40" s="255" t="s">
        <v>412</v>
      </c>
      <c r="B40" s="266" t="s">
        <v>413</v>
      </c>
      <c r="C40" s="257">
        <v>0</v>
      </c>
      <c r="D40" s="258">
        <v>10597068</v>
      </c>
      <c r="E40" s="258">
        <v>1059707</v>
      </c>
      <c r="F40" s="258">
        <v>0</v>
      </c>
      <c r="G40" s="259" t="s">
        <v>407</v>
      </c>
    </row>
    <row r="41" spans="1:7" ht="21" customHeight="1">
      <c r="A41" s="260" t="s">
        <v>414</v>
      </c>
      <c r="B41" s="266" t="s">
        <v>415</v>
      </c>
      <c r="C41" s="257">
        <v>0</v>
      </c>
      <c r="D41" s="261">
        <v>4500000</v>
      </c>
      <c r="E41" s="261">
        <v>450000</v>
      </c>
      <c r="F41" s="261">
        <v>0</v>
      </c>
      <c r="G41" s="259" t="s">
        <v>407</v>
      </c>
    </row>
    <row r="42" spans="1:7" ht="27" customHeight="1">
      <c r="A42" s="255" t="s">
        <v>416</v>
      </c>
      <c r="B42" s="266" t="s">
        <v>417</v>
      </c>
      <c r="C42" s="257">
        <v>0</v>
      </c>
      <c r="D42" s="258">
        <v>25468233</v>
      </c>
      <c r="E42" s="258">
        <v>2546823</v>
      </c>
      <c r="F42" s="261">
        <v>0</v>
      </c>
      <c r="G42" s="259" t="s">
        <v>407</v>
      </c>
    </row>
    <row r="43" spans="1:7" ht="24.75" customHeight="1">
      <c r="A43" s="260" t="s">
        <v>418</v>
      </c>
      <c r="B43" s="266" t="s">
        <v>419</v>
      </c>
      <c r="C43" s="257">
        <v>0</v>
      </c>
      <c r="D43" s="261">
        <v>15634798</v>
      </c>
      <c r="E43" s="261">
        <v>0</v>
      </c>
      <c r="F43" s="261">
        <v>0</v>
      </c>
      <c r="G43" s="259" t="s">
        <v>407</v>
      </c>
    </row>
    <row r="44" spans="1:7" ht="23.25" customHeight="1">
      <c r="A44" s="260" t="s">
        <v>420</v>
      </c>
      <c r="B44" s="266" t="s">
        <v>421</v>
      </c>
      <c r="C44" s="257">
        <v>0</v>
      </c>
      <c r="D44" s="261">
        <v>27839808</v>
      </c>
      <c r="E44" s="261">
        <v>2783981</v>
      </c>
      <c r="F44" s="261">
        <v>0</v>
      </c>
      <c r="G44" s="259" t="s">
        <v>407</v>
      </c>
    </row>
    <row r="45" spans="1:7" ht="17.25" customHeight="1">
      <c r="A45" s="260" t="s">
        <v>422</v>
      </c>
      <c r="B45" s="266" t="s">
        <v>423</v>
      </c>
      <c r="C45" s="257">
        <v>0</v>
      </c>
      <c r="D45" s="261">
        <v>11902500</v>
      </c>
      <c r="E45" s="261">
        <v>1190250</v>
      </c>
      <c r="F45" s="261">
        <v>0</v>
      </c>
      <c r="G45" s="259" t="s">
        <v>407</v>
      </c>
    </row>
    <row r="46" spans="1:7" ht="15" customHeight="1">
      <c r="A46" s="260" t="s">
        <v>424</v>
      </c>
      <c r="B46" s="266" t="s">
        <v>425</v>
      </c>
      <c r="C46" s="257">
        <v>0</v>
      </c>
      <c r="D46" s="261">
        <v>17259637</v>
      </c>
      <c r="E46" s="261">
        <v>1725963</v>
      </c>
      <c r="F46" s="261">
        <v>0</v>
      </c>
      <c r="G46" s="259" t="s">
        <v>407</v>
      </c>
    </row>
    <row r="47" spans="1:7" ht="15" customHeight="1">
      <c r="A47" s="255" t="s">
        <v>426</v>
      </c>
      <c r="B47" s="266" t="s">
        <v>427</v>
      </c>
      <c r="C47" s="257">
        <v>0</v>
      </c>
      <c r="D47" s="258">
        <v>3900000</v>
      </c>
      <c r="E47" s="258">
        <v>390000</v>
      </c>
      <c r="F47" s="258">
        <v>0</v>
      </c>
      <c r="G47" s="259" t="s">
        <v>407</v>
      </c>
    </row>
    <row r="48" spans="1:7" ht="26.25" customHeight="1">
      <c r="A48" s="260" t="s">
        <v>428</v>
      </c>
      <c r="B48" s="266" t="s">
        <v>429</v>
      </c>
      <c r="C48" s="257">
        <v>0</v>
      </c>
      <c r="D48" s="261">
        <v>2500000</v>
      </c>
      <c r="E48" s="261">
        <v>0</v>
      </c>
      <c r="F48" s="261">
        <v>0</v>
      </c>
      <c r="G48" s="259" t="s">
        <v>407</v>
      </c>
    </row>
    <row r="49" spans="1:7" ht="27" customHeight="1">
      <c r="A49" s="260" t="s">
        <v>430</v>
      </c>
      <c r="B49" s="266" t="s">
        <v>431</v>
      </c>
      <c r="C49" s="257">
        <v>0</v>
      </c>
      <c r="D49" s="261">
        <v>3519000</v>
      </c>
      <c r="E49" s="261">
        <v>0</v>
      </c>
      <c r="F49" s="261">
        <v>0</v>
      </c>
      <c r="G49" s="259" t="s">
        <v>407</v>
      </c>
    </row>
    <row r="50" spans="1:7" ht="15" customHeight="1">
      <c r="A50" s="255" t="s">
        <v>432</v>
      </c>
      <c r="B50" s="266" t="s">
        <v>433</v>
      </c>
      <c r="C50" s="257">
        <v>0</v>
      </c>
      <c r="D50" s="258">
        <v>19053901</v>
      </c>
      <c r="E50" s="258">
        <v>0</v>
      </c>
      <c r="F50" s="258">
        <v>0</v>
      </c>
      <c r="G50" s="259" t="s">
        <v>407</v>
      </c>
    </row>
    <row r="51" spans="1:7" ht="25.5" customHeight="1">
      <c r="A51" s="260" t="s">
        <v>434</v>
      </c>
      <c r="B51" s="266" t="s">
        <v>435</v>
      </c>
      <c r="C51" s="257">
        <v>0</v>
      </c>
      <c r="D51" s="261">
        <v>20731415</v>
      </c>
      <c r="E51" s="261">
        <v>0</v>
      </c>
      <c r="F51" s="261">
        <v>0</v>
      </c>
      <c r="G51" s="259" t="s">
        <v>407</v>
      </c>
    </row>
    <row r="52" spans="1:7" ht="15" customHeight="1">
      <c r="A52" s="255" t="s">
        <v>436</v>
      </c>
      <c r="B52" s="266" t="s">
        <v>437</v>
      </c>
      <c r="C52" s="257">
        <v>0</v>
      </c>
      <c r="D52" s="258">
        <v>40000000</v>
      </c>
      <c r="E52" s="258">
        <v>0</v>
      </c>
      <c r="F52" s="258">
        <v>0</v>
      </c>
      <c r="G52" s="259" t="s">
        <v>407</v>
      </c>
    </row>
    <row r="53" spans="1:7" ht="25.5" customHeight="1">
      <c r="A53" s="260" t="s">
        <v>438</v>
      </c>
      <c r="B53" s="266" t="s">
        <v>439</v>
      </c>
      <c r="C53" s="257">
        <v>0</v>
      </c>
      <c r="D53" s="261">
        <v>34084051</v>
      </c>
      <c r="E53" s="261">
        <v>0</v>
      </c>
      <c r="F53" s="261">
        <v>0</v>
      </c>
      <c r="G53" s="259" t="s">
        <v>407</v>
      </c>
    </row>
    <row r="54" spans="1:7" ht="15" customHeight="1">
      <c r="A54" s="255" t="s">
        <v>440</v>
      </c>
      <c r="B54" s="266" t="s">
        <v>441</v>
      </c>
      <c r="C54" s="257">
        <v>0</v>
      </c>
      <c r="D54" s="258">
        <v>2021641</v>
      </c>
      <c r="E54" s="258">
        <v>0</v>
      </c>
      <c r="F54" s="258">
        <v>0</v>
      </c>
      <c r="G54" s="259" t="s">
        <v>407</v>
      </c>
    </row>
    <row r="55" spans="1:7" ht="15" customHeight="1">
      <c r="A55" s="255" t="s">
        <v>442</v>
      </c>
      <c r="B55" s="266" t="s">
        <v>443</v>
      </c>
      <c r="C55" s="257">
        <v>0</v>
      </c>
      <c r="D55" s="258">
        <v>27777842</v>
      </c>
      <c r="E55" s="258">
        <v>0</v>
      </c>
      <c r="F55" s="258">
        <v>0</v>
      </c>
      <c r="G55" s="259" t="s">
        <v>407</v>
      </c>
    </row>
    <row r="56" spans="1:7" ht="15" customHeight="1">
      <c r="A56" s="255" t="s">
        <v>444</v>
      </c>
      <c r="B56" s="266" t="s">
        <v>445</v>
      </c>
      <c r="C56" s="257">
        <v>0</v>
      </c>
      <c r="D56" s="258">
        <v>18826889</v>
      </c>
      <c r="E56" s="258">
        <v>0</v>
      </c>
      <c r="F56" s="258">
        <v>0</v>
      </c>
      <c r="G56" s="259" t="s">
        <v>407</v>
      </c>
    </row>
    <row r="57" spans="1:7" ht="28.5" customHeight="1">
      <c r="A57" s="260" t="s">
        <v>446</v>
      </c>
      <c r="B57" s="266" t="s">
        <v>447</v>
      </c>
      <c r="C57" s="257">
        <v>0</v>
      </c>
      <c r="D57" s="261">
        <v>25000000</v>
      </c>
      <c r="E57" s="261">
        <v>0</v>
      </c>
      <c r="F57" s="261">
        <v>0</v>
      </c>
      <c r="G57" s="259" t="s">
        <v>407</v>
      </c>
    </row>
    <row r="58" spans="1:7" ht="15" customHeight="1">
      <c r="A58" s="262"/>
      <c r="B58" s="263" t="s">
        <v>404</v>
      </c>
      <c r="C58" s="262"/>
      <c r="D58" s="264">
        <f>SUM(D37:D57)</f>
        <v>472341814</v>
      </c>
      <c r="E58" s="264">
        <f t="shared" ref="E58:F58" si="1">SUM(E37:E57)</f>
        <v>26319228</v>
      </c>
      <c r="F58" s="264">
        <f t="shared" si="1"/>
        <v>0</v>
      </c>
      <c r="G58" s="265"/>
    </row>
    <row r="59" spans="1:7" ht="15" customHeight="1">
      <c r="A59" s="262"/>
      <c r="B59" s="267"/>
      <c r="C59" s="262"/>
      <c r="D59" s="264"/>
      <c r="E59" s="264"/>
      <c r="F59" s="264"/>
      <c r="G59" s="265"/>
    </row>
    <row r="60" spans="1:7" ht="15" customHeight="1">
      <c r="A60" s="262"/>
      <c r="B60" s="267"/>
      <c r="C60" s="262"/>
      <c r="D60" s="264"/>
      <c r="E60" s="264"/>
      <c r="F60" s="264"/>
      <c r="G60" s="265"/>
    </row>
    <row r="61" spans="1:7" ht="15" customHeight="1">
      <c r="A61" s="262"/>
      <c r="B61" s="267"/>
      <c r="C61" s="262"/>
      <c r="D61" s="264"/>
      <c r="E61" s="264"/>
      <c r="F61" s="264"/>
      <c r="G61" s="265"/>
    </row>
    <row r="62" spans="1:7" ht="15" customHeight="1">
      <c r="A62" s="262"/>
      <c r="B62" s="267"/>
      <c r="C62" s="262"/>
      <c r="D62" s="264"/>
      <c r="E62" s="264"/>
      <c r="F62" s="264"/>
      <c r="G62" s="265"/>
    </row>
    <row r="63" spans="1:7" ht="15" customHeight="1">
      <c r="A63" s="262"/>
      <c r="B63" s="267"/>
      <c r="C63" s="262"/>
      <c r="D63" s="264"/>
      <c r="E63" s="264"/>
      <c r="F63" s="264"/>
      <c r="G63" s="265"/>
    </row>
    <row r="64" spans="1:7" ht="15" customHeight="1">
      <c r="A64" s="262"/>
      <c r="B64" s="267"/>
      <c r="C64" s="262"/>
      <c r="D64" s="264"/>
      <c r="E64" s="264"/>
      <c r="F64" s="264"/>
      <c r="G64" s="265"/>
    </row>
    <row r="65" spans="1:7" ht="15" customHeight="1">
      <c r="A65" s="262"/>
      <c r="B65" s="267"/>
      <c r="C65" s="262"/>
      <c r="D65" s="264"/>
      <c r="E65" s="264"/>
      <c r="F65" s="264"/>
      <c r="G65" s="265"/>
    </row>
    <row r="66" spans="1:7" ht="15" customHeight="1">
      <c r="A66" s="262"/>
      <c r="B66" s="267"/>
      <c r="C66" s="262"/>
      <c r="D66" s="264"/>
      <c r="E66" s="264"/>
      <c r="F66" s="264"/>
      <c r="G66" s="265"/>
    </row>
    <row r="67" spans="1:7" ht="15" customHeight="1">
      <c r="A67" s="262"/>
      <c r="B67" s="267"/>
      <c r="C67" s="262"/>
      <c r="D67" s="264"/>
      <c r="E67" s="264"/>
      <c r="F67" s="264"/>
      <c r="G67" s="265"/>
    </row>
    <row r="68" spans="1:7" ht="15" customHeight="1">
      <c r="A68" s="262"/>
      <c r="B68" s="262"/>
      <c r="C68" s="262"/>
      <c r="D68" s="258"/>
      <c r="E68" s="268"/>
      <c r="F68" s="268"/>
      <c r="G68" s="265"/>
    </row>
    <row r="69" spans="1:7" ht="15" customHeight="1">
      <c r="A69" s="262"/>
      <c r="B69" s="262"/>
      <c r="C69" s="262"/>
      <c r="D69" s="258"/>
      <c r="E69" s="268"/>
      <c r="F69" s="268"/>
      <c r="G69" s="265"/>
    </row>
    <row r="70" spans="1:7" ht="15" customHeight="1">
      <c r="A70" s="262"/>
      <c r="B70" s="269" t="s">
        <v>448</v>
      </c>
      <c r="C70" s="270"/>
      <c r="D70" s="271">
        <f>D36+D58</f>
        <v>568752846</v>
      </c>
      <c r="E70" s="271">
        <f t="shared" ref="E70:F70" si="2">E36+E58</f>
        <v>35550732</v>
      </c>
      <c r="F70" s="271">
        <f t="shared" si="2"/>
        <v>0</v>
      </c>
      <c r="G70" s="272"/>
    </row>
    <row r="71" spans="1:7" ht="15" customHeight="1">
      <c r="A71" s="262"/>
      <c r="B71" s="262"/>
      <c r="C71" s="262"/>
      <c r="D71" s="262"/>
      <c r="E71" s="273"/>
      <c r="F71" s="273"/>
      <c r="G71" s="265"/>
    </row>
  </sheetData>
  <mergeCells count="8">
    <mergeCell ref="A1:G1"/>
    <mergeCell ref="A3:G3"/>
    <mergeCell ref="A4:G4"/>
    <mergeCell ref="A6:A7"/>
    <mergeCell ref="B6:B7"/>
    <mergeCell ref="C6:C7"/>
    <mergeCell ref="D6:F6"/>
    <mergeCell ref="G6:G7"/>
  </mergeCells>
  <printOptions horizontalCentered="1"/>
  <pageMargins left="0.82677165354330706" right="0.82677165354330706" top="1.3385826771653544" bottom="0.74803149606299213" header="0.39370078740157483" footer="0.31496062992125984"/>
  <pageSetup scale="65" fitToHeight="0" orientation="landscape" r:id="rId1"/>
  <headerFooter scaleWithDoc="0">
    <oddHeader>&amp;L&amp;G&amp;R&amp;G</oddHeader>
    <oddFooter>&amp;R
&amp;G</oddFooter>
  </headerFooter>
  <rowBreaks count="2" manualBreakCount="2">
    <brk id="24" max="6" man="1"/>
    <brk id="4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7"/>
  <sheetViews>
    <sheetView showGridLines="0" view="pageBreakPreview" zoomScale="110" zoomScaleNormal="70" zoomScaleSheetLayoutView="110" workbookViewId="0">
      <selection activeCell="B34" sqref="B34"/>
    </sheetView>
  </sheetViews>
  <sheetFormatPr baseColWidth="10" defaultColWidth="11.44140625" defaultRowHeight="13.2"/>
  <cols>
    <col min="1" max="1" width="3.33203125" style="27" customWidth="1"/>
    <col min="2" max="2" width="48.6640625" style="27" customWidth="1"/>
    <col min="3" max="3" width="2.6640625" style="27" customWidth="1"/>
    <col min="4" max="9" width="17.6640625" style="27" customWidth="1"/>
    <col min="10" max="10" width="2.33203125" style="27" customWidth="1"/>
    <col min="11" max="11" width="11.44140625" style="27"/>
    <col min="12" max="12" width="20.33203125" style="27" customWidth="1"/>
    <col min="13" max="16384" width="11.44140625" style="27"/>
  </cols>
  <sheetData>
    <row r="1" spans="1:12">
      <c r="A1" s="274"/>
    </row>
    <row r="2" spans="1:12">
      <c r="A2" s="275"/>
      <c r="B2" s="443" t="s">
        <v>449</v>
      </c>
      <c r="C2" s="444"/>
      <c r="D2" s="444"/>
      <c r="E2" s="444"/>
      <c r="F2" s="444"/>
      <c r="G2" s="444"/>
      <c r="H2" s="444"/>
      <c r="I2" s="445"/>
    </row>
    <row r="3" spans="1:12">
      <c r="A3" s="276"/>
      <c r="B3" s="446" t="s">
        <v>450</v>
      </c>
      <c r="C3" s="447"/>
      <c r="D3" s="447"/>
      <c r="E3" s="447"/>
      <c r="F3" s="447"/>
      <c r="G3" s="447"/>
      <c r="H3" s="447"/>
      <c r="I3" s="448"/>
    </row>
    <row r="4" spans="1:12">
      <c r="B4" s="446" t="s">
        <v>451</v>
      </c>
      <c r="C4" s="447"/>
      <c r="D4" s="447"/>
      <c r="E4" s="447"/>
      <c r="F4" s="447"/>
      <c r="G4" s="447"/>
      <c r="H4" s="447"/>
      <c r="I4" s="448"/>
    </row>
    <row r="5" spans="1:12">
      <c r="B5" s="446" t="s">
        <v>452</v>
      </c>
      <c r="C5" s="447"/>
      <c r="D5" s="447"/>
      <c r="E5" s="447"/>
      <c r="F5" s="447"/>
      <c r="G5" s="447"/>
      <c r="H5" s="447"/>
      <c r="I5" s="448"/>
    </row>
    <row r="6" spans="1:12">
      <c r="B6" s="446" t="s">
        <v>453</v>
      </c>
      <c r="C6" s="447"/>
      <c r="D6" s="447"/>
      <c r="E6" s="447"/>
      <c r="F6" s="447"/>
      <c r="G6" s="447"/>
      <c r="H6" s="447"/>
      <c r="I6" s="448"/>
    </row>
    <row r="7" spans="1:12">
      <c r="B7" s="277"/>
      <c r="C7" s="278"/>
      <c r="D7" s="278"/>
      <c r="E7" s="278"/>
      <c r="F7" s="278"/>
      <c r="G7" s="278"/>
      <c r="H7" s="278"/>
      <c r="I7" s="279"/>
    </row>
    <row r="8" spans="1:12">
      <c r="B8" s="446" t="s">
        <v>454</v>
      </c>
      <c r="C8" s="280"/>
      <c r="D8" s="442" t="s">
        <v>455</v>
      </c>
      <c r="E8" s="442"/>
      <c r="F8" s="442"/>
      <c r="G8" s="442"/>
      <c r="H8" s="442"/>
      <c r="I8" s="450" t="s">
        <v>456</v>
      </c>
    </row>
    <row r="9" spans="1:12" ht="17.399999999999999">
      <c r="B9" s="449"/>
      <c r="C9" s="281"/>
      <c r="D9" s="447" t="s">
        <v>457</v>
      </c>
      <c r="E9" s="451" t="s">
        <v>458</v>
      </c>
      <c r="F9" s="442" t="s">
        <v>459</v>
      </c>
      <c r="G9" s="442" t="s">
        <v>460</v>
      </c>
      <c r="H9" s="442" t="s">
        <v>461</v>
      </c>
      <c r="I9" s="450"/>
    </row>
    <row r="10" spans="1:12">
      <c r="B10" s="446"/>
      <c r="C10" s="282"/>
      <c r="D10" s="447"/>
      <c r="E10" s="451"/>
      <c r="F10" s="442"/>
      <c r="G10" s="442"/>
      <c r="H10" s="442"/>
      <c r="I10" s="450"/>
    </row>
    <row r="11" spans="1:12">
      <c r="B11" s="283"/>
      <c r="C11" s="284"/>
      <c r="D11" s="285" t="s">
        <v>462</v>
      </c>
      <c r="E11" s="285" t="s">
        <v>463</v>
      </c>
      <c r="F11" s="285" t="s">
        <v>464</v>
      </c>
      <c r="G11" s="285" t="s">
        <v>465</v>
      </c>
      <c r="H11" s="285" t="s">
        <v>466</v>
      </c>
      <c r="I11" s="286" t="s">
        <v>467</v>
      </c>
    </row>
    <row r="12" spans="1:12">
      <c r="B12" s="287" t="s">
        <v>468</v>
      </c>
      <c r="C12" s="288"/>
      <c r="D12" s="289">
        <f>D13+D14+D15+D18+D19+D22</f>
        <v>1023561714</v>
      </c>
      <c r="E12" s="289">
        <f>F12-D12</f>
        <v>0</v>
      </c>
      <c r="F12" s="289">
        <f>F13+F14+F15+F18+F19+F22</f>
        <v>1023561714</v>
      </c>
      <c r="G12" s="289">
        <f>G13+G14+G15+G18+G19+G22</f>
        <v>205200970.95000002</v>
      </c>
      <c r="H12" s="289">
        <f>H13+H14+H15+H18+H19+H22</f>
        <v>157551542.57999998</v>
      </c>
      <c r="I12" s="290">
        <f>F12-G12</f>
        <v>818360743.04999995</v>
      </c>
    </row>
    <row r="13" spans="1:12">
      <c r="B13" s="291" t="s">
        <v>469</v>
      </c>
      <c r="C13" s="292"/>
      <c r="D13" s="293">
        <v>1023561714</v>
      </c>
      <c r="E13" s="289">
        <v>0</v>
      </c>
      <c r="F13" s="293">
        <f>D13+E13</f>
        <v>1023561714</v>
      </c>
      <c r="G13" s="293">
        <v>205200970.95000002</v>
      </c>
      <c r="H13" s="293">
        <v>157551542.57999998</v>
      </c>
      <c r="I13" s="294">
        <f>F13-G13</f>
        <v>818360743.04999995</v>
      </c>
    </row>
    <row r="14" spans="1:12">
      <c r="B14" s="291" t="s">
        <v>470</v>
      </c>
      <c r="C14" s="292"/>
      <c r="D14" s="293">
        <v>0</v>
      </c>
      <c r="E14" s="289">
        <f t="shared" ref="E14:E22" si="0">F14-D14</f>
        <v>0</v>
      </c>
      <c r="F14" s="293">
        <v>0</v>
      </c>
      <c r="G14" s="293">
        <v>0</v>
      </c>
      <c r="H14" s="293">
        <v>0</v>
      </c>
      <c r="I14" s="294">
        <f t="shared" ref="I14:I34" si="1">F14-G14</f>
        <v>0</v>
      </c>
    </row>
    <row r="15" spans="1:12">
      <c r="B15" s="291" t="s">
        <v>471</v>
      </c>
      <c r="C15" s="292"/>
      <c r="D15" s="293">
        <f>D16+D17</f>
        <v>0</v>
      </c>
      <c r="E15" s="289">
        <f>F15-D15</f>
        <v>0</v>
      </c>
      <c r="F15" s="293">
        <f>F16+F17</f>
        <v>0</v>
      </c>
      <c r="G15" s="293">
        <f>G16+G17</f>
        <v>0</v>
      </c>
      <c r="H15" s="293">
        <f>H16+H17</f>
        <v>0</v>
      </c>
      <c r="I15" s="294">
        <f>F15-G15</f>
        <v>0</v>
      </c>
      <c r="L15" s="295"/>
    </row>
    <row r="16" spans="1:12">
      <c r="B16" s="296" t="s">
        <v>472</v>
      </c>
      <c r="C16" s="292"/>
      <c r="D16" s="293">
        <v>0</v>
      </c>
      <c r="E16" s="289">
        <f t="shared" si="0"/>
        <v>0</v>
      </c>
      <c r="F16" s="293">
        <v>0</v>
      </c>
      <c r="G16" s="293">
        <v>0</v>
      </c>
      <c r="H16" s="293">
        <v>0</v>
      </c>
      <c r="I16" s="294">
        <f>F16-G16</f>
        <v>0</v>
      </c>
    </row>
    <row r="17" spans="2:9">
      <c r="B17" s="296" t="s">
        <v>473</v>
      </c>
      <c r="C17" s="292"/>
      <c r="D17" s="293">
        <v>0</v>
      </c>
      <c r="E17" s="289">
        <f t="shared" si="0"/>
        <v>0</v>
      </c>
      <c r="F17" s="293">
        <v>0</v>
      </c>
      <c r="G17" s="293">
        <v>0</v>
      </c>
      <c r="H17" s="293">
        <v>0</v>
      </c>
      <c r="I17" s="294">
        <f>F17-G17</f>
        <v>0</v>
      </c>
    </row>
    <row r="18" spans="2:9">
      <c r="B18" s="291" t="s">
        <v>474</v>
      </c>
      <c r="C18" s="292"/>
      <c r="D18" s="293">
        <v>0</v>
      </c>
      <c r="E18" s="289">
        <f t="shared" si="0"/>
        <v>0</v>
      </c>
      <c r="F18" s="293">
        <v>0</v>
      </c>
      <c r="G18" s="293">
        <v>0</v>
      </c>
      <c r="H18" s="293">
        <v>0</v>
      </c>
      <c r="I18" s="294">
        <f t="shared" si="1"/>
        <v>0</v>
      </c>
    </row>
    <row r="19" spans="2:9" ht="20.399999999999999">
      <c r="B19" s="297" t="s">
        <v>475</v>
      </c>
      <c r="C19" s="292"/>
      <c r="D19" s="293">
        <f>D20+D21</f>
        <v>0</v>
      </c>
      <c r="E19" s="289">
        <f>F19-D19</f>
        <v>0</v>
      </c>
      <c r="F19" s="293">
        <f>F20+F21</f>
        <v>0</v>
      </c>
      <c r="G19" s="293">
        <f>G20+G21</f>
        <v>0</v>
      </c>
      <c r="H19" s="293">
        <f>H20+H21</f>
        <v>0</v>
      </c>
      <c r="I19" s="294">
        <f t="shared" si="1"/>
        <v>0</v>
      </c>
    </row>
    <row r="20" spans="2:9">
      <c r="B20" s="296" t="s">
        <v>476</v>
      </c>
      <c r="C20" s="292"/>
      <c r="D20" s="293">
        <v>0</v>
      </c>
      <c r="E20" s="289">
        <f t="shared" si="0"/>
        <v>0</v>
      </c>
      <c r="F20" s="293">
        <v>0</v>
      </c>
      <c r="G20" s="293">
        <v>0</v>
      </c>
      <c r="H20" s="293">
        <v>0</v>
      </c>
      <c r="I20" s="294">
        <f t="shared" si="1"/>
        <v>0</v>
      </c>
    </row>
    <row r="21" spans="2:9">
      <c r="B21" s="296" t="s">
        <v>477</v>
      </c>
      <c r="C21" s="292"/>
      <c r="D21" s="293">
        <v>0</v>
      </c>
      <c r="E21" s="289">
        <f t="shared" si="0"/>
        <v>0</v>
      </c>
      <c r="F21" s="293">
        <v>0</v>
      </c>
      <c r="G21" s="293">
        <v>0</v>
      </c>
      <c r="H21" s="293">
        <v>0</v>
      </c>
      <c r="I21" s="294">
        <f t="shared" si="1"/>
        <v>0</v>
      </c>
    </row>
    <row r="22" spans="2:9">
      <c r="B22" s="291" t="s">
        <v>478</v>
      </c>
      <c r="C22" s="292"/>
      <c r="D22" s="293">
        <v>0</v>
      </c>
      <c r="E22" s="289">
        <f t="shared" si="0"/>
        <v>0</v>
      </c>
      <c r="F22" s="293">
        <v>0</v>
      </c>
      <c r="G22" s="293">
        <v>0</v>
      </c>
      <c r="H22" s="293">
        <v>0</v>
      </c>
      <c r="I22" s="294">
        <f t="shared" si="1"/>
        <v>0</v>
      </c>
    </row>
    <row r="23" spans="2:9">
      <c r="B23" s="291"/>
      <c r="C23" s="292"/>
      <c r="D23" s="293"/>
      <c r="E23" s="298"/>
      <c r="F23" s="293"/>
      <c r="G23" s="293"/>
      <c r="H23" s="293"/>
      <c r="I23" s="299"/>
    </row>
    <row r="24" spans="2:9">
      <c r="B24" s="287" t="s">
        <v>479</v>
      </c>
      <c r="C24" s="288"/>
      <c r="D24" s="289">
        <f>D25+D26+D27+D30+D31+D34</f>
        <v>0</v>
      </c>
      <c r="E24" s="289">
        <f>E25+E26+E27+E30+E31+E34</f>
        <v>0</v>
      </c>
      <c r="F24" s="289">
        <f>F25+F26+F27+F30+F31+F34</f>
        <v>0</v>
      </c>
      <c r="G24" s="289">
        <f>G25+G26+G27+G30+G31+G34</f>
        <v>0</v>
      </c>
      <c r="H24" s="289">
        <f>H25+H26+H27+H30+H31+H34</f>
        <v>0</v>
      </c>
      <c r="I24" s="290">
        <f t="shared" si="1"/>
        <v>0</v>
      </c>
    </row>
    <row r="25" spans="2:9">
      <c r="B25" s="291" t="s">
        <v>469</v>
      </c>
      <c r="C25" s="292"/>
      <c r="D25" s="293">
        <v>0</v>
      </c>
      <c r="E25" s="289">
        <f t="shared" ref="E25:E34" si="2">F25-D25</f>
        <v>0</v>
      </c>
      <c r="F25" s="293">
        <v>0</v>
      </c>
      <c r="G25" s="293">
        <v>0</v>
      </c>
      <c r="H25" s="293">
        <v>0</v>
      </c>
      <c r="I25" s="294">
        <f t="shared" si="1"/>
        <v>0</v>
      </c>
    </row>
    <row r="26" spans="2:9">
      <c r="B26" s="291" t="s">
        <v>470</v>
      </c>
      <c r="C26" s="292"/>
      <c r="D26" s="293">
        <v>0</v>
      </c>
      <c r="E26" s="289">
        <f t="shared" si="2"/>
        <v>0</v>
      </c>
      <c r="F26" s="293">
        <v>0</v>
      </c>
      <c r="G26" s="293">
        <v>0</v>
      </c>
      <c r="H26" s="293">
        <v>0</v>
      </c>
      <c r="I26" s="294">
        <f>F26-G26</f>
        <v>0</v>
      </c>
    </row>
    <row r="27" spans="2:9">
      <c r="B27" s="291" t="s">
        <v>471</v>
      </c>
      <c r="C27" s="292"/>
      <c r="D27" s="293">
        <f>D28+D29</f>
        <v>0</v>
      </c>
      <c r="E27" s="289">
        <f t="shared" si="2"/>
        <v>0</v>
      </c>
      <c r="F27" s="293">
        <f>F28+F29</f>
        <v>0</v>
      </c>
      <c r="G27" s="293">
        <f>G28+G29</f>
        <v>0</v>
      </c>
      <c r="H27" s="293">
        <f>H28+H29</f>
        <v>0</v>
      </c>
      <c r="I27" s="294">
        <f t="shared" si="1"/>
        <v>0</v>
      </c>
    </row>
    <row r="28" spans="2:9">
      <c r="B28" s="296" t="s">
        <v>472</v>
      </c>
      <c r="C28" s="292"/>
      <c r="D28" s="293">
        <v>0</v>
      </c>
      <c r="E28" s="289">
        <f t="shared" si="2"/>
        <v>0</v>
      </c>
      <c r="F28" s="293">
        <v>0</v>
      </c>
      <c r="G28" s="293">
        <v>0</v>
      </c>
      <c r="H28" s="293">
        <v>0</v>
      </c>
      <c r="I28" s="294">
        <f t="shared" si="1"/>
        <v>0</v>
      </c>
    </row>
    <row r="29" spans="2:9">
      <c r="B29" s="296" t="s">
        <v>473</v>
      </c>
      <c r="C29" s="292"/>
      <c r="D29" s="293">
        <v>0</v>
      </c>
      <c r="E29" s="289">
        <f t="shared" si="2"/>
        <v>0</v>
      </c>
      <c r="F29" s="293">
        <v>0</v>
      </c>
      <c r="G29" s="293">
        <v>0</v>
      </c>
      <c r="H29" s="293">
        <v>0</v>
      </c>
      <c r="I29" s="294">
        <f>F29-G29</f>
        <v>0</v>
      </c>
    </row>
    <row r="30" spans="2:9">
      <c r="B30" s="291" t="s">
        <v>474</v>
      </c>
      <c r="C30" s="292"/>
      <c r="D30" s="293">
        <v>0</v>
      </c>
      <c r="E30" s="289">
        <f t="shared" si="2"/>
        <v>0</v>
      </c>
      <c r="F30" s="293">
        <v>0</v>
      </c>
      <c r="G30" s="293">
        <v>0</v>
      </c>
      <c r="H30" s="293">
        <v>0</v>
      </c>
      <c r="I30" s="294">
        <f t="shared" si="1"/>
        <v>0</v>
      </c>
    </row>
    <row r="31" spans="2:9" ht="20.399999999999999">
      <c r="B31" s="297" t="s">
        <v>475</v>
      </c>
      <c r="C31" s="292"/>
      <c r="D31" s="293">
        <f>D32+D33</f>
        <v>0</v>
      </c>
      <c r="E31" s="289">
        <f t="shared" si="2"/>
        <v>0</v>
      </c>
      <c r="F31" s="293">
        <f>F32+F33</f>
        <v>0</v>
      </c>
      <c r="G31" s="293">
        <f>G32+G33</f>
        <v>0</v>
      </c>
      <c r="H31" s="293">
        <f>H32+H33</f>
        <v>0</v>
      </c>
      <c r="I31" s="294">
        <f t="shared" si="1"/>
        <v>0</v>
      </c>
    </row>
    <row r="32" spans="2:9">
      <c r="B32" s="296" t="s">
        <v>476</v>
      </c>
      <c r="C32" s="292"/>
      <c r="D32" s="293">
        <v>0</v>
      </c>
      <c r="E32" s="289">
        <f t="shared" si="2"/>
        <v>0</v>
      </c>
      <c r="F32" s="293">
        <v>0</v>
      </c>
      <c r="G32" s="293">
        <v>0</v>
      </c>
      <c r="H32" s="293">
        <v>0</v>
      </c>
      <c r="I32" s="294">
        <f t="shared" si="1"/>
        <v>0</v>
      </c>
    </row>
    <row r="33" spans="2:9">
      <c r="B33" s="296" t="s">
        <v>477</v>
      </c>
      <c r="C33" s="292"/>
      <c r="D33" s="293">
        <v>0</v>
      </c>
      <c r="E33" s="289">
        <f t="shared" si="2"/>
        <v>0</v>
      </c>
      <c r="F33" s="293">
        <v>0</v>
      </c>
      <c r="G33" s="293">
        <v>0</v>
      </c>
      <c r="H33" s="293">
        <v>0</v>
      </c>
      <c r="I33" s="294">
        <f t="shared" si="1"/>
        <v>0</v>
      </c>
    </row>
    <row r="34" spans="2:9">
      <c r="B34" s="291" t="s">
        <v>478</v>
      </c>
      <c r="C34" s="292"/>
      <c r="D34" s="293">
        <v>0</v>
      </c>
      <c r="E34" s="289">
        <f t="shared" si="2"/>
        <v>0</v>
      </c>
      <c r="F34" s="293">
        <v>0</v>
      </c>
      <c r="G34" s="293">
        <v>0</v>
      </c>
      <c r="H34" s="293">
        <v>0</v>
      </c>
      <c r="I34" s="294">
        <f t="shared" si="1"/>
        <v>0</v>
      </c>
    </row>
    <row r="35" spans="2:9">
      <c r="B35" s="291"/>
      <c r="C35" s="300"/>
      <c r="D35" s="293"/>
      <c r="E35" s="298"/>
      <c r="F35" s="293"/>
      <c r="G35" s="293"/>
      <c r="H35" s="293"/>
      <c r="I35" s="299"/>
    </row>
    <row r="36" spans="2:9">
      <c r="B36" s="287" t="s">
        <v>480</v>
      </c>
      <c r="C36" s="301"/>
      <c r="D36" s="289">
        <f>D12+D24</f>
        <v>1023561714</v>
      </c>
      <c r="E36" s="289">
        <f>F36-D36</f>
        <v>0</v>
      </c>
      <c r="F36" s="289">
        <f>F12+F24</f>
        <v>1023561714</v>
      </c>
      <c r="G36" s="289">
        <f>G12+G24</f>
        <v>205200970.95000002</v>
      </c>
      <c r="H36" s="289">
        <f>H12+H24</f>
        <v>157551542.57999998</v>
      </c>
      <c r="I36" s="290">
        <f>F36-G36</f>
        <v>818360743.04999995</v>
      </c>
    </row>
    <row r="37" spans="2:9">
      <c r="B37" s="302"/>
      <c r="C37" s="303"/>
      <c r="D37" s="304"/>
      <c r="E37" s="304"/>
      <c r="F37" s="304"/>
      <c r="G37" s="304"/>
      <c r="H37" s="304"/>
      <c r="I37" s="305"/>
    </row>
  </sheetData>
  <mergeCells count="13">
    <mergeCell ref="F9:F10"/>
    <mergeCell ref="G9:G10"/>
    <mergeCell ref="H9:H10"/>
    <mergeCell ref="B2:I2"/>
    <mergeCell ref="B3:I3"/>
    <mergeCell ref="B4:I4"/>
    <mergeCell ref="B5:I5"/>
    <mergeCell ref="B6:I6"/>
    <mergeCell ref="B8:B10"/>
    <mergeCell ref="D8:H8"/>
    <mergeCell ref="I8:I10"/>
    <mergeCell ref="D9:D10"/>
    <mergeCell ref="E9:E10"/>
  </mergeCells>
  <conditionalFormatting sqref="D37">
    <cfRule type="cellIs" dxfId="1" priority="2" operator="equal">
      <formula>0</formula>
    </cfRule>
  </conditionalFormatting>
  <conditionalFormatting sqref="D11:I11">
    <cfRule type="cellIs" dxfId="0" priority="1" operator="equal">
      <formula>0</formula>
    </cfRule>
  </conditionalFormatting>
  <printOptions horizontalCentered="1"/>
  <pageMargins left="0.98425196850393704" right="0.98425196850393704" top="1.3779527559055118" bottom="0.98425196850393704" header="0.51181102362204722" footer="0.51181102362204722"/>
  <pageSetup scale="73" fitToHeight="0" orientation="landscape" r:id="rId1"/>
  <headerFooter scaleWithDoc="0">
    <oddHeader>&amp;L&amp;G&amp;R&amp;G</oddHeader>
    <oddFooter>&amp;R
&amp;G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vt:i4>
      </vt:variant>
    </vt:vector>
  </HeadingPairs>
  <TitlesOfParts>
    <vt:vector size="17" baseType="lpstr">
      <vt:lpstr>ECG-1</vt:lpstr>
      <vt:lpstr>ECG-2</vt:lpstr>
      <vt:lpstr>ECG-2 DATOS DE EVOL</vt:lpstr>
      <vt:lpstr>APP-PP</vt:lpstr>
      <vt:lpstr>APP-RF FORTAMUN 25P100</vt:lpstr>
      <vt:lpstr>PPI </vt:lpstr>
      <vt:lpstr>Formato 6d </vt:lpstr>
      <vt:lpstr>'APP-PP'!Área_de_impresión</vt:lpstr>
      <vt:lpstr>'APP-RF FORTAMUN 25P100'!Área_de_impresión</vt:lpstr>
      <vt:lpstr>'ECG-1'!Área_de_impresión</vt:lpstr>
      <vt:lpstr>'ECG-2'!Área_de_impresión</vt:lpstr>
      <vt:lpstr>'APP-PP'!Títulos_a_imprimir</vt:lpstr>
      <vt:lpstr>'APP-RF FORTAMUN 25P100'!Títulos_a_imprimir</vt:lpstr>
      <vt:lpstr>'ECG-1'!Títulos_a_imprimir</vt:lpstr>
      <vt:lpstr>'ECG-2'!Títulos_a_imprimir</vt:lpstr>
      <vt:lpstr>'ECG-2 DATOS DE EVOL'!Títulos_a_imprimir</vt:lpstr>
      <vt:lpstr>'PPI '!Títulos_a_imprimir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adrian</cp:lastModifiedBy>
  <cp:lastPrinted>2020-04-16T17:29:32Z</cp:lastPrinted>
  <dcterms:created xsi:type="dcterms:W3CDTF">2020-04-16T17:08:45Z</dcterms:created>
  <dcterms:modified xsi:type="dcterms:W3CDTF">2020-08-28T18:17:19Z</dcterms:modified>
</cp:coreProperties>
</file>