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10.16.11.201\Presupuesto\LIC. ROBERTO DEL RAZO 12 02 2019\INFORMES 2019\CUENTA PUBLICA 2018\"/>
    </mc:Choice>
  </mc:AlternateContent>
  <bookViews>
    <workbookView xWindow="0" yWindow="0" windowWidth="19200" windowHeight="10305" tabRatio="944" firstSheet="15" activeTab="25"/>
  </bookViews>
  <sheets>
    <sheet name="base CP2018" sheetId="124" state="hidden" r:id="rId1"/>
    <sheet name="Caratula" sheetId="62" r:id="rId2"/>
    <sheet name="ECG" sheetId="32" r:id="rId3"/>
    <sheet name="EAI-RPR" sheetId="128" r:id="rId4"/>
    <sheet name="EAI-RFI" sheetId="95" r:id="rId5"/>
    <sheet name="EAI-RCR" sheetId="96" r:id="rId6"/>
    <sheet name="EAI-RFE 15OI75 LIQ REM 17" sheetId="108" r:id="rId7"/>
    <sheet name="EAI-RFE 15O182" sheetId="125" r:id="rId8"/>
    <sheet name="EAI-RFE 15O280-680 PARTICIPA" sheetId="106" r:id="rId9"/>
    <sheet name="EAI-RFE 25AI83 FORTASEG" sheetId="107" r:id="rId10"/>
    <sheet name="EAI-RFE 25IL83 LIQ AD" sheetId="105" r:id="rId11"/>
    <sheet name="EAI-RFE 25MK83" sheetId="110" r:id="rId12"/>
    <sheet name="EAI-RFE 25P180-83 FORTAMUN" sheetId="111" r:id="rId13"/>
    <sheet name="EAI-RFE 25P184 int FORTAMUN" sheetId="130" r:id="rId14"/>
    <sheet name="EAI-RFE 25P280 FAFEF" sheetId="113" r:id="rId15"/>
    <sheet name="EAI-RFE 25P680-83 FAIS" sheetId="115" r:id="rId16"/>
    <sheet name="EVARF 15O175" sheetId="116" r:id="rId17"/>
    <sheet name="EVARF 15O280-15O680" sheetId="118" r:id="rId18"/>
    <sheet name="EVARF 25A183" sheetId="119" r:id="rId19"/>
    <sheet name="EVARF 25IL83" sheetId="120" r:id="rId20"/>
    <sheet name="EVARF 25MK83" sheetId="121" r:id="rId21"/>
    <sheet name="EVARF 25P180 FORTAMUN" sheetId="122" r:id="rId22"/>
    <sheet name="EVARF 25P184 FORTAMUN" sheetId="133" r:id="rId23"/>
    <sheet name="EVARF 25P280 FAFEF" sheetId="123" r:id="rId24"/>
    <sheet name="EVARF 25P680 FAIS" sheetId="127" r:id="rId25"/>
    <sheet name="APP" sheetId="21" r:id="rId26"/>
    <sheet name="AR" sheetId="26" r:id="rId27"/>
    <sheet name="SAP" sheetId="52" r:id="rId28"/>
    <sheet name="ADS" sheetId="41" r:id="rId29"/>
    <sheet name="AUR" sheetId="57" r:id="rId30"/>
    <sheet name="PPD" sheetId="77" r:id="rId31"/>
    <sheet name="REA" sheetId="39" r:id="rId32"/>
    <sheet name="APR-1" sheetId="134" r:id="rId33"/>
    <sheet name="APR-2" sheetId="135" r:id="rId34"/>
    <sheet name="EP-05" sheetId="136" r:id="rId35"/>
    <sheet name="PPI" sheetId="94" r:id="rId36"/>
    <sheet name="IAPP" sheetId="137" r:id="rId37"/>
    <sheet name="RED" sheetId="138" r:id="rId38"/>
    <sheet name="ASM" sheetId="143" r:id="rId39"/>
    <sheet name="EP-02" sheetId="139" r:id="rId40"/>
    <sheet name="EP-03" sheetId="144" r:id="rId41"/>
    <sheet name="EP-04" sheetId="145" r:id="rId42"/>
    <sheet name="Formato 6d" sheetId="142" r:id="rId43"/>
    <sheet name="Federalizado" sheetId="146"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____________EJE1">[1]INICIO!$Y$166:$Y$186</definedName>
    <definedName name="______________EJE2">[1]INICIO!$Y$188:$Y$229</definedName>
    <definedName name="______________EJE3">[1]INICIO!$Y$231:$Y$247</definedName>
    <definedName name="______________EJE4">[1]INICIO!$Y$249:$Y$272</definedName>
    <definedName name="______________EJE5">[1]INICIO!$Y$274:$Y$287</definedName>
    <definedName name="______________EJE7">[1]INICIO!$Y$316:$Y$356</definedName>
    <definedName name="_____________EJE6">[1]INICIO!$Y$289:$Y$314</definedName>
    <definedName name="____________EJE1">[1]INICIO!$Y$166:$Y$186</definedName>
    <definedName name="____________EJE2">[1]INICIO!$Y$188:$Y$229</definedName>
    <definedName name="____________EJE3">[1]INICIO!$Y$231:$Y$247</definedName>
    <definedName name="____________EJE4">[1]INICIO!$Y$249:$Y$272</definedName>
    <definedName name="____________EJE5">[1]INICIO!$Y$274:$Y$287</definedName>
    <definedName name="____________EJE7">[1]INICIO!$Y$316:$Y$356</definedName>
    <definedName name="___________EJE6">[1]INICIO!$Y$289:$Y$314</definedName>
    <definedName name="__________EJE1">[1]INICIO!$Y$166:$Y$186</definedName>
    <definedName name="__________EJE2">[1]INICIO!$Y$188:$Y$229</definedName>
    <definedName name="__________EJE3">[1]INICIO!$Y$231:$Y$247</definedName>
    <definedName name="__________EJE4">[1]INICIO!$Y$249:$Y$272</definedName>
    <definedName name="__________EJE5">[1]INICIO!$Y$274:$Y$287</definedName>
    <definedName name="__________EJE6">[1]INICIO!$Y$289:$Y$314</definedName>
    <definedName name="__________EJE7">[1]INICIO!$Y$316:$Y$356</definedName>
    <definedName name="________EJE1">[1]INICIO!$Y$166:$Y$186</definedName>
    <definedName name="________EJE2">[1]INICIO!$Y$188:$Y$229</definedName>
    <definedName name="________EJE3">[1]INICIO!$Y$231:$Y$247</definedName>
    <definedName name="________EJE4">[1]INICIO!$Y$249:$Y$272</definedName>
    <definedName name="________EJE5">[1]INICIO!$Y$274:$Y$287</definedName>
    <definedName name="________EJE6">[1]INICIO!$Y$289:$Y$314</definedName>
    <definedName name="________EJE7">[1]INICIO!$Y$316:$Y$356</definedName>
    <definedName name="_______EJE1" localSheetId="43">[2]INICIO!$Y$166:$Y$186</definedName>
    <definedName name="_______EJE1" localSheetId="36">[3]INICIO!$Y$166:$Y$186</definedName>
    <definedName name="_______EJE1" localSheetId="35">[4]INICIO!$Y$166:$Y$186</definedName>
    <definedName name="_______EJE1">[4]INICIO!$Y$166:$Y$186</definedName>
    <definedName name="_______EJE2" localSheetId="43">[2]INICIO!$Y$188:$Y$229</definedName>
    <definedName name="_______EJE2" localSheetId="36">[3]INICIO!$Y$188:$Y$229</definedName>
    <definedName name="_______EJE2" localSheetId="35">[4]INICIO!$Y$188:$Y$229</definedName>
    <definedName name="_______EJE2">[4]INICIO!$Y$188:$Y$229</definedName>
    <definedName name="_______EJE3" localSheetId="43">[2]INICIO!$Y$231:$Y$247</definedName>
    <definedName name="_______EJE3" localSheetId="36">[3]INICIO!$Y$231:$Y$247</definedName>
    <definedName name="_______EJE3" localSheetId="35">[4]INICIO!$Y$231:$Y$247</definedName>
    <definedName name="_______EJE3">[4]INICIO!$Y$231:$Y$247</definedName>
    <definedName name="_______EJE4" localSheetId="43">[2]INICIO!$Y$249:$Y$272</definedName>
    <definedName name="_______EJE4" localSheetId="36">[3]INICIO!$Y$249:$Y$272</definedName>
    <definedName name="_______EJE4" localSheetId="35">[4]INICIO!$Y$249:$Y$272</definedName>
    <definedName name="_______EJE4">[4]INICIO!$Y$249:$Y$272</definedName>
    <definedName name="_______EJE5" localSheetId="43">[2]INICIO!$Y$274:$Y$287</definedName>
    <definedName name="_______EJE5" localSheetId="36">[3]INICIO!$Y$274:$Y$287</definedName>
    <definedName name="_______EJE5" localSheetId="35">[4]INICIO!$Y$274:$Y$287</definedName>
    <definedName name="_______EJE5">[4]INICIO!$Y$274:$Y$287</definedName>
    <definedName name="_______EJE6" localSheetId="43">[2]INICIO!$Y$289:$Y$314</definedName>
    <definedName name="_______EJE6" localSheetId="36">[3]INICIO!$Y$289:$Y$314</definedName>
    <definedName name="_______EJE6" localSheetId="35">[4]INICIO!$Y$289:$Y$314</definedName>
    <definedName name="_______EJE6">[4]INICIO!$Y$289:$Y$314</definedName>
    <definedName name="_______EJE7" localSheetId="43">[2]INICIO!$Y$316:$Y$356</definedName>
    <definedName name="_______EJE7" localSheetId="36">[3]INICIO!$Y$316:$Y$356</definedName>
    <definedName name="_______EJE7" localSheetId="35">[4]INICIO!$Y$316:$Y$356</definedName>
    <definedName name="_______EJE7">[4]INICIO!$Y$316:$Y$356</definedName>
    <definedName name="______EJE1" localSheetId="43">[2]INICIO!$Y$166:$Y$186</definedName>
    <definedName name="______EJE1" localSheetId="36">[3]INICIO!$Y$166:$Y$186</definedName>
    <definedName name="______EJE1" localSheetId="35">[4]INICIO!$Y$166:$Y$186</definedName>
    <definedName name="______EJE1">[4]INICIO!$Y$166:$Y$186</definedName>
    <definedName name="______EJE2" localSheetId="43">[2]INICIO!$Y$188:$Y$229</definedName>
    <definedName name="______EJE2" localSheetId="36">[3]INICIO!$Y$188:$Y$229</definedName>
    <definedName name="______EJE2" localSheetId="35">[4]INICIO!$Y$188:$Y$229</definedName>
    <definedName name="______EJE2">[4]INICIO!$Y$188:$Y$229</definedName>
    <definedName name="______EJE3" localSheetId="43">[2]INICIO!$Y$231:$Y$247</definedName>
    <definedName name="______EJE3" localSheetId="36">[3]INICIO!$Y$231:$Y$247</definedName>
    <definedName name="______EJE3" localSheetId="35">[4]INICIO!$Y$231:$Y$247</definedName>
    <definedName name="______EJE3">[4]INICIO!$Y$231:$Y$247</definedName>
    <definedName name="______EJE4" localSheetId="43">[2]INICIO!$Y$249:$Y$272</definedName>
    <definedName name="______EJE4" localSheetId="36">[3]INICIO!$Y$249:$Y$272</definedName>
    <definedName name="______EJE4" localSheetId="35">[4]INICIO!$Y$249:$Y$272</definedName>
    <definedName name="______EJE4">[4]INICIO!$Y$249:$Y$272</definedName>
    <definedName name="______EJE5" localSheetId="43">[2]INICIO!$Y$274:$Y$287</definedName>
    <definedName name="______EJE5" localSheetId="36">[3]INICIO!$Y$274:$Y$287</definedName>
    <definedName name="______EJE5" localSheetId="35">[4]INICIO!$Y$274:$Y$287</definedName>
    <definedName name="______EJE5">[4]INICIO!$Y$274:$Y$287</definedName>
    <definedName name="______EJE6" localSheetId="43">[2]INICIO!$Y$289:$Y$314</definedName>
    <definedName name="______EJE6" localSheetId="36">[3]INICIO!$Y$289:$Y$314</definedName>
    <definedName name="______EJE6" localSheetId="35">[4]INICIO!$Y$289:$Y$314</definedName>
    <definedName name="______EJE6">[4]INICIO!$Y$289:$Y$314</definedName>
    <definedName name="______EJE7" localSheetId="43">[2]INICIO!$Y$316:$Y$356</definedName>
    <definedName name="______EJE7" localSheetId="36">[3]INICIO!$Y$316:$Y$356</definedName>
    <definedName name="______EJE7" localSheetId="35">[4]INICIO!$Y$316:$Y$356</definedName>
    <definedName name="______EJE7">[4]INICIO!$Y$316:$Y$356</definedName>
    <definedName name="_____EJE1" localSheetId="43">[2]INICIO!$Y$166:$Y$186</definedName>
    <definedName name="_____EJE1" localSheetId="36">[3]INICIO!$Y$166:$Y$186</definedName>
    <definedName name="_____EJE1" localSheetId="35">[4]INICIO!$Y$166:$Y$186</definedName>
    <definedName name="_____EJE1">[4]INICIO!$Y$166:$Y$186</definedName>
    <definedName name="_____EJE2" localSheetId="43">[2]INICIO!$Y$188:$Y$229</definedName>
    <definedName name="_____EJE2" localSheetId="36">[3]INICIO!$Y$188:$Y$229</definedName>
    <definedName name="_____EJE2" localSheetId="35">[4]INICIO!$Y$188:$Y$229</definedName>
    <definedName name="_____EJE2">[4]INICIO!$Y$188:$Y$229</definedName>
    <definedName name="_____EJE3" localSheetId="43">[2]INICIO!$Y$231:$Y$247</definedName>
    <definedName name="_____EJE3" localSheetId="36">[3]INICIO!$Y$231:$Y$247</definedName>
    <definedName name="_____EJE3" localSheetId="35">[4]INICIO!$Y$231:$Y$247</definedName>
    <definedName name="_____EJE3">[4]INICIO!$Y$231:$Y$247</definedName>
    <definedName name="_____EJE4" localSheetId="43">[2]INICIO!$Y$249:$Y$272</definedName>
    <definedName name="_____EJE4" localSheetId="36">[3]INICIO!$Y$249:$Y$272</definedName>
    <definedName name="_____EJE4" localSheetId="35">[4]INICIO!$Y$249:$Y$272</definedName>
    <definedName name="_____EJE4">[4]INICIO!$Y$249:$Y$272</definedName>
    <definedName name="_____EJE5" localSheetId="43">[2]INICIO!$Y$274:$Y$287</definedName>
    <definedName name="_____EJE5" localSheetId="36">[3]INICIO!$Y$274:$Y$287</definedName>
    <definedName name="_____EJE5" localSheetId="35">[4]INICIO!$Y$274:$Y$287</definedName>
    <definedName name="_____EJE5">[4]INICIO!$Y$274:$Y$287</definedName>
    <definedName name="_____EJE6" localSheetId="43">[2]INICIO!$Y$289:$Y$314</definedName>
    <definedName name="_____EJE6" localSheetId="36">[3]INICIO!$Y$289:$Y$314</definedName>
    <definedName name="_____EJE6" localSheetId="35">[4]INICIO!$Y$289:$Y$314</definedName>
    <definedName name="_____EJE6">[4]INICIO!$Y$289:$Y$314</definedName>
    <definedName name="_____EJE7" localSheetId="43">[2]INICIO!$Y$316:$Y$356</definedName>
    <definedName name="_____EJE7" localSheetId="36">[3]INICIO!$Y$316:$Y$356</definedName>
    <definedName name="_____EJE7" localSheetId="35">[4]INICIO!$Y$316:$Y$356</definedName>
    <definedName name="_____EJE7">[4]INICIO!$Y$316:$Y$356</definedName>
    <definedName name="____EJE1" localSheetId="1">[1]INICIO!$Y$166:$Y$186</definedName>
    <definedName name="____EJE1">[1]INICIO!$Y$166:$Y$186</definedName>
    <definedName name="____EJE2" localSheetId="1">[1]INICIO!$Y$188:$Y$229</definedName>
    <definedName name="____EJE2">[1]INICIO!$Y$188:$Y$229</definedName>
    <definedName name="____EJE3" localSheetId="1">[1]INICIO!$Y$231:$Y$247</definedName>
    <definedName name="____EJE3">[1]INICIO!$Y$231:$Y$247</definedName>
    <definedName name="____EJE4" localSheetId="1">[1]INICIO!$Y$249:$Y$272</definedName>
    <definedName name="____EJE4">[1]INICIO!$Y$249:$Y$272</definedName>
    <definedName name="____EJE5" localSheetId="1">[1]INICIO!$Y$274:$Y$287</definedName>
    <definedName name="____EJE5">[1]INICIO!$Y$274:$Y$287</definedName>
    <definedName name="____EJE6" localSheetId="1">[1]INICIO!$Y$289:$Y$314</definedName>
    <definedName name="____EJE6">[1]INICIO!$Y$289:$Y$314</definedName>
    <definedName name="____EJE7" localSheetId="1">[1]INICIO!$Y$316:$Y$356</definedName>
    <definedName name="____EJE7">[1]INICIO!$Y$316:$Y$356</definedName>
    <definedName name="___EJE1" localSheetId="1">[1]INICIO!$Y$166:$Y$186</definedName>
    <definedName name="___EJE1" localSheetId="39">[1]INICIO!$Y$166:$Y$186</definedName>
    <definedName name="___EJE1" localSheetId="40">[1]INICIO!$Y$166:$Y$186</definedName>
    <definedName name="___EJE1" localSheetId="41">[1]INICIO!$Y$166:$Y$186</definedName>
    <definedName name="___EJE1" localSheetId="34">[1]INICIO!$Y$166:$Y$186</definedName>
    <definedName name="___EJE1" localSheetId="43">[2]INICIO!$Y$166:$Y$186</definedName>
    <definedName name="___EJE1" localSheetId="36">[3]INICIO!$Y$166:$Y$186</definedName>
    <definedName name="___EJE1" localSheetId="35">[4]INICIO!$Y$166:$Y$186</definedName>
    <definedName name="___EJE1">[4]INICIO!$Y$166:$Y$186</definedName>
    <definedName name="___EJE2" localSheetId="1">[1]INICIO!$Y$188:$Y$229</definedName>
    <definedName name="___EJE2" localSheetId="39">[1]INICIO!$Y$188:$Y$229</definedName>
    <definedName name="___EJE2" localSheetId="40">[1]INICIO!$Y$188:$Y$229</definedName>
    <definedName name="___EJE2" localSheetId="41">[1]INICIO!$Y$188:$Y$229</definedName>
    <definedName name="___EJE2" localSheetId="34">[1]INICIO!$Y$188:$Y$229</definedName>
    <definedName name="___EJE2" localSheetId="43">[2]INICIO!$Y$188:$Y$229</definedName>
    <definedName name="___EJE2" localSheetId="36">[3]INICIO!$Y$188:$Y$229</definedName>
    <definedName name="___EJE2" localSheetId="35">[4]INICIO!$Y$188:$Y$229</definedName>
    <definedName name="___EJE2">[4]INICIO!$Y$188:$Y$229</definedName>
    <definedName name="___EJE3" localSheetId="1">[1]INICIO!$Y$231:$Y$247</definedName>
    <definedName name="___EJE3" localSheetId="39">[1]INICIO!$Y$231:$Y$247</definedName>
    <definedName name="___EJE3" localSheetId="40">[1]INICIO!$Y$231:$Y$247</definedName>
    <definedName name="___EJE3" localSheetId="41">[1]INICIO!$Y$231:$Y$247</definedName>
    <definedName name="___EJE3" localSheetId="34">[1]INICIO!$Y$231:$Y$247</definedName>
    <definedName name="___EJE3" localSheetId="43">[2]INICIO!$Y$231:$Y$247</definedName>
    <definedName name="___EJE3" localSheetId="36">[3]INICIO!$Y$231:$Y$247</definedName>
    <definedName name="___EJE3" localSheetId="35">[4]INICIO!$Y$231:$Y$247</definedName>
    <definedName name="___EJE3">[4]INICIO!$Y$231:$Y$247</definedName>
    <definedName name="___EJE4" localSheetId="1">[1]INICIO!$Y$249:$Y$272</definedName>
    <definedName name="___EJE4" localSheetId="39">[1]INICIO!$Y$249:$Y$272</definedName>
    <definedName name="___EJE4" localSheetId="40">[1]INICIO!$Y$249:$Y$272</definedName>
    <definedName name="___EJE4" localSheetId="41">[1]INICIO!$Y$249:$Y$272</definedName>
    <definedName name="___EJE4" localSheetId="34">[1]INICIO!$Y$249:$Y$272</definedName>
    <definedName name="___EJE4" localSheetId="43">[2]INICIO!$Y$249:$Y$272</definedName>
    <definedName name="___EJE4" localSheetId="36">[3]INICIO!$Y$249:$Y$272</definedName>
    <definedName name="___EJE4" localSheetId="35">[4]INICIO!$Y$249:$Y$272</definedName>
    <definedName name="___EJE4">[4]INICIO!$Y$249:$Y$272</definedName>
    <definedName name="___EJE5" localSheetId="1">[1]INICIO!$Y$274:$Y$287</definedName>
    <definedName name="___EJE5" localSheetId="39">[1]INICIO!$Y$274:$Y$287</definedName>
    <definedName name="___EJE5" localSheetId="40">[1]INICIO!$Y$274:$Y$287</definedName>
    <definedName name="___EJE5" localSheetId="41">[1]INICIO!$Y$274:$Y$287</definedName>
    <definedName name="___EJE5" localSheetId="34">[1]INICIO!$Y$274:$Y$287</definedName>
    <definedName name="___EJE5" localSheetId="43">[2]INICIO!$Y$274:$Y$287</definedName>
    <definedName name="___EJE5" localSheetId="36">[3]INICIO!$Y$274:$Y$287</definedName>
    <definedName name="___EJE5" localSheetId="35">[4]INICIO!$Y$274:$Y$287</definedName>
    <definedName name="___EJE5">[4]INICIO!$Y$274:$Y$287</definedName>
    <definedName name="___EJE6" localSheetId="1">[1]INICIO!$Y$289:$Y$314</definedName>
    <definedName name="___EJE6" localSheetId="39">[1]INICIO!$Y$289:$Y$314</definedName>
    <definedName name="___EJE6" localSheetId="40">[1]INICIO!$Y$289:$Y$314</definedName>
    <definedName name="___EJE6" localSheetId="41">[1]INICIO!$Y$289:$Y$314</definedName>
    <definedName name="___EJE6" localSheetId="34">[1]INICIO!$Y$289:$Y$314</definedName>
    <definedName name="___EJE6" localSheetId="43">[2]INICIO!$Y$289:$Y$314</definedName>
    <definedName name="___EJE6" localSheetId="36">[3]INICIO!$Y$289:$Y$314</definedName>
    <definedName name="___EJE6" localSheetId="35">[4]INICIO!$Y$289:$Y$314</definedName>
    <definedName name="___EJE6">[4]INICIO!$Y$289:$Y$314</definedName>
    <definedName name="___EJE7" localSheetId="1">[1]INICIO!$Y$316:$Y$356</definedName>
    <definedName name="___EJE7" localSheetId="39">[1]INICIO!$Y$316:$Y$356</definedName>
    <definedName name="___EJE7" localSheetId="40">[1]INICIO!$Y$316:$Y$356</definedName>
    <definedName name="___EJE7" localSheetId="41">[1]INICIO!$Y$316:$Y$356</definedName>
    <definedName name="___EJE7" localSheetId="34">[1]INICIO!$Y$316:$Y$356</definedName>
    <definedName name="___EJE7" localSheetId="43">[2]INICIO!$Y$316:$Y$356</definedName>
    <definedName name="___EJE7" localSheetId="36">[3]INICIO!$Y$316:$Y$356</definedName>
    <definedName name="___EJE7" localSheetId="35">[4]INICIO!$Y$316:$Y$356</definedName>
    <definedName name="___EJE7">[4]INICIO!$Y$316:$Y$356</definedName>
    <definedName name="__EJE1" localSheetId="1">[1]INICIO!$Y$166:$Y$186</definedName>
    <definedName name="__EJE1" localSheetId="39">[1]INICIO!$Y$166:$Y$186</definedName>
    <definedName name="__EJE1" localSheetId="40">[1]INICIO!$Y$166:$Y$186</definedName>
    <definedName name="__EJE1" localSheetId="41">[1]INICIO!$Y$166:$Y$186</definedName>
    <definedName name="__EJE1" localSheetId="34">[1]INICIO!$Y$166:$Y$186</definedName>
    <definedName name="__EJE1" localSheetId="43">[2]INICIO!$Y$166:$Y$186</definedName>
    <definedName name="__EJE1" localSheetId="36">[3]INICIO!$Y$166:$Y$186</definedName>
    <definedName name="__EJE1" localSheetId="35">[4]INICIO!$Y$166:$Y$186</definedName>
    <definedName name="__EJE1">[4]INICIO!$Y$166:$Y$186</definedName>
    <definedName name="__EJE2" localSheetId="1">[1]INICIO!$Y$188:$Y$229</definedName>
    <definedName name="__EJE2" localSheetId="39">[1]INICIO!$Y$188:$Y$229</definedName>
    <definedName name="__EJE2" localSheetId="40">[1]INICIO!$Y$188:$Y$229</definedName>
    <definedName name="__EJE2" localSheetId="41">[1]INICIO!$Y$188:$Y$229</definedName>
    <definedName name="__EJE2" localSheetId="34">[1]INICIO!$Y$188:$Y$229</definedName>
    <definedName name="__EJE2" localSheetId="43">[2]INICIO!$Y$188:$Y$229</definedName>
    <definedName name="__EJE2" localSheetId="36">[3]INICIO!$Y$188:$Y$229</definedName>
    <definedName name="__EJE2" localSheetId="35">[4]INICIO!$Y$188:$Y$229</definedName>
    <definedName name="__EJE2">[4]INICIO!$Y$188:$Y$229</definedName>
    <definedName name="__EJE3" localSheetId="1">[1]INICIO!$Y$231:$Y$247</definedName>
    <definedName name="__EJE3" localSheetId="39">[1]INICIO!$Y$231:$Y$247</definedName>
    <definedName name="__EJE3" localSheetId="40">[1]INICIO!$Y$231:$Y$247</definedName>
    <definedName name="__EJE3" localSheetId="41">[1]INICIO!$Y$231:$Y$247</definedName>
    <definedName name="__EJE3" localSheetId="34">[1]INICIO!$Y$231:$Y$247</definedName>
    <definedName name="__EJE3" localSheetId="43">[2]INICIO!$Y$231:$Y$247</definedName>
    <definedName name="__EJE3" localSheetId="36">[3]INICIO!$Y$231:$Y$247</definedName>
    <definedName name="__EJE3" localSheetId="35">[4]INICIO!$Y$231:$Y$247</definedName>
    <definedName name="__EJE3">[4]INICIO!$Y$231:$Y$247</definedName>
    <definedName name="__EJE4" localSheetId="1">[1]INICIO!$Y$249:$Y$272</definedName>
    <definedName name="__EJE4" localSheetId="39">[1]INICIO!$Y$249:$Y$272</definedName>
    <definedName name="__EJE4" localSheetId="40">[1]INICIO!$Y$249:$Y$272</definedName>
    <definedName name="__EJE4" localSheetId="41">[1]INICIO!$Y$249:$Y$272</definedName>
    <definedName name="__EJE4" localSheetId="34">[1]INICIO!$Y$249:$Y$272</definedName>
    <definedName name="__EJE4" localSheetId="43">[2]INICIO!$Y$249:$Y$272</definedName>
    <definedName name="__EJE4" localSheetId="36">[3]INICIO!$Y$249:$Y$272</definedName>
    <definedName name="__EJE4" localSheetId="35">[4]INICIO!$Y$249:$Y$272</definedName>
    <definedName name="__EJE4">[4]INICIO!$Y$249:$Y$272</definedName>
    <definedName name="__EJE5" localSheetId="1">[1]INICIO!$Y$274:$Y$287</definedName>
    <definedName name="__EJE5" localSheetId="39">[1]INICIO!$Y$274:$Y$287</definedName>
    <definedName name="__EJE5" localSheetId="40">[1]INICIO!$Y$274:$Y$287</definedName>
    <definedName name="__EJE5" localSheetId="41">[1]INICIO!$Y$274:$Y$287</definedName>
    <definedName name="__EJE5" localSheetId="34">[1]INICIO!$Y$274:$Y$287</definedName>
    <definedName name="__EJE5" localSheetId="43">[2]INICIO!$Y$274:$Y$287</definedName>
    <definedName name="__EJE5" localSheetId="36">[3]INICIO!$Y$274:$Y$287</definedName>
    <definedName name="__EJE5" localSheetId="35">[4]INICIO!$Y$274:$Y$287</definedName>
    <definedName name="__EJE5">[4]INICIO!$Y$274:$Y$287</definedName>
    <definedName name="__EJE6" localSheetId="1">[1]INICIO!$Y$289:$Y$314</definedName>
    <definedName name="__EJE6" localSheetId="39">[1]INICIO!$Y$289:$Y$314</definedName>
    <definedName name="__EJE6" localSheetId="40">[1]INICIO!$Y$289:$Y$314</definedName>
    <definedName name="__EJE6" localSheetId="41">[1]INICIO!$Y$289:$Y$314</definedName>
    <definedName name="__EJE6" localSheetId="34">[1]INICIO!$Y$289:$Y$314</definedName>
    <definedName name="__EJE6" localSheetId="43">[2]INICIO!$Y$289:$Y$314</definedName>
    <definedName name="__EJE6" localSheetId="36">[3]INICIO!$Y$289:$Y$314</definedName>
    <definedName name="__EJE6" localSheetId="35">[4]INICIO!$Y$289:$Y$314</definedName>
    <definedName name="__EJE6">[4]INICIO!$Y$289:$Y$314</definedName>
    <definedName name="__EJE7" localSheetId="1">[1]INICIO!$Y$316:$Y$356</definedName>
    <definedName name="__EJE7" localSheetId="39">[1]INICIO!$Y$316:$Y$356</definedName>
    <definedName name="__EJE7" localSheetId="40">[1]INICIO!$Y$316:$Y$356</definedName>
    <definedName name="__EJE7" localSheetId="41">[1]INICIO!$Y$316:$Y$356</definedName>
    <definedName name="__EJE7" localSheetId="34">[1]INICIO!$Y$316:$Y$356</definedName>
    <definedName name="__EJE7" localSheetId="43">[2]INICIO!$Y$316:$Y$356</definedName>
    <definedName name="__EJE7" localSheetId="36">[3]INICIO!$Y$316:$Y$356</definedName>
    <definedName name="__EJE7" localSheetId="35">[4]INICIO!$Y$316:$Y$356</definedName>
    <definedName name="__EJE7">[4]INICIO!$Y$316:$Y$356</definedName>
    <definedName name="_EJE1" localSheetId="1">[1]INICIO!$Y$166:$Y$186</definedName>
    <definedName name="_EJE1" localSheetId="39">[1]INICIO!$Y$166:$Y$186</definedName>
    <definedName name="_EJE1" localSheetId="40">[1]INICIO!$Y$166:$Y$186</definedName>
    <definedName name="_EJE1" localSheetId="41">[1]INICIO!$Y$166:$Y$186</definedName>
    <definedName name="_EJE1" localSheetId="34">[1]INICIO!$Y$166:$Y$186</definedName>
    <definedName name="_EJE1" localSheetId="43">[2]INICIO!$Y$166:$Y$186</definedName>
    <definedName name="_EJE1" localSheetId="36">[5]INICIO!$Y$166:$Y$186</definedName>
    <definedName name="_EJE1" localSheetId="35">[4]INICIO!$Y$166:$Y$186</definedName>
    <definedName name="_EJE1">[4]INICIO!$Y$166:$Y$186</definedName>
    <definedName name="_EJE2" localSheetId="1">[1]INICIO!$Y$188:$Y$229</definedName>
    <definedName name="_EJE2" localSheetId="39">[1]INICIO!$Y$188:$Y$229</definedName>
    <definedName name="_EJE2" localSheetId="40">[1]INICIO!$Y$188:$Y$229</definedName>
    <definedName name="_EJE2" localSheetId="41">[1]INICIO!$Y$188:$Y$229</definedName>
    <definedName name="_EJE2" localSheetId="34">[1]INICIO!$Y$188:$Y$229</definedName>
    <definedName name="_EJE2" localSheetId="43">[2]INICIO!$Y$188:$Y$229</definedName>
    <definedName name="_EJE2" localSheetId="36">[5]INICIO!$Y$188:$Y$229</definedName>
    <definedName name="_EJE2" localSheetId="35">[4]INICIO!$Y$188:$Y$229</definedName>
    <definedName name="_EJE2">[4]INICIO!$Y$188:$Y$229</definedName>
    <definedName name="_EJE3" localSheetId="1">[1]INICIO!$Y$231:$Y$247</definedName>
    <definedName name="_EJE3" localSheetId="39">[1]INICIO!$Y$231:$Y$247</definedName>
    <definedName name="_EJE3" localSheetId="40">[1]INICIO!$Y$231:$Y$247</definedName>
    <definedName name="_EJE3" localSheetId="41">[1]INICIO!$Y$231:$Y$247</definedName>
    <definedName name="_EJE3" localSheetId="34">[1]INICIO!$Y$231:$Y$247</definedName>
    <definedName name="_EJE3" localSheetId="43">[2]INICIO!$Y$231:$Y$247</definedName>
    <definedName name="_EJE3" localSheetId="36">[5]INICIO!$Y$231:$Y$247</definedName>
    <definedName name="_EJE3" localSheetId="35">[4]INICIO!$Y$231:$Y$247</definedName>
    <definedName name="_EJE3">[4]INICIO!$Y$231:$Y$247</definedName>
    <definedName name="_EJE4" localSheetId="1">[1]INICIO!$Y$249:$Y$272</definedName>
    <definedName name="_EJE4" localSheetId="39">[1]INICIO!$Y$249:$Y$272</definedName>
    <definedName name="_EJE4" localSheetId="40">[1]INICIO!$Y$249:$Y$272</definedName>
    <definedName name="_EJE4" localSheetId="41">[1]INICIO!$Y$249:$Y$272</definedName>
    <definedName name="_EJE4" localSheetId="34">[1]INICIO!$Y$249:$Y$272</definedName>
    <definedName name="_EJE4" localSheetId="43">[2]INICIO!$Y$249:$Y$272</definedName>
    <definedName name="_EJE4" localSheetId="36">[5]INICIO!$Y$249:$Y$272</definedName>
    <definedName name="_EJE4" localSheetId="35">[4]INICIO!$Y$249:$Y$272</definedName>
    <definedName name="_EJE4">[4]INICIO!$Y$249:$Y$272</definedName>
    <definedName name="_EJE5" localSheetId="1">[1]INICIO!$Y$274:$Y$287</definedName>
    <definedName name="_EJE5" localSheetId="39">[1]INICIO!$Y$274:$Y$287</definedName>
    <definedName name="_EJE5" localSheetId="40">[1]INICIO!$Y$274:$Y$287</definedName>
    <definedName name="_EJE5" localSheetId="41">[1]INICIO!$Y$274:$Y$287</definedName>
    <definedName name="_EJE5" localSheetId="34">[1]INICIO!$Y$274:$Y$287</definedName>
    <definedName name="_EJE5" localSheetId="43">[2]INICIO!$Y$274:$Y$287</definedName>
    <definedName name="_EJE5" localSheetId="36">[5]INICIO!$Y$274:$Y$287</definedName>
    <definedName name="_EJE5" localSheetId="35">[4]INICIO!$Y$274:$Y$287</definedName>
    <definedName name="_EJE5">[4]INICIO!$Y$274:$Y$287</definedName>
    <definedName name="_EJE6" localSheetId="1">[1]INICIO!$Y$289:$Y$314</definedName>
    <definedName name="_EJE6" localSheetId="39">[1]INICIO!$Y$289:$Y$314</definedName>
    <definedName name="_EJE6" localSheetId="40">[1]INICIO!$Y$289:$Y$314</definedName>
    <definedName name="_EJE6" localSheetId="41">[1]INICIO!$Y$289:$Y$314</definedName>
    <definedName name="_EJE6" localSheetId="34">[1]INICIO!$Y$289:$Y$314</definedName>
    <definedName name="_EJE6" localSheetId="43">[2]INICIO!$Y$289:$Y$314</definedName>
    <definedName name="_EJE6" localSheetId="36">[5]INICIO!$Y$289:$Y$314</definedName>
    <definedName name="_EJE6" localSheetId="35">[4]INICIO!$Y$289:$Y$314</definedName>
    <definedName name="_EJE6">[4]INICIO!$Y$289:$Y$314</definedName>
    <definedName name="_EJE7" localSheetId="1">[1]INICIO!$Y$316:$Y$356</definedName>
    <definedName name="_EJE7" localSheetId="39">[1]INICIO!$Y$316:$Y$356</definedName>
    <definedName name="_EJE7" localSheetId="40">[1]INICIO!$Y$316:$Y$356</definedName>
    <definedName name="_EJE7" localSheetId="41">[1]INICIO!$Y$316:$Y$356</definedName>
    <definedName name="_EJE7" localSheetId="34">[1]INICIO!$Y$316:$Y$356</definedName>
    <definedName name="_EJE7" localSheetId="43">[2]INICIO!$Y$316:$Y$356</definedName>
    <definedName name="_EJE7" localSheetId="36">[5]INICIO!$Y$316:$Y$356</definedName>
    <definedName name="_EJE7" localSheetId="35">[4]INICIO!$Y$316:$Y$356</definedName>
    <definedName name="_EJE7">[4]INICIO!$Y$316:$Y$356</definedName>
    <definedName name="_xlnm._FilterDatabase" localSheetId="25" hidden="1">APP!$D$3:$F$111</definedName>
    <definedName name="_xlnm._FilterDatabase" localSheetId="26" hidden="1">AR!$A$7:$Q$8</definedName>
    <definedName name="_xlnm._FilterDatabase" localSheetId="0" hidden="1">'base CP2018'!$A$1:$Q$1195</definedName>
    <definedName name="_xlnm._FilterDatabase" localSheetId="8" hidden="1">'EAI-RFE 15O280-680 PARTICIPA'!$A$1:$V$112</definedName>
    <definedName name="_xlnm._FilterDatabase" localSheetId="12" hidden="1">'EAI-RFE 25P180-83 FORTAMUN'!$E$11:$N$51</definedName>
    <definedName name="_xlnm._FilterDatabase" localSheetId="13" hidden="1">'EAI-RFE 25P184 int FORTAMUN'!$E$11:$N$19</definedName>
    <definedName name="_xlnm._FilterDatabase" localSheetId="14" hidden="1">'EAI-RFE 25P280 FAFEF'!$D$10:$G$39</definedName>
    <definedName name="_xlnm._FilterDatabase" localSheetId="4" hidden="1">'EAI-RFI'!$F$11:$F$113</definedName>
    <definedName name="adys_tipo" localSheetId="1">[1]INICIO!$AR$24:$AR$27</definedName>
    <definedName name="adys_tipo" localSheetId="39">[1]INICIO!$AR$24:$AR$27</definedName>
    <definedName name="adys_tipo" localSheetId="40">[1]INICIO!$AR$24:$AR$27</definedName>
    <definedName name="adys_tipo" localSheetId="41">[1]INICIO!$AR$24:$AR$27</definedName>
    <definedName name="adys_tipo" localSheetId="34">[1]INICIO!$AR$24:$AR$27</definedName>
    <definedName name="adys_tipo" localSheetId="43">[2]INICIO!$AR$24:$AR$27</definedName>
    <definedName name="adys_tipo" localSheetId="36">[5]INICIO!$AR$24:$AR$27</definedName>
    <definedName name="adys_tipo" localSheetId="35">[4]INICIO!$AR$24:$AR$27</definedName>
    <definedName name="adys_tipo">[4]INICIO!$AR$24:$AR$27</definedName>
    <definedName name="AI" localSheetId="1">[1]INICIO!$AU$5:$AW$543</definedName>
    <definedName name="AI" localSheetId="39">[1]INICIO!$AU$5:$AW$543</definedName>
    <definedName name="AI" localSheetId="40">[1]INICIO!$AU$5:$AW$543</definedName>
    <definedName name="AI" localSheetId="41">[1]INICIO!$AU$5:$AW$543</definedName>
    <definedName name="AI" localSheetId="34">[1]INICIO!$AU$5:$AW$543</definedName>
    <definedName name="AI" localSheetId="43">[2]INICIO!$AU$5:$AW$543</definedName>
    <definedName name="AI" localSheetId="36">[5]INICIO!$AU$5:$AW$543</definedName>
    <definedName name="AI" localSheetId="35">[4]INICIO!$AU$5:$AW$543</definedName>
    <definedName name="AI">[4]INICIO!$AU$5:$AW$543</definedName>
    <definedName name="_xlnm.Print_Area" localSheetId="25">APP!$A$1:$T$121</definedName>
    <definedName name="_xlnm.Print_Area" localSheetId="26">AR!$A$1:$Q$330</definedName>
    <definedName name="_xlnm.Print_Area" localSheetId="29">AUR!$A$1:$E$11</definedName>
    <definedName name="_xlnm.Print_Area" localSheetId="1">Caratula!$A$1:$K$31</definedName>
    <definedName name="_xlnm.Print_Area" localSheetId="6">'EAI-RFE 15OI75 LIQ REM 17'!$A$1:$V$36</definedName>
    <definedName name="_xlnm.Print_Area" localSheetId="10">'EAI-RFE 25IL83 LIQ AD'!$A$1:$V$35</definedName>
    <definedName name="_xlnm.Print_Area" localSheetId="12">'EAI-RFE 25P180-83 FORTAMUN'!$A$1:$V$61</definedName>
    <definedName name="_xlnm.Print_Area" localSheetId="13">'EAI-RFE 25P184 int FORTAMUN'!$A$1:$V$31</definedName>
    <definedName name="_xlnm.Print_Area" localSheetId="14">'EAI-RFE 25P280 FAFEF'!$A$1:$V$63</definedName>
    <definedName name="_xlnm.Print_Area" localSheetId="15">'EAI-RFE 25P680-83 FAIS'!$A$1:$V$28</definedName>
    <definedName name="_xlnm.Print_Area" localSheetId="4">'EAI-RFI'!$A$1:$P$123</definedName>
    <definedName name="_xlnm.Print_Area" localSheetId="3">'EAI-RPR'!$A$1:$P$33</definedName>
    <definedName name="_xlnm.Print_Area" localSheetId="39">'EP-02'!$A$1:$N$59</definedName>
    <definedName name="_xlnm.Print_Area" localSheetId="16">'EVARF 15O175'!$A$1:$Q$22</definedName>
    <definedName name="_xlnm.Print_Area" localSheetId="17">'EVARF 15O280-15O680'!$A$1:$Q$53</definedName>
    <definedName name="_xlnm.Print_Area" localSheetId="18">'EVARF 25A183'!$A$1:$Q$29</definedName>
    <definedName name="_xlnm.Print_Area" localSheetId="19">'EVARF 25IL83'!$A$1:$Q$26</definedName>
    <definedName name="_xlnm.Print_Area" localSheetId="20">'EVARF 25MK83'!$A$1:$Q$28</definedName>
    <definedName name="_xlnm.Print_Area" localSheetId="21">'EVARF 25P180 FORTAMUN'!$A$1:$Q$21</definedName>
    <definedName name="_xlnm.Print_Area" localSheetId="22">'EVARF 25P184 FORTAMUN'!$A$1:$Q$15</definedName>
    <definedName name="_xlnm.Print_Area" localSheetId="23">'EVARF 25P280 FAFEF'!$A$1:$Q$21</definedName>
    <definedName name="_xlnm.Print_Area" localSheetId="24">'EVARF 25P680 FAIS'!$A$1:$Q$21</definedName>
    <definedName name="_xlnm.Print_Area" localSheetId="43">Federalizado!$A$1:$E$15</definedName>
    <definedName name="CAPIT" localSheetId="32">#REF!</definedName>
    <definedName name="CAPIT" localSheetId="33">#REF!</definedName>
    <definedName name="CAPIT" localSheetId="38">#REF!</definedName>
    <definedName name="CAPIT" localSheetId="5">#REF!</definedName>
    <definedName name="CAPIT" localSheetId="7">#REF!</definedName>
    <definedName name="CAPIT" localSheetId="8">#REF!</definedName>
    <definedName name="CAPIT" localSheetId="6">#REF!</definedName>
    <definedName name="CAPIT" localSheetId="9">#REF!</definedName>
    <definedName name="CAPIT" localSheetId="10">#REF!</definedName>
    <definedName name="CAPIT" localSheetId="11">#REF!</definedName>
    <definedName name="CAPIT" localSheetId="12">#REF!</definedName>
    <definedName name="CAPIT" localSheetId="13">#REF!</definedName>
    <definedName name="CAPIT" localSheetId="14">#REF!</definedName>
    <definedName name="CAPIT" localSheetId="15">#REF!</definedName>
    <definedName name="CAPIT" localSheetId="4">#REF!</definedName>
    <definedName name="CAPIT" localSheetId="3">#REF!</definedName>
    <definedName name="CAPIT" localSheetId="39">#REF!</definedName>
    <definedName name="CAPIT" localSheetId="40">#REF!</definedName>
    <definedName name="CAPIT" localSheetId="41">#REF!</definedName>
    <definedName name="CAPIT" localSheetId="16">#REF!</definedName>
    <definedName name="CAPIT" localSheetId="17">#REF!</definedName>
    <definedName name="CAPIT" localSheetId="18">#REF!</definedName>
    <definedName name="CAPIT" localSheetId="19">#REF!</definedName>
    <definedName name="CAPIT" localSheetId="20">#REF!</definedName>
    <definedName name="CAPIT" localSheetId="21">#REF!</definedName>
    <definedName name="CAPIT" localSheetId="22">#REF!</definedName>
    <definedName name="CAPIT" localSheetId="23">#REF!</definedName>
    <definedName name="CAPIT" localSheetId="24">#REF!</definedName>
    <definedName name="CAPIT" localSheetId="43">#REF!</definedName>
    <definedName name="CAPIT" localSheetId="36">#REF!</definedName>
    <definedName name="CAPIT" localSheetId="30">#REF!</definedName>
    <definedName name="CAPIT" localSheetId="35">#REF!</definedName>
    <definedName name="CAPIT">#REF!</definedName>
    <definedName name="CENPAR" localSheetId="32">#REF!</definedName>
    <definedName name="CENPAR" localSheetId="33">#REF!</definedName>
    <definedName name="CENPAR" localSheetId="38">#REF!</definedName>
    <definedName name="CENPAR" localSheetId="5">#REF!</definedName>
    <definedName name="CENPAR" localSheetId="7">#REF!</definedName>
    <definedName name="CENPAR" localSheetId="8">#REF!</definedName>
    <definedName name="CENPAR" localSheetId="6">#REF!</definedName>
    <definedName name="CENPAR" localSheetId="9">#REF!</definedName>
    <definedName name="CENPAR" localSheetId="10">#REF!</definedName>
    <definedName name="CENPAR" localSheetId="11">#REF!</definedName>
    <definedName name="CENPAR" localSheetId="12">#REF!</definedName>
    <definedName name="CENPAR" localSheetId="13">#REF!</definedName>
    <definedName name="CENPAR" localSheetId="14">#REF!</definedName>
    <definedName name="CENPAR" localSheetId="15">#REF!</definedName>
    <definedName name="CENPAR" localSheetId="4">#REF!</definedName>
    <definedName name="CENPAR" localSheetId="3">#REF!</definedName>
    <definedName name="CENPAR" localSheetId="39">#REF!</definedName>
    <definedName name="CENPAR" localSheetId="40">#REF!</definedName>
    <definedName name="CENPAR" localSheetId="41">#REF!</definedName>
    <definedName name="CENPAR" localSheetId="16">#REF!</definedName>
    <definedName name="CENPAR" localSheetId="17">#REF!</definedName>
    <definedName name="CENPAR" localSheetId="18">#REF!</definedName>
    <definedName name="CENPAR" localSheetId="19">#REF!</definedName>
    <definedName name="CENPAR" localSheetId="20">#REF!</definedName>
    <definedName name="CENPAR" localSheetId="21">#REF!</definedName>
    <definedName name="CENPAR" localSheetId="22">#REF!</definedName>
    <definedName name="CENPAR" localSheetId="23">#REF!</definedName>
    <definedName name="CENPAR" localSheetId="24">#REF!</definedName>
    <definedName name="CENPAR" localSheetId="43">#REF!</definedName>
    <definedName name="CENPAR" localSheetId="36">#REF!</definedName>
    <definedName name="CENPAR" localSheetId="30">#REF!</definedName>
    <definedName name="CENPAR" localSheetId="35">#REF!</definedName>
    <definedName name="CENPAR">#REF!</definedName>
    <definedName name="datos" localSheetId="32">OFFSET([1]datos!$A$1,0,0,COUNTA([1]datos!$A$1:$A$65536),23)</definedName>
    <definedName name="datos" localSheetId="33">OFFSET([1]datos!$A$1,0,0,COUNTA([1]datos!$A$1:$A$65536),23)</definedName>
    <definedName name="datos" localSheetId="29">OFFSET([4]datos!$A$1,0,0,COUNTA([4]datos!$A$1:$A$65536),23)</definedName>
    <definedName name="datos" localSheetId="1">OFFSET([6]datos!$A$1,0,0,COUNTA([6]datos!$A$1:$A$65536),23)</definedName>
    <definedName name="datos" localSheetId="39">OFFSET([6]datos!$A$1,0,0,COUNTA([6]datos!$A$1:$A$65536),23)</definedName>
    <definedName name="datos" localSheetId="40">OFFSET([6]datos!$A$1,0,0,COUNTA([6]datos!$A$1:$A$65536),23)</definedName>
    <definedName name="datos" localSheetId="41">OFFSET([6]datos!$A$1,0,0,COUNTA([6]datos!$A$1:$A$65536),23)</definedName>
    <definedName name="datos" localSheetId="34">OFFSET([6]datos!$A$1,0,0,COUNTA([6]datos!$A$1:$A$65536),23)</definedName>
    <definedName name="datos" localSheetId="43">OFFSET([7]datos!$A$1,0,0,COUNTA([7]datos!$A$1:$A$65536),23)</definedName>
    <definedName name="datos" localSheetId="36">OFFSET([8]datos!$A$1,0,0,COUNTA([8]datos!$A$1:$A$65536),23)</definedName>
    <definedName name="datos" localSheetId="35">OFFSET([9]datos!$A$1,0,0,COUNTA([9]datos!$A$1:$A$65536),23)</definedName>
    <definedName name="datos">OFFSET([9]datos!$A$1,0,0,COUNTA([9]datos!$A$1:$A$65536),23)</definedName>
    <definedName name="dc" localSheetId="32">#REF!</definedName>
    <definedName name="dc" localSheetId="33">#REF!</definedName>
    <definedName name="dc" localSheetId="38">#REF!</definedName>
    <definedName name="dc" localSheetId="5">#REF!</definedName>
    <definedName name="dc" localSheetId="7">#REF!</definedName>
    <definedName name="dc" localSheetId="8">#REF!</definedName>
    <definedName name="dc" localSheetId="6">#REF!</definedName>
    <definedName name="dc" localSheetId="9">#REF!</definedName>
    <definedName name="dc" localSheetId="10">#REF!</definedName>
    <definedName name="dc" localSheetId="11">#REF!</definedName>
    <definedName name="dc" localSheetId="12">#REF!</definedName>
    <definedName name="dc" localSheetId="13">#REF!</definedName>
    <definedName name="dc" localSheetId="14">#REF!</definedName>
    <definedName name="dc" localSheetId="15">#REF!</definedName>
    <definedName name="dc" localSheetId="4">#REF!</definedName>
    <definedName name="dc" localSheetId="3">#REF!</definedName>
    <definedName name="dc" localSheetId="39">#REF!</definedName>
    <definedName name="dc" localSheetId="16">#REF!</definedName>
    <definedName name="dc" localSheetId="17">#REF!</definedName>
    <definedName name="dc" localSheetId="18">#REF!</definedName>
    <definedName name="dc" localSheetId="19">#REF!</definedName>
    <definedName name="dc" localSheetId="20">#REF!</definedName>
    <definedName name="dc" localSheetId="21">#REF!</definedName>
    <definedName name="dc" localSheetId="22">#REF!</definedName>
    <definedName name="dc" localSheetId="23">#REF!</definedName>
    <definedName name="dc" localSheetId="24">#REF!</definedName>
    <definedName name="dc" localSheetId="43">#REF!</definedName>
    <definedName name="dc" localSheetId="36">#REF!</definedName>
    <definedName name="dc" localSheetId="30">#REF!</definedName>
    <definedName name="dc" localSheetId="35">#REF!</definedName>
    <definedName name="dc">#REF!</definedName>
    <definedName name="DEFAULT" localSheetId="1">[1]INICIO!$AA$10</definedName>
    <definedName name="DEFAULT" localSheetId="39">[1]INICIO!$AA$10</definedName>
    <definedName name="DEFAULT" localSheetId="40">[1]INICIO!$AA$10</definedName>
    <definedName name="DEFAULT" localSheetId="41">[1]INICIO!$AA$10</definedName>
    <definedName name="DEFAULT" localSheetId="34">[1]INICIO!$AA$10</definedName>
    <definedName name="DEFAULT" localSheetId="43">[2]INICIO!$AA$10</definedName>
    <definedName name="DEFAULT" localSheetId="36">[5]INICIO!$AA$10</definedName>
    <definedName name="DEFAULT" localSheetId="35">[4]INICIO!$AA$10</definedName>
    <definedName name="DEFAULT">[4]INICIO!$AA$10</definedName>
    <definedName name="DEUDA" localSheetId="32">#REF!</definedName>
    <definedName name="DEUDA" localSheetId="33">#REF!</definedName>
    <definedName name="DEUDA" localSheetId="38">#REF!</definedName>
    <definedName name="DEUDA" localSheetId="5">#REF!</definedName>
    <definedName name="DEUDA" localSheetId="7">#REF!</definedName>
    <definedName name="DEUDA" localSheetId="8">#REF!</definedName>
    <definedName name="DEUDA" localSheetId="6">#REF!</definedName>
    <definedName name="DEUDA" localSheetId="9">#REF!</definedName>
    <definedName name="DEUDA" localSheetId="10">#REF!</definedName>
    <definedName name="DEUDA" localSheetId="11">#REF!</definedName>
    <definedName name="DEUDA" localSheetId="12">#REF!</definedName>
    <definedName name="DEUDA" localSheetId="13">#REF!</definedName>
    <definedName name="DEUDA" localSheetId="14">#REF!</definedName>
    <definedName name="DEUDA" localSheetId="15">#REF!</definedName>
    <definedName name="DEUDA" localSheetId="4">#REF!</definedName>
    <definedName name="DEUDA" localSheetId="3">#REF!</definedName>
    <definedName name="DEUDA" localSheetId="39">#REF!</definedName>
    <definedName name="DEUDA" localSheetId="40">#REF!</definedName>
    <definedName name="DEUDA" localSheetId="41">#REF!</definedName>
    <definedName name="DEUDA" localSheetId="16">#REF!</definedName>
    <definedName name="DEUDA" localSheetId="17">#REF!</definedName>
    <definedName name="DEUDA" localSheetId="18">#REF!</definedName>
    <definedName name="DEUDA" localSheetId="19">#REF!</definedName>
    <definedName name="DEUDA" localSheetId="20">#REF!</definedName>
    <definedName name="DEUDA" localSheetId="21">#REF!</definedName>
    <definedName name="DEUDA" localSheetId="22">#REF!</definedName>
    <definedName name="DEUDA" localSheetId="23">#REF!</definedName>
    <definedName name="DEUDA" localSheetId="24">#REF!</definedName>
    <definedName name="DEUDA" localSheetId="43">#REF!</definedName>
    <definedName name="DEUDA" localSheetId="36">#REF!</definedName>
    <definedName name="DEUDA" localSheetId="30">#REF!</definedName>
    <definedName name="DEUDA" localSheetId="35">#REF!</definedName>
    <definedName name="DEUDA">#REF!</definedName>
    <definedName name="egvb" localSheetId="32">#REF!</definedName>
    <definedName name="egvb" localSheetId="33">#REF!</definedName>
    <definedName name="egvb" localSheetId="38">#REF!</definedName>
    <definedName name="egvb" localSheetId="5">#REF!</definedName>
    <definedName name="egvb" localSheetId="7">#REF!</definedName>
    <definedName name="egvb" localSheetId="8">#REF!</definedName>
    <definedName name="egvb" localSheetId="6">#REF!</definedName>
    <definedName name="egvb" localSheetId="9">#REF!</definedName>
    <definedName name="egvb" localSheetId="10">#REF!</definedName>
    <definedName name="egvb" localSheetId="11">#REF!</definedName>
    <definedName name="egvb" localSheetId="12">#REF!</definedName>
    <definedName name="egvb" localSheetId="13">#REF!</definedName>
    <definedName name="egvb" localSheetId="14">#REF!</definedName>
    <definedName name="egvb" localSheetId="15">#REF!</definedName>
    <definedName name="egvb" localSheetId="4">#REF!</definedName>
    <definedName name="egvb" localSheetId="3">#REF!</definedName>
    <definedName name="egvb" localSheetId="39">#REF!</definedName>
    <definedName name="egvb" localSheetId="16">#REF!</definedName>
    <definedName name="egvb" localSheetId="17">#REF!</definedName>
    <definedName name="egvb" localSheetId="18">#REF!</definedName>
    <definedName name="egvb" localSheetId="19">#REF!</definedName>
    <definedName name="egvb" localSheetId="20">#REF!</definedName>
    <definedName name="egvb" localSheetId="21">#REF!</definedName>
    <definedName name="egvb" localSheetId="22">#REF!</definedName>
    <definedName name="egvb" localSheetId="23">#REF!</definedName>
    <definedName name="egvb" localSheetId="24">#REF!</definedName>
    <definedName name="egvb" localSheetId="43">#REF!</definedName>
    <definedName name="egvb" localSheetId="36">#REF!</definedName>
    <definedName name="egvb" localSheetId="35">#REF!</definedName>
    <definedName name="egvb">#REF!</definedName>
    <definedName name="EJER" localSheetId="32">#REF!</definedName>
    <definedName name="EJER" localSheetId="33">#REF!</definedName>
    <definedName name="EJER" localSheetId="38">#REF!</definedName>
    <definedName name="EJER" localSheetId="5">#REF!</definedName>
    <definedName name="EJER" localSheetId="7">#REF!</definedName>
    <definedName name="EJER" localSheetId="8">#REF!</definedName>
    <definedName name="EJER" localSheetId="6">#REF!</definedName>
    <definedName name="EJER" localSheetId="9">#REF!</definedName>
    <definedName name="EJER" localSheetId="10">#REF!</definedName>
    <definedName name="EJER" localSheetId="11">#REF!</definedName>
    <definedName name="EJER" localSheetId="12">#REF!</definedName>
    <definedName name="EJER" localSheetId="13">#REF!</definedName>
    <definedName name="EJER" localSheetId="14">#REF!</definedName>
    <definedName name="EJER" localSheetId="15">#REF!</definedName>
    <definedName name="EJER" localSheetId="4">#REF!</definedName>
    <definedName name="EJER" localSheetId="3">#REF!</definedName>
    <definedName name="EJER" localSheetId="39">#REF!</definedName>
    <definedName name="EJER" localSheetId="40">#REF!</definedName>
    <definedName name="EJER" localSheetId="41">#REF!</definedName>
    <definedName name="EJER" localSheetId="16">#REF!</definedName>
    <definedName name="EJER" localSheetId="17">#REF!</definedName>
    <definedName name="EJER" localSheetId="18">#REF!</definedName>
    <definedName name="EJER" localSheetId="19">#REF!</definedName>
    <definedName name="EJER" localSheetId="20">#REF!</definedName>
    <definedName name="EJER" localSheetId="21">#REF!</definedName>
    <definedName name="EJER" localSheetId="22">#REF!</definedName>
    <definedName name="EJER" localSheetId="23">#REF!</definedName>
    <definedName name="EJER" localSheetId="24">#REF!</definedName>
    <definedName name="EJER" localSheetId="43">#REF!</definedName>
    <definedName name="EJER" localSheetId="36">#REF!</definedName>
    <definedName name="EJER" localSheetId="30">#REF!</definedName>
    <definedName name="EJER" localSheetId="35">#REF!</definedName>
    <definedName name="EJER">#REF!</definedName>
    <definedName name="EJES" localSheetId="1">[1]INICIO!$Y$151:$Y$157</definedName>
    <definedName name="EJES" localSheetId="39">[1]INICIO!$Y$151:$Y$157</definedName>
    <definedName name="EJES" localSheetId="40">[1]INICIO!$Y$151:$Y$157</definedName>
    <definedName name="EJES" localSheetId="41">[1]INICIO!$Y$151:$Y$157</definedName>
    <definedName name="EJES" localSheetId="34">[1]INICIO!$Y$151:$Y$157</definedName>
    <definedName name="EJES" localSheetId="43">[2]INICIO!$Y$151:$Y$157</definedName>
    <definedName name="EJES" localSheetId="36">[5]INICIO!$Y$151:$Y$157</definedName>
    <definedName name="EJES" localSheetId="35">[4]INICIO!$Y$151:$Y$157</definedName>
    <definedName name="EJES">[4]INICIO!$Y$151:$Y$157</definedName>
    <definedName name="ENFPEM" localSheetId="32">#REF!</definedName>
    <definedName name="ENFPEM" localSheetId="33">#REF!</definedName>
    <definedName name="ENFPEM" localSheetId="38">#REF!</definedName>
    <definedName name="ENFPEM" localSheetId="5">#REF!</definedName>
    <definedName name="ENFPEM" localSheetId="7">#REF!</definedName>
    <definedName name="ENFPEM" localSheetId="8">#REF!</definedName>
    <definedName name="ENFPEM" localSheetId="6">#REF!</definedName>
    <definedName name="ENFPEM" localSheetId="9">#REF!</definedName>
    <definedName name="ENFPEM" localSheetId="10">#REF!</definedName>
    <definedName name="ENFPEM" localSheetId="11">#REF!</definedName>
    <definedName name="ENFPEM" localSheetId="12">#REF!</definedName>
    <definedName name="ENFPEM" localSheetId="13">#REF!</definedName>
    <definedName name="ENFPEM" localSheetId="14">#REF!</definedName>
    <definedName name="ENFPEM" localSheetId="15">#REF!</definedName>
    <definedName name="ENFPEM" localSheetId="4">#REF!</definedName>
    <definedName name="ENFPEM" localSheetId="3">#REF!</definedName>
    <definedName name="ENFPEM" localSheetId="39">#REF!</definedName>
    <definedName name="ENFPEM" localSheetId="16">#REF!</definedName>
    <definedName name="ENFPEM" localSheetId="17">#REF!</definedName>
    <definedName name="ENFPEM" localSheetId="18">#REF!</definedName>
    <definedName name="ENFPEM" localSheetId="19">#REF!</definedName>
    <definedName name="ENFPEM" localSheetId="20">#REF!</definedName>
    <definedName name="ENFPEM" localSheetId="21">#REF!</definedName>
    <definedName name="ENFPEM" localSheetId="22">#REF!</definedName>
    <definedName name="ENFPEM" localSheetId="23">#REF!</definedName>
    <definedName name="ENFPEM" localSheetId="24">#REF!</definedName>
    <definedName name="ENFPEM" localSheetId="43">#REF!</definedName>
    <definedName name="ENFPEM" localSheetId="42">#REF!</definedName>
    <definedName name="ENFPEM" localSheetId="36">#REF!</definedName>
    <definedName name="ENFPEM">#REF!</definedName>
    <definedName name="fidco" localSheetId="33">[9]INICIO!#REF!</definedName>
    <definedName name="fidco" localSheetId="7">[9]INICIO!#REF!</definedName>
    <definedName name="fidco" localSheetId="8">[9]INICIO!#REF!</definedName>
    <definedName name="fidco" localSheetId="6">[9]INICIO!#REF!</definedName>
    <definedName name="fidco" localSheetId="9">[9]INICIO!#REF!</definedName>
    <definedName name="fidco" localSheetId="10">[9]INICIO!#REF!</definedName>
    <definedName name="fidco" localSheetId="11">[9]INICIO!#REF!</definedName>
    <definedName name="fidco" localSheetId="12">[9]INICIO!#REF!</definedName>
    <definedName name="fidco" localSheetId="13">[9]INICIO!#REF!</definedName>
    <definedName name="fidco" localSheetId="14">[9]INICIO!#REF!</definedName>
    <definedName name="fidco" localSheetId="15">[9]INICIO!#REF!</definedName>
    <definedName name="fidco" localSheetId="3">[9]INICIO!#REF!</definedName>
    <definedName name="fidco" localSheetId="16">[9]INICIO!#REF!</definedName>
    <definedName name="fidco" localSheetId="17">[9]INICIO!#REF!</definedName>
    <definedName name="fidco" localSheetId="18">[9]INICIO!#REF!</definedName>
    <definedName name="fidco" localSheetId="19">[9]INICIO!#REF!</definedName>
    <definedName name="fidco" localSheetId="20">[9]INICIO!#REF!</definedName>
    <definedName name="fidco" localSheetId="21">[9]INICIO!#REF!</definedName>
    <definedName name="fidco" localSheetId="22">[9]INICIO!#REF!</definedName>
    <definedName name="fidco" localSheetId="23">[9]INICIO!#REF!</definedName>
    <definedName name="fidco" localSheetId="24">[9]INICIO!#REF!</definedName>
    <definedName name="fidco" localSheetId="43">[7]INICIO!#REF!</definedName>
    <definedName name="fidco">[9]INICIO!#REF!</definedName>
    <definedName name="FIDCOS" localSheetId="1">[1]INICIO!$DH$5:$DI$96</definedName>
    <definedName name="FIDCOS" localSheetId="39">[1]INICIO!$DH$5:$DI$96</definedName>
    <definedName name="FIDCOS" localSheetId="40">[1]INICIO!$DH$5:$DI$96</definedName>
    <definedName name="FIDCOS" localSheetId="41">[1]INICIO!$DH$5:$DI$96</definedName>
    <definedName name="FIDCOS" localSheetId="34">[1]INICIO!$DH$5:$DI$96</definedName>
    <definedName name="FIDCOS" localSheetId="43">[2]INICIO!$DH$5:$DI$96</definedName>
    <definedName name="FIDCOS" localSheetId="36">[5]INICIO!$DH$5:$DI$96</definedName>
    <definedName name="FIDCOS" localSheetId="35">[4]INICIO!$DH$5:$DI$96</definedName>
    <definedName name="FIDCOS">[4]INICIO!$DH$5:$DI$96</definedName>
    <definedName name="FPC" localSheetId="1">[1]INICIO!$DE$5:$DF$96</definedName>
    <definedName name="FPC" localSheetId="39">[1]INICIO!$DE$5:$DF$96</definedName>
    <definedName name="FPC" localSheetId="40">[1]INICIO!$DE$5:$DF$96</definedName>
    <definedName name="FPC" localSheetId="41">[1]INICIO!$DE$5:$DF$96</definedName>
    <definedName name="FPC" localSheetId="34">[1]INICIO!$DE$5:$DF$96</definedName>
    <definedName name="FPC" localSheetId="43">[2]INICIO!$DE$5:$DF$96</definedName>
    <definedName name="FPC" localSheetId="36">[5]INICIO!$DE$5:$DF$96</definedName>
    <definedName name="FPC" localSheetId="35">[4]INICIO!$DE$5:$DF$96</definedName>
    <definedName name="FPC">[4]INICIO!$DE$5:$DF$96</definedName>
    <definedName name="gasto_gci" localSheetId="1">[1]INICIO!$AO$48:$AO$49</definedName>
    <definedName name="gasto_gci" localSheetId="39">[1]INICIO!$AO$48:$AO$49</definedName>
    <definedName name="gasto_gci" localSheetId="40">[1]INICIO!$AO$48:$AO$49</definedName>
    <definedName name="gasto_gci" localSheetId="41">[1]INICIO!$AO$48:$AO$49</definedName>
    <definedName name="gasto_gci" localSheetId="34">[1]INICIO!$AO$48:$AO$49</definedName>
    <definedName name="gasto_gci" localSheetId="43">[2]INICIO!$AO$48:$AO$49</definedName>
    <definedName name="gasto_gci" localSheetId="36">[5]INICIO!$AO$48:$AO$49</definedName>
    <definedName name="gasto_gci" localSheetId="35">[4]INICIO!$AO$48:$AO$49</definedName>
    <definedName name="gasto_gci">[4]INICIO!$AO$48:$AO$49</definedName>
    <definedName name="KEY" localSheetId="39">[10]cats!$A$1:$B$9</definedName>
    <definedName name="KEY" localSheetId="40">[11]cats!$A$1:$B$9</definedName>
    <definedName name="KEY" localSheetId="43">[12]cats!$A$1:$B$9</definedName>
    <definedName name="KEY" localSheetId="36">[13]cats!$A$1:$B$9</definedName>
    <definedName name="KEY" localSheetId="35">[14]cats!$A$1:$B$9</definedName>
    <definedName name="KEY">[14]cats!$A$1:$B$9</definedName>
    <definedName name="LABEL" localSheetId="32">[1]INICIO!$AY$5:$AZ$97</definedName>
    <definedName name="LABEL" localSheetId="33">[1]INICIO!$AY$5:$AZ$97</definedName>
    <definedName name="LABEL" localSheetId="29">[4]INICIO!$AY$5:$AZ$97</definedName>
    <definedName name="LABEL" localSheetId="1">[6]INICIO!$AY$5:$AZ$97</definedName>
    <definedName name="LABEL" localSheetId="39">[6]INICIO!$AY$5:$AZ$97</definedName>
    <definedName name="LABEL" localSheetId="40">[6]INICIO!$AY$5:$AZ$97</definedName>
    <definedName name="LABEL" localSheetId="41">[6]INICIO!$AY$5:$AZ$97</definedName>
    <definedName name="LABEL" localSheetId="34">[6]INICIO!$AY$5:$AZ$97</definedName>
    <definedName name="LABEL" localSheetId="43">[7]INICIO!$AY$5:$AZ$97</definedName>
    <definedName name="LABEL" localSheetId="36">[8]INICIO!$AY$5:$AZ$97</definedName>
    <definedName name="LABEL" localSheetId="35">[9]INICIO!$AY$5:$AZ$97</definedName>
    <definedName name="LABEL">[9]INICIO!$AY$5:$AZ$97</definedName>
    <definedName name="label1g" localSheetId="1">[1]INICIO!$AA$19</definedName>
    <definedName name="label1g" localSheetId="39">[1]INICIO!$AA$19</definedName>
    <definedName name="label1g" localSheetId="40">[1]INICIO!$AA$19</definedName>
    <definedName name="label1g" localSheetId="41">[1]INICIO!$AA$19</definedName>
    <definedName name="label1g" localSheetId="34">[1]INICIO!$AA$19</definedName>
    <definedName name="label1g" localSheetId="43">[2]INICIO!$AA$19</definedName>
    <definedName name="label1g" localSheetId="36">[5]INICIO!$AA$19</definedName>
    <definedName name="label1g" localSheetId="35">[4]INICIO!$AA$19</definedName>
    <definedName name="label1g">[4]INICIO!$AA$19</definedName>
    <definedName name="label1S" localSheetId="1">[1]INICIO!$AA$22</definedName>
    <definedName name="label1S" localSheetId="39">[1]INICIO!$AA$22</definedName>
    <definedName name="label1S" localSheetId="40">[1]INICIO!$AA$22</definedName>
    <definedName name="label1S" localSheetId="41">[1]INICIO!$AA$22</definedName>
    <definedName name="label1S" localSheetId="34">[1]INICIO!$AA$22</definedName>
    <definedName name="label1S" localSheetId="43">[2]INICIO!$AA$22</definedName>
    <definedName name="label1S" localSheetId="36">[5]INICIO!$AA$22</definedName>
    <definedName name="label1S" localSheetId="35">[4]INICIO!$AA$22</definedName>
    <definedName name="label1S">[4]INICIO!$AA$22</definedName>
    <definedName name="label2g" localSheetId="1">[1]INICIO!$AA$20</definedName>
    <definedName name="label2g" localSheetId="39">[1]INICIO!$AA$20</definedName>
    <definedName name="label2g" localSheetId="40">[1]INICIO!$AA$20</definedName>
    <definedName name="label2g" localSheetId="41">[1]INICIO!$AA$20</definedName>
    <definedName name="label2g" localSheetId="34">[1]INICIO!$AA$20</definedName>
    <definedName name="label2g" localSheetId="43">[2]INICIO!$AA$20</definedName>
    <definedName name="label2g" localSheetId="36">[5]INICIO!$AA$20</definedName>
    <definedName name="label2g" localSheetId="35">[4]INICIO!$AA$20</definedName>
    <definedName name="label2g">[4]INICIO!$AA$20</definedName>
    <definedName name="label2S" localSheetId="1">[1]INICIO!$AA$23</definedName>
    <definedName name="label2S" localSheetId="39">[1]INICIO!$AA$23</definedName>
    <definedName name="label2S" localSheetId="40">[1]INICIO!$AA$23</definedName>
    <definedName name="label2S" localSheetId="41">[1]INICIO!$AA$23</definedName>
    <definedName name="label2S" localSheetId="34">[1]INICIO!$AA$23</definedName>
    <definedName name="label2S" localSheetId="43">[2]INICIO!$AA$23</definedName>
    <definedName name="label2S" localSheetId="36">[5]INICIO!$AA$23</definedName>
    <definedName name="label2S" localSheetId="35">[4]INICIO!$AA$23</definedName>
    <definedName name="label2S">[4]INICIO!$AA$23</definedName>
    <definedName name="Líneadeacción" localSheetId="32">[6]INICIO!#REF!</definedName>
    <definedName name="Líneadeacción" localSheetId="33">[6]INICIO!#REF!</definedName>
    <definedName name="Líneadeacción" localSheetId="38">[9]INICIO!#REF!</definedName>
    <definedName name="Líneadeacción" localSheetId="1">[6]INICIO!#REF!</definedName>
    <definedName name="Líneadeacción" localSheetId="5">[9]INICIO!#REF!</definedName>
    <definedName name="Líneadeacción" localSheetId="7">[9]INICIO!#REF!</definedName>
    <definedName name="Líneadeacción" localSheetId="8">[9]INICIO!#REF!</definedName>
    <definedName name="Líneadeacción" localSheetId="6">[9]INICIO!#REF!</definedName>
    <definedName name="Líneadeacción" localSheetId="9">[9]INICIO!#REF!</definedName>
    <definedName name="Líneadeacción" localSheetId="10">[9]INICIO!#REF!</definedName>
    <definedName name="Líneadeacción" localSheetId="11">[9]INICIO!#REF!</definedName>
    <definedName name="Líneadeacción" localSheetId="12">[9]INICIO!#REF!</definedName>
    <definedName name="Líneadeacción" localSheetId="13">[9]INICIO!#REF!</definedName>
    <definedName name="Líneadeacción" localSheetId="14">[9]INICIO!#REF!</definedName>
    <definedName name="Líneadeacción" localSheetId="15">[9]INICIO!#REF!</definedName>
    <definedName name="Líneadeacción" localSheetId="4">[9]INICIO!#REF!</definedName>
    <definedName name="Líneadeacción" localSheetId="39">[6]INICIO!#REF!</definedName>
    <definedName name="Líneadeacción" localSheetId="40">[6]INICIO!#REF!</definedName>
    <definedName name="Líneadeacción" localSheetId="41">[6]INICIO!#REF!</definedName>
    <definedName name="Líneadeacción" localSheetId="34">[6]INICIO!#REF!</definedName>
    <definedName name="Líneadeacción" localSheetId="16">[9]INICIO!#REF!</definedName>
    <definedName name="Líneadeacción" localSheetId="17">[9]INICIO!#REF!</definedName>
    <definedName name="Líneadeacción" localSheetId="18">[9]INICIO!#REF!</definedName>
    <definedName name="Líneadeacción" localSheetId="19">[9]INICIO!#REF!</definedName>
    <definedName name="Líneadeacción" localSheetId="20">[9]INICIO!#REF!</definedName>
    <definedName name="Líneadeacción" localSheetId="21">[9]INICIO!#REF!</definedName>
    <definedName name="Líneadeacción" localSheetId="22">[9]INICIO!#REF!</definedName>
    <definedName name="Líneadeacción" localSheetId="23">[9]INICIO!#REF!</definedName>
    <definedName name="Líneadeacción" localSheetId="24">[9]INICIO!#REF!</definedName>
    <definedName name="Líneadeacción" localSheetId="43">[7]INICIO!#REF!</definedName>
    <definedName name="Líneadeacción" localSheetId="36">[15]INICIO!#REF!</definedName>
    <definedName name="Líneadeacción" localSheetId="30">[9]INICIO!#REF!</definedName>
    <definedName name="Líneadeacción" localSheetId="35">[9]INICIO!#REF!</definedName>
    <definedName name="Líneadeacción">[9]INICIO!#REF!</definedName>
    <definedName name="LISTA_2016" localSheetId="32">#REF!</definedName>
    <definedName name="LISTA_2016" localSheetId="33">#REF!</definedName>
    <definedName name="LISTA_2016" localSheetId="38">#REF!</definedName>
    <definedName name="LISTA_2016" localSheetId="5">#REF!</definedName>
    <definedName name="LISTA_2016" localSheetId="7">#REF!</definedName>
    <definedName name="LISTA_2016" localSheetId="8">#REF!</definedName>
    <definedName name="LISTA_2016" localSheetId="6">#REF!</definedName>
    <definedName name="LISTA_2016" localSheetId="9">#REF!</definedName>
    <definedName name="LISTA_2016" localSheetId="10">#REF!</definedName>
    <definedName name="LISTA_2016" localSheetId="11">#REF!</definedName>
    <definedName name="LISTA_2016" localSheetId="12">#REF!</definedName>
    <definedName name="LISTA_2016" localSheetId="13">#REF!</definedName>
    <definedName name="LISTA_2016" localSheetId="14">#REF!</definedName>
    <definedName name="LISTA_2016" localSheetId="15">#REF!</definedName>
    <definedName name="LISTA_2016" localSheetId="4">#REF!</definedName>
    <definedName name="LISTA_2016" localSheetId="3">#REF!</definedName>
    <definedName name="LISTA_2016" localSheetId="39">#REF!</definedName>
    <definedName name="LISTA_2016" localSheetId="16">#REF!</definedName>
    <definedName name="LISTA_2016" localSheetId="17">#REF!</definedName>
    <definedName name="LISTA_2016" localSheetId="18">#REF!</definedName>
    <definedName name="LISTA_2016" localSheetId="19">#REF!</definedName>
    <definedName name="LISTA_2016" localSheetId="20">#REF!</definedName>
    <definedName name="LISTA_2016" localSheetId="21">#REF!</definedName>
    <definedName name="LISTA_2016" localSheetId="22">#REF!</definedName>
    <definedName name="LISTA_2016" localSheetId="23">#REF!</definedName>
    <definedName name="LISTA_2016" localSheetId="24">#REF!</definedName>
    <definedName name="LISTA_2016" localSheetId="43">#REF!</definedName>
    <definedName name="LISTA_2016" localSheetId="42">#REF!</definedName>
    <definedName name="LISTA_2016" localSheetId="36">#REF!</definedName>
    <definedName name="LISTA_2016">#REF!</definedName>
    <definedName name="lista_ai" localSheetId="1">[1]INICIO!$AO$55:$AO$96</definedName>
    <definedName name="lista_ai" localSheetId="39">[1]INICIO!$AO$55:$AO$96</definedName>
    <definedName name="lista_ai" localSheetId="40">[1]INICIO!$AO$55:$AO$96</definedName>
    <definedName name="lista_ai" localSheetId="41">[1]INICIO!$AO$55:$AO$96</definedName>
    <definedName name="lista_ai" localSheetId="34">[1]INICIO!$AO$55:$AO$96</definedName>
    <definedName name="lista_ai" localSheetId="43">[2]INICIO!$AO$55:$AO$96</definedName>
    <definedName name="lista_ai" localSheetId="36">[5]INICIO!$AO$55:$AO$96</definedName>
    <definedName name="lista_ai" localSheetId="35">[4]INICIO!$AO$55:$AO$96</definedName>
    <definedName name="lista_ai">[4]INICIO!$AO$55:$AO$96</definedName>
    <definedName name="lista_deleg" localSheetId="1">[1]INICIO!$AR$34:$AR$49</definedName>
    <definedName name="lista_deleg" localSheetId="39">[1]INICIO!$AR$34:$AR$49</definedName>
    <definedName name="lista_deleg" localSheetId="40">[1]INICIO!$AR$34:$AR$49</definedName>
    <definedName name="lista_deleg" localSheetId="41">[1]INICIO!$AR$34:$AR$49</definedName>
    <definedName name="lista_deleg" localSheetId="34">[1]INICIO!$AR$34:$AR$49</definedName>
    <definedName name="lista_deleg" localSheetId="43">[2]INICIO!$AR$34:$AR$49</definedName>
    <definedName name="lista_deleg" localSheetId="36">[5]INICIO!$AR$34:$AR$49</definedName>
    <definedName name="lista_deleg" localSheetId="35">[4]INICIO!$AR$34:$AR$49</definedName>
    <definedName name="lista_deleg">[4]INICIO!$AR$34:$AR$49</definedName>
    <definedName name="lista_eppa" localSheetId="1">[1]INICIO!$AR$55:$AS$149</definedName>
    <definedName name="lista_eppa" localSheetId="39">[1]INICIO!$AR$55:$AS$149</definedName>
    <definedName name="lista_eppa" localSheetId="40">[1]INICIO!$AR$55:$AS$149</definedName>
    <definedName name="lista_eppa" localSheetId="41">[1]INICIO!$AR$55:$AS$149</definedName>
    <definedName name="lista_eppa" localSheetId="34">[1]INICIO!$AR$55:$AS$149</definedName>
    <definedName name="lista_eppa" localSheetId="43">[2]INICIO!$AR$55:$AS$149</definedName>
    <definedName name="lista_eppa" localSheetId="36">[5]INICIO!$AR$55:$AS$149</definedName>
    <definedName name="lista_eppa" localSheetId="35">[4]INICIO!$AR$55:$AS$149</definedName>
    <definedName name="lista_eppa">[4]INICIO!$AR$55:$AS$149</definedName>
    <definedName name="LISTA_UR" localSheetId="1">[1]INICIO!$Y$4:$Z$93</definedName>
    <definedName name="LISTA_UR" localSheetId="39">[1]INICIO!$Y$4:$Z$93</definedName>
    <definedName name="LISTA_UR" localSheetId="40">[1]INICIO!$Y$4:$Z$93</definedName>
    <definedName name="LISTA_UR" localSheetId="41">[1]INICIO!$Y$4:$Z$93</definedName>
    <definedName name="LISTA_UR" localSheetId="34">[1]INICIO!$Y$4:$Z$93</definedName>
    <definedName name="LISTA_UR" localSheetId="43">[2]INICIO!$Y$4:$Z$93</definedName>
    <definedName name="LISTA_UR" localSheetId="36">[5]INICIO!$Y$4:$Z$93</definedName>
    <definedName name="LISTA_UR" localSheetId="35">[4]INICIO!$Y$4:$Z$93</definedName>
    <definedName name="LISTA_UR">[4]INICIO!$Y$4:$Z$93</definedName>
    <definedName name="MAPPEGS" localSheetId="32">[6]INICIO!#REF!</definedName>
    <definedName name="MAPPEGS" localSheetId="33">[6]INICIO!#REF!</definedName>
    <definedName name="MAPPEGS" localSheetId="38">[9]INICIO!#REF!</definedName>
    <definedName name="MAPPEGS" localSheetId="1">[6]INICIO!#REF!</definedName>
    <definedName name="MAPPEGS" localSheetId="5">[9]INICIO!#REF!</definedName>
    <definedName name="MAPPEGS" localSheetId="7">[9]INICIO!#REF!</definedName>
    <definedName name="MAPPEGS" localSheetId="8">[9]INICIO!#REF!</definedName>
    <definedName name="MAPPEGS" localSheetId="6">[9]INICIO!#REF!</definedName>
    <definedName name="MAPPEGS" localSheetId="9">[9]INICIO!#REF!</definedName>
    <definedName name="MAPPEGS" localSheetId="10">[9]INICIO!#REF!</definedName>
    <definedName name="MAPPEGS" localSheetId="11">[9]INICIO!#REF!</definedName>
    <definedName name="MAPPEGS" localSheetId="12">[9]INICIO!#REF!</definedName>
    <definedName name="MAPPEGS" localSheetId="13">[9]INICIO!#REF!</definedName>
    <definedName name="MAPPEGS" localSheetId="14">[9]INICIO!#REF!</definedName>
    <definedName name="MAPPEGS" localSheetId="15">[9]INICIO!#REF!</definedName>
    <definedName name="MAPPEGS" localSheetId="4">[9]INICIO!#REF!</definedName>
    <definedName name="MAPPEGS" localSheetId="39">[6]INICIO!#REF!</definedName>
    <definedName name="MAPPEGS" localSheetId="40">[6]INICIO!#REF!</definedName>
    <definedName name="MAPPEGS" localSheetId="41">[6]INICIO!#REF!</definedName>
    <definedName name="MAPPEGS" localSheetId="34">[6]INICIO!#REF!</definedName>
    <definedName name="MAPPEGS" localSheetId="16">[9]INICIO!#REF!</definedName>
    <definedName name="MAPPEGS" localSheetId="17">[9]INICIO!#REF!</definedName>
    <definedName name="MAPPEGS" localSheetId="18">[9]INICIO!#REF!</definedName>
    <definedName name="MAPPEGS" localSheetId="19">[9]INICIO!#REF!</definedName>
    <definedName name="MAPPEGS" localSheetId="20">[9]INICIO!#REF!</definedName>
    <definedName name="MAPPEGS" localSheetId="21">[9]INICIO!#REF!</definedName>
    <definedName name="MAPPEGS" localSheetId="22">[9]INICIO!#REF!</definedName>
    <definedName name="MAPPEGS" localSheetId="23">[9]INICIO!#REF!</definedName>
    <definedName name="MAPPEGS" localSheetId="24">[9]INICIO!#REF!</definedName>
    <definedName name="MAPPEGS" localSheetId="43">[7]INICIO!#REF!</definedName>
    <definedName name="MAPPEGS" localSheetId="36">[15]INICIO!#REF!</definedName>
    <definedName name="MAPPEGS" localSheetId="35">[9]INICIO!#REF!</definedName>
    <definedName name="MAPPEGS">[9]INICIO!#REF!</definedName>
    <definedName name="MODIF" localSheetId="1">[1]datos!$U$2:$U$31674</definedName>
    <definedName name="MODIF" localSheetId="39">#REF!</definedName>
    <definedName name="MODIF" localSheetId="40">#REF!</definedName>
    <definedName name="MODIF" localSheetId="41">[1]datos!$U$2:$U$31674</definedName>
    <definedName name="MODIF" localSheetId="34">[1]datos!$U$2:$U$31674</definedName>
    <definedName name="MODIF" localSheetId="43">[2]datos!$U$2:$U$31674</definedName>
    <definedName name="MODIF" localSheetId="36">[5]datos!$U$2:$U$31674</definedName>
    <definedName name="MODIF" localSheetId="35">[4]datos!$U$2:$U$31674</definedName>
    <definedName name="MODIF">[4]datos!$U$2:$U$31674</definedName>
    <definedName name="MSG_ERROR1" localSheetId="32">[1]INICIO!$AA$11</definedName>
    <definedName name="MSG_ERROR1" localSheetId="33">[1]INICIO!$AA$11</definedName>
    <definedName name="MSG_ERROR1" localSheetId="29">[4]INICIO!$AA$11</definedName>
    <definedName name="MSG_ERROR1" localSheetId="1">[6]INICIO!$AA$11</definedName>
    <definedName name="MSG_ERROR1" localSheetId="39">[6]INICIO!$AA$11</definedName>
    <definedName name="MSG_ERROR1" localSheetId="40">[6]INICIO!$AA$11</definedName>
    <definedName name="MSG_ERROR1" localSheetId="41">[6]INICIO!$AA$11</definedName>
    <definedName name="MSG_ERROR1" localSheetId="34">[6]INICIO!$AA$11</definedName>
    <definedName name="MSG_ERROR1" localSheetId="43">[7]INICIO!$AA$11</definedName>
    <definedName name="MSG_ERROR1" localSheetId="36">[8]INICIO!$AA$11</definedName>
    <definedName name="MSG_ERROR1" localSheetId="35">[9]INICIO!$AA$11</definedName>
    <definedName name="MSG_ERROR1">[9]INICIO!$AA$11</definedName>
    <definedName name="MSG_ERROR2" localSheetId="1">[1]INICIO!$AA$12</definedName>
    <definedName name="MSG_ERROR2" localSheetId="39">[1]INICIO!$AA$12</definedName>
    <definedName name="MSG_ERROR2" localSheetId="40">[1]INICIO!$AA$12</definedName>
    <definedName name="MSG_ERROR2" localSheetId="41">[1]INICIO!$AA$12</definedName>
    <definedName name="MSG_ERROR2" localSheetId="34">[1]INICIO!$AA$12</definedName>
    <definedName name="MSG_ERROR2" localSheetId="43">[2]INICIO!$AA$12</definedName>
    <definedName name="MSG_ERROR2" localSheetId="36">[5]INICIO!$AA$12</definedName>
    <definedName name="MSG_ERROR2" localSheetId="35">[4]INICIO!$AA$12</definedName>
    <definedName name="MSG_ERROR2">[4]INICIO!$AA$12</definedName>
    <definedName name="OPCION2" localSheetId="32">[1]INICIO!#REF!</definedName>
    <definedName name="OPCION2" localSheetId="33">[1]INICIO!#REF!</definedName>
    <definedName name="OPCION2" localSheetId="38">[9]INICIO!#REF!</definedName>
    <definedName name="OPCION2" localSheetId="29">[4]INICIO!#REF!</definedName>
    <definedName name="OPCION2" localSheetId="1">[6]INICIO!#REF!</definedName>
    <definedName name="OPCION2" localSheetId="5">[9]INICIO!#REF!</definedName>
    <definedName name="OPCION2" localSheetId="7">[9]INICIO!#REF!</definedName>
    <definedName name="OPCION2" localSheetId="8">[9]INICIO!#REF!</definedName>
    <definedName name="OPCION2" localSheetId="6">[9]INICIO!#REF!</definedName>
    <definedName name="OPCION2" localSheetId="9">[9]INICIO!#REF!</definedName>
    <definedName name="OPCION2" localSheetId="10">[9]INICIO!#REF!</definedName>
    <definedName name="OPCION2" localSheetId="11">[9]INICIO!#REF!</definedName>
    <definedName name="OPCION2" localSheetId="12">[9]INICIO!#REF!</definedName>
    <definedName name="OPCION2" localSheetId="13">[9]INICIO!#REF!</definedName>
    <definedName name="OPCION2" localSheetId="14">[9]INICIO!#REF!</definedName>
    <definedName name="OPCION2" localSheetId="15">[9]INICIO!#REF!</definedName>
    <definedName name="OPCION2" localSheetId="4">[9]INICIO!#REF!</definedName>
    <definedName name="OPCION2" localSheetId="39">[6]INICIO!#REF!</definedName>
    <definedName name="OPCION2" localSheetId="40">[6]INICIO!#REF!</definedName>
    <definedName name="OPCION2" localSheetId="41">[6]INICIO!#REF!</definedName>
    <definedName name="OPCION2" localSheetId="34">[6]INICIO!#REF!</definedName>
    <definedName name="OPCION2" localSheetId="16">[9]INICIO!#REF!</definedName>
    <definedName name="OPCION2" localSheetId="17">[9]INICIO!#REF!</definedName>
    <definedName name="OPCION2" localSheetId="18">[9]INICIO!#REF!</definedName>
    <definedName name="OPCION2" localSheetId="19">[9]INICIO!#REF!</definedName>
    <definedName name="OPCION2" localSheetId="20">[9]INICIO!#REF!</definedName>
    <definedName name="OPCION2" localSheetId="21">[9]INICIO!#REF!</definedName>
    <definedName name="OPCION2" localSheetId="22">[9]INICIO!#REF!</definedName>
    <definedName name="OPCION2" localSheetId="23">[9]INICIO!#REF!</definedName>
    <definedName name="OPCION2" localSheetId="24">[9]INICIO!#REF!</definedName>
    <definedName name="OPCION2" localSheetId="43">[7]INICIO!#REF!</definedName>
    <definedName name="OPCION2" localSheetId="36">[8]INICIO!#REF!</definedName>
    <definedName name="OPCION2" localSheetId="30">[9]INICIO!#REF!</definedName>
    <definedName name="OPCION2" localSheetId="35">[9]INICIO!#REF!</definedName>
    <definedName name="OPCION2" localSheetId="31">[9]INICIO!#REF!</definedName>
    <definedName name="OPCION2">[9]INICIO!#REF!</definedName>
    <definedName name="ORIG" localSheetId="1">[1]datos!$T$2:$T$31674</definedName>
    <definedName name="ORIG" localSheetId="39">#REF!</definedName>
    <definedName name="ORIG" localSheetId="40">#REF!</definedName>
    <definedName name="ORIG" localSheetId="41">[1]datos!$T$2:$T$31674</definedName>
    <definedName name="ORIG" localSheetId="34">[1]datos!$T$2:$T$31674</definedName>
    <definedName name="ORIG" localSheetId="43">[2]datos!$T$2:$T$31674</definedName>
    <definedName name="ORIG" localSheetId="36">[5]datos!$T$2:$T$31674</definedName>
    <definedName name="ORIG" localSheetId="35">[4]datos!$T$2:$T$31674</definedName>
    <definedName name="ORIG">[4]datos!$T$2:$T$31674</definedName>
    <definedName name="P" localSheetId="1">[1]INICIO!$AO$5:$AP$32</definedName>
    <definedName name="P" localSheetId="39">[1]INICIO!$AO$5:$AP$32</definedName>
    <definedName name="P" localSheetId="40">[1]INICIO!$AO$5:$AP$32</definedName>
    <definedName name="P" localSheetId="41">[1]INICIO!$AO$5:$AP$32</definedName>
    <definedName name="P" localSheetId="34">[1]INICIO!$AO$5:$AP$32</definedName>
    <definedName name="P" localSheetId="43">[2]INICIO!$AO$5:$AP$32</definedName>
    <definedName name="P" localSheetId="36">[5]INICIO!$AO$5:$AP$32</definedName>
    <definedName name="P" localSheetId="35">[4]INICIO!$AO$5:$AP$32</definedName>
    <definedName name="P">[4]INICIO!$AO$5:$AP$32</definedName>
    <definedName name="P_K" localSheetId="1">[1]INICIO!$AO$5:$AO$32</definedName>
    <definedName name="P_K" localSheetId="39">[1]INICIO!$AO$5:$AO$32</definedName>
    <definedName name="P_K" localSheetId="40">[1]INICIO!$AO$5:$AO$32</definedName>
    <definedName name="P_K" localSheetId="41">[1]INICIO!$AO$5:$AO$32</definedName>
    <definedName name="P_K" localSheetId="34">[1]INICIO!$AO$5:$AO$32</definedName>
    <definedName name="P_K" localSheetId="43">[2]INICIO!$AO$5:$AO$32</definedName>
    <definedName name="P_K" localSheetId="36">[5]INICIO!$AO$5:$AO$32</definedName>
    <definedName name="P_K" localSheetId="35">[4]INICIO!$AO$5:$AO$32</definedName>
    <definedName name="P_K">[4]INICIO!$AO$5:$AO$32</definedName>
    <definedName name="PE" localSheetId="1">[1]INICIO!$AR$5:$AS$16</definedName>
    <definedName name="PE" localSheetId="39">[1]INICIO!$AR$5:$AS$16</definedName>
    <definedName name="PE" localSheetId="40">[1]INICIO!$AR$5:$AS$16</definedName>
    <definedName name="PE" localSheetId="41">[1]INICIO!$AR$5:$AS$16</definedName>
    <definedName name="PE" localSheetId="34">[1]INICIO!$AR$5:$AS$16</definedName>
    <definedName name="PE" localSheetId="43">[2]INICIO!$AR$5:$AS$16</definedName>
    <definedName name="PE" localSheetId="36">[5]INICIO!$AR$5:$AS$16</definedName>
    <definedName name="PE" localSheetId="35">[4]INICIO!$AR$5:$AS$16</definedName>
    <definedName name="PE">[4]INICIO!$AR$5:$AS$16</definedName>
    <definedName name="PE_K" localSheetId="1">[1]INICIO!$AR$5:$AR$16</definedName>
    <definedName name="PE_K" localSheetId="39">[1]INICIO!$AR$5:$AR$16</definedName>
    <definedName name="PE_K" localSheetId="40">[1]INICIO!$AR$5:$AR$16</definedName>
    <definedName name="PE_K" localSheetId="41">[1]INICIO!$AR$5:$AR$16</definedName>
    <definedName name="PE_K" localSheetId="34">[1]INICIO!$AR$5:$AR$16</definedName>
    <definedName name="PE_K" localSheetId="43">[2]INICIO!$AR$5:$AR$16</definedName>
    <definedName name="PE_K" localSheetId="36">[5]INICIO!$AR$5:$AR$16</definedName>
    <definedName name="PE_K" localSheetId="35">[4]INICIO!$AR$5:$AR$16</definedName>
    <definedName name="PE_K">[4]INICIO!$AR$5:$AR$16</definedName>
    <definedName name="PEDO" localSheetId="32">[16]INICIO!#REF!</definedName>
    <definedName name="PEDO" localSheetId="33">[16]INICIO!#REF!</definedName>
    <definedName name="PEDO" localSheetId="38">[9]INICIO!#REF!</definedName>
    <definedName name="PEDO" localSheetId="5">[9]INICIO!#REF!</definedName>
    <definedName name="PEDO" localSheetId="7">[9]INICIO!#REF!</definedName>
    <definedName name="PEDO" localSheetId="8">[9]INICIO!#REF!</definedName>
    <definedName name="PEDO" localSheetId="6">[9]INICIO!#REF!</definedName>
    <definedName name="PEDO" localSheetId="9">[9]INICIO!#REF!</definedName>
    <definedName name="PEDO" localSheetId="10">[9]INICIO!#REF!</definedName>
    <definedName name="PEDO" localSheetId="11">[9]INICIO!#REF!</definedName>
    <definedName name="PEDO" localSheetId="12">[9]INICIO!#REF!</definedName>
    <definedName name="PEDO" localSheetId="13">[9]INICIO!#REF!</definedName>
    <definedName name="PEDO" localSheetId="14">[9]INICIO!#REF!</definedName>
    <definedName name="PEDO" localSheetId="15">[9]INICIO!#REF!</definedName>
    <definedName name="PEDO" localSheetId="4">[9]INICIO!#REF!</definedName>
    <definedName name="PEDO" localSheetId="16">[9]INICIO!#REF!</definedName>
    <definedName name="PEDO" localSheetId="17">[9]INICIO!#REF!</definedName>
    <definedName name="PEDO" localSheetId="18">[9]INICIO!#REF!</definedName>
    <definedName name="PEDO" localSheetId="19">[9]INICIO!#REF!</definedName>
    <definedName name="PEDO" localSheetId="20">[9]INICIO!#REF!</definedName>
    <definedName name="PEDO" localSheetId="21">[9]INICIO!#REF!</definedName>
    <definedName name="PEDO" localSheetId="22">[9]INICIO!#REF!</definedName>
    <definedName name="PEDO" localSheetId="23">[9]INICIO!#REF!</definedName>
    <definedName name="PEDO" localSheetId="24">[9]INICIO!#REF!</definedName>
    <definedName name="PEDO" localSheetId="43">[7]INICIO!#REF!</definedName>
    <definedName name="PEDO" localSheetId="36">[15]INICIO!#REF!</definedName>
    <definedName name="PEDO" localSheetId="30">[9]INICIO!#REF!</definedName>
    <definedName name="PEDO" localSheetId="35">[9]INICIO!#REF!</definedName>
    <definedName name="PEDO">[9]INICIO!#REF!</definedName>
    <definedName name="PERIODO" localSheetId="32">#REF!</definedName>
    <definedName name="PERIODO" localSheetId="33">#REF!</definedName>
    <definedName name="PERIODO" localSheetId="38">#REF!</definedName>
    <definedName name="PERIODO" localSheetId="5">#REF!</definedName>
    <definedName name="PERIODO" localSheetId="7">#REF!</definedName>
    <definedName name="PERIODO" localSheetId="8">#REF!</definedName>
    <definedName name="PERIODO" localSheetId="6">#REF!</definedName>
    <definedName name="PERIODO" localSheetId="9">#REF!</definedName>
    <definedName name="PERIODO" localSheetId="10">#REF!</definedName>
    <definedName name="PERIODO" localSheetId="11">#REF!</definedName>
    <definedName name="PERIODO" localSheetId="12">#REF!</definedName>
    <definedName name="PERIODO" localSheetId="13">#REF!</definedName>
    <definedName name="PERIODO" localSheetId="14">#REF!</definedName>
    <definedName name="PERIODO" localSheetId="15">#REF!</definedName>
    <definedName name="PERIODO" localSheetId="4">#REF!</definedName>
    <definedName name="PERIODO" localSheetId="3">#REF!</definedName>
    <definedName name="periodo" localSheetId="39">'EP-02'!#REF!</definedName>
    <definedName name="periodo" localSheetId="40">'EP-03'!#REF!</definedName>
    <definedName name="PERIODO" localSheetId="41">#REF!</definedName>
    <definedName name="PERIODO" localSheetId="16">#REF!</definedName>
    <definedName name="PERIODO" localSheetId="17">#REF!</definedName>
    <definedName name="PERIODO" localSheetId="18">#REF!</definedName>
    <definedName name="PERIODO" localSheetId="19">#REF!</definedName>
    <definedName name="PERIODO" localSheetId="20">#REF!</definedName>
    <definedName name="PERIODO" localSheetId="21">#REF!</definedName>
    <definedName name="PERIODO" localSheetId="22">#REF!</definedName>
    <definedName name="PERIODO" localSheetId="23">#REF!</definedName>
    <definedName name="PERIODO" localSheetId="24">#REF!</definedName>
    <definedName name="PERIODO" localSheetId="43">#REF!</definedName>
    <definedName name="PERIODO" localSheetId="36">#REF!</definedName>
    <definedName name="PERIODO" localSheetId="30">#REF!</definedName>
    <definedName name="PERIODO" localSheetId="35">#REF!</definedName>
    <definedName name="PERIODO">#REF!</definedName>
    <definedName name="PRC" localSheetId="33">#REF!</definedName>
    <definedName name="PRC" localSheetId="38">#REF!</definedName>
    <definedName name="PRC" localSheetId="7">#REF!</definedName>
    <definedName name="PRC" localSheetId="8">#REF!</definedName>
    <definedName name="PRC" localSheetId="6">#REF!</definedName>
    <definedName name="PRC" localSheetId="9">#REF!</definedName>
    <definedName name="PRC" localSheetId="10">#REF!</definedName>
    <definedName name="PRC" localSheetId="11">#REF!</definedName>
    <definedName name="PRC" localSheetId="12">#REF!</definedName>
    <definedName name="PRC" localSheetId="13">#REF!</definedName>
    <definedName name="PRC" localSheetId="14">#REF!</definedName>
    <definedName name="PRC" localSheetId="15">#REF!</definedName>
    <definedName name="PRC" localSheetId="3">#REF!</definedName>
    <definedName name="PRC" localSheetId="39">#REF!</definedName>
    <definedName name="PRC" localSheetId="16">#REF!</definedName>
    <definedName name="PRC" localSheetId="17">#REF!</definedName>
    <definedName name="PRC" localSheetId="18">#REF!</definedName>
    <definedName name="PRC" localSheetId="19">#REF!</definedName>
    <definedName name="PRC" localSheetId="20">#REF!</definedName>
    <definedName name="PRC" localSheetId="21">#REF!</definedName>
    <definedName name="PRC" localSheetId="22">#REF!</definedName>
    <definedName name="PRC" localSheetId="23">#REF!</definedName>
    <definedName name="PRC" localSheetId="24">#REF!</definedName>
    <definedName name="PRC" localSheetId="43">#REF!</definedName>
    <definedName name="PRC" localSheetId="36">#REF!</definedName>
    <definedName name="PRC">#REF!</definedName>
    <definedName name="PROG" localSheetId="32">#REF!</definedName>
    <definedName name="PROG" localSheetId="33">#REF!</definedName>
    <definedName name="PROG" localSheetId="38">#REF!</definedName>
    <definedName name="PROG" localSheetId="5">#REF!</definedName>
    <definedName name="PROG" localSheetId="7">#REF!</definedName>
    <definedName name="PROG" localSheetId="8">#REF!</definedName>
    <definedName name="PROG" localSheetId="6">#REF!</definedName>
    <definedName name="PROG" localSheetId="9">#REF!</definedName>
    <definedName name="PROG" localSheetId="10">#REF!</definedName>
    <definedName name="PROG" localSheetId="11">#REF!</definedName>
    <definedName name="PROG" localSheetId="12">#REF!</definedName>
    <definedName name="PROG" localSheetId="13">#REF!</definedName>
    <definedName name="PROG" localSheetId="14">#REF!</definedName>
    <definedName name="PROG" localSheetId="15">#REF!</definedName>
    <definedName name="PROG" localSheetId="4">#REF!</definedName>
    <definedName name="PROG" localSheetId="3">#REF!</definedName>
    <definedName name="PROG" localSheetId="39">#REF!</definedName>
    <definedName name="PROG" localSheetId="40">#REF!</definedName>
    <definedName name="PROG" localSheetId="41">#REF!</definedName>
    <definedName name="PROG" localSheetId="16">#REF!</definedName>
    <definedName name="PROG" localSheetId="17">#REF!</definedName>
    <definedName name="PROG" localSheetId="18">#REF!</definedName>
    <definedName name="PROG" localSheetId="19">#REF!</definedName>
    <definedName name="PROG" localSheetId="20">#REF!</definedName>
    <definedName name="PROG" localSheetId="21">#REF!</definedName>
    <definedName name="PROG" localSheetId="22">#REF!</definedName>
    <definedName name="PROG" localSheetId="23">#REF!</definedName>
    <definedName name="PROG" localSheetId="24">#REF!</definedName>
    <definedName name="PROG" localSheetId="43">#REF!</definedName>
    <definedName name="PROG" localSheetId="36">#REF!</definedName>
    <definedName name="PROG" localSheetId="30">#REF!</definedName>
    <definedName name="PROG" localSheetId="35">#REF!</definedName>
    <definedName name="PROG">#REF!</definedName>
    <definedName name="ptda" localSheetId="32">#REF!</definedName>
    <definedName name="ptda" localSheetId="33">#REF!</definedName>
    <definedName name="ptda" localSheetId="38">#REF!</definedName>
    <definedName name="ptda" localSheetId="5">#REF!</definedName>
    <definedName name="ptda" localSheetId="7">#REF!</definedName>
    <definedName name="ptda" localSheetId="8">#REF!</definedName>
    <definedName name="ptda" localSheetId="6">#REF!</definedName>
    <definedName name="ptda" localSheetId="9">#REF!</definedName>
    <definedName name="ptda" localSheetId="10">#REF!</definedName>
    <definedName name="ptda" localSheetId="11">#REF!</definedName>
    <definedName name="ptda" localSheetId="12">#REF!</definedName>
    <definedName name="ptda" localSheetId="13">#REF!</definedName>
    <definedName name="ptda" localSheetId="14">#REF!</definedName>
    <definedName name="ptda" localSheetId="15">#REF!</definedName>
    <definedName name="ptda" localSheetId="4">#REF!</definedName>
    <definedName name="ptda" localSheetId="3">#REF!</definedName>
    <definedName name="ptda" localSheetId="39">#REF!</definedName>
    <definedName name="ptda" localSheetId="40">#REF!</definedName>
    <definedName name="ptda" localSheetId="41">#REF!</definedName>
    <definedName name="ptda" localSheetId="16">#REF!</definedName>
    <definedName name="ptda" localSheetId="17">#REF!</definedName>
    <definedName name="ptda" localSheetId="18">#REF!</definedName>
    <definedName name="ptda" localSheetId="19">#REF!</definedName>
    <definedName name="ptda" localSheetId="20">#REF!</definedName>
    <definedName name="ptda" localSheetId="21">#REF!</definedName>
    <definedName name="ptda" localSheetId="22">#REF!</definedName>
    <definedName name="ptda" localSheetId="23">#REF!</definedName>
    <definedName name="ptda" localSheetId="24">#REF!</definedName>
    <definedName name="ptda" localSheetId="43">#REF!</definedName>
    <definedName name="ptda" localSheetId="36">#REF!</definedName>
    <definedName name="ptda" localSheetId="30">#REF!</definedName>
    <definedName name="ptda" localSheetId="35">#REF!</definedName>
    <definedName name="ptda">#REF!</definedName>
    <definedName name="RE">[6]INICIO!$AA$11</definedName>
    <definedName name="rubros_fpc" localSheetId="1">[1]INICIO!$AO$39:$AO$42</definedName>
    <definedName name="rubros_fpc" localSheetId="39">[1]INICIO!$AO$39:$AO$42</definedName>
    <definedName name="rubros_fpc" localSheetId="40">[1]INICIO!$AO$39:$AO$42</definedName>
    <definedName name="rubros_fpc" localSheetId="41">[1]INICIO!$AO$39:$AO$42</definedName>
    <definedName name="rubros_fpc" localSheetId="34">[1]INICIO!$AO$39:$AO$42</definedName>
    <definedName name="rubros_fpc" localSheetId="43">[2]INICIO!$AO$39:$AO$42</definedName>
    <definedName name="rubros_fpc" localSheetId="36">[5]INICIO!$AO$39:$AO$42</definedName>
    <definedName name="rubros_fpc" localSheetId="35">[4]INICIO!$AO$39:$AO$42</definedName>
    <definedName name="rubros_fpc">[4]INICIO!$AO$39:$AO$42</definedName>
    <definedName name="_xlnm.Print_Titles" localSheetId="28">ADS!$1:$4</definedName>
    <definedName name="_xlnm.Print_Titles" localSheetId="25">APP!$1:$5</definedName>
    <definedName name="_xlnm.Print_Titles" localSheetId="32">'APR-1'!$3:$6</definedName>
    <definedName name="_xlnm.Print_Titles" localSheetId="33">'APR-2'!$3:$6</definedName>
    <definedName name="_xlnm.Print_Titles" localSheetId="26">AR!$1:$4</definedName>
    <definedName name="_xlnm.Print_Titles" localSheetId="29">AUR!$1:$4</definedName>
    <definedName name="_xlnm.Print_Titles" localSheetId="5">'EAI-RCR'!$1:$6</definedName>
    <definedName name="_xlnm.Print_Titles" localSheetId="7">'EAI-RFE 15O182'!$1:$6</definedName>
    <definedName name="_xlnm.Print_Titles" localSheetId="8">'EAI-RFE 15O280-680 PARTICIPA'!$1:$6</definedName>
    <definedName name="_xlnm.Print_Titles" localSheetId="6">'EAI-RFE 15OI75 LIQ REM 17'!$1:$6</definedName>
    <definedName name="_xlnm.Print_Titles" localSheetId="9">'EAI-RFE 25AI83 FORTASEG'!$1:$6</definedName>
    <definedName name="_xlnm.Print_Titles" localSheetId="10">'EAI-RFE 25IL83 LIQ AD'!$1:$6</definedName>
    <definedName name="_xlnm.Print_Titles" localSheetId="11">'EAI-RFE 25MK83'!$1:$6</definedName>
    <definedName name="_xlnm.Print_Titles" localSheetId="12">'EAI-RFE 25P180-83 FORTAMUN'!$1:$6</definedName>
    <definedName name="_xlnm.Print_Titles" localSheetId="13">'EAI-RFE 25P184 int FORTAMUN'!$1:$6</definedName>
    <definedName name="_xlnm.Print_Titles" localSheetId="14">'EAI-RFE 25P280 FAFEF'!$1:$6</definedName>
    <definedName name="_xlnm.Print_Titles" localSheetId="15">'EAI-RFE 25P680-83 FAIS'!$1:$6</definedName>
    <definedName name="_xlnm.Print_Titles" localSheetId="4">'EAI-RFI'!$1:$6</definedName>
    <definedName name="_xlnm.Print_Titles" localSheetId="3">'EAI-RPR'!$1:$6</definedName>
    <definedName name="_xlnm.Print_Titles" localSheetId="2">ECG!$1:$5</definedName>
    <definedName name="_xlnm.Print_Titles" localSheetId="39">'EP-02'!$1:$12</definedName>
    <definedName name="_xlnm.Print_Titles" localSheetId="40">'EP-03'!$1:$12</definedName>
    <definedName name="_xlnm.Print_Titles" localSheetId="41">'EP-04'!$1:$10</definedName>
    <definedName name="_xlnm.Print_Titles" localSheetId="34">'EP-05'!$1:$7</definedName>
    <definedName name="_xlnm.Print_Titles" localSheetId="16">'EVARF 15O175'!$1:$3</definedName>
    <definedName name="_xlnm.Print_Titles" localSheetId="17">'EVARF 15O280-15O680'!$1:$3</definedName>
    <definedName name="_xlnm.Print_Titles" localSheetId="18">'EVARF 25A183'!$1:$3</definedName>
    <definedName name="_xlnm.Print_Titles" localSheetId="19">'EVARF 25IL83'!$1:$3</definedName>
    <definedName name="_xlnm.Print_Titles" localSheetId="20">'EVARF 25MK83'!$1:$3</definedName>
    <definedName name="_xlnm.Print_Titles" localSheetId="21">'EVARF 25P180 FORTAMUN'!$1:$3</definedName>
    <definedName name="_xlnm.Print_Titles" localSheetId="22">'EVARF 25P184 FORTAMUN'!$1:$3</definedName>
    <definedName name="_xlnm.Print_Titles" localSheetId="23">'EVARF 25P280 FAFEF'!$1:$3</definedName>
    <definedName name="_xlnm.Print_Titles" localSheetId="24">'EVARF 25P680 FAIS'!$1:$3</definedName>
    <definedName name="_xlnm.Print_Titles" localSheetId="42">'Formato 6d'!$1:$12</definedName>
    <definedName name="_xlnm.Print_Titles" localSheetId="31">REA!$1:$4</definedName>
    <definedName name="_xlnm.Print_Titles" localSheetId="37">RED!$1:$4</definedName>
    <definedName name="_xlnm.Print_Titles" localSheetId="27">SAP!$1:$4</definedName>
    <definedName name="TYA" localSheetId="32">#REF!</definedName>
    <definedName name="TYA" localSheetId="33">#REF!</definedName>
    <definedName name="TYA" localSheetId="38">#REF!</definedName>
    <definedName name="TYA" localSheetId="5">#REF!</definedName>
    <definedName name="TYA" localSheetId="7">#REF!</definedName>
    <definedName name="TYA" localSheetId="8">#REF!</definedName>
    <definedName name="TYA" localSheetId="6">#REF!</definedName>
    <definedName name="TYA" localSheetId="9">#REF!</definedName>
    <definedName name="TYA" localSheetId="10">#REF!</definedName>
    <definedName name="TYA" localSheetId="11">#REF!</definedName>
    <definedName name="TYA" localSheetId="12">#REF!</definedName>
    <definedName name="TYA" localSheetId="13">#REF!</definedName>
    <definedName name="TYA" localSheetId="14">#REF!</definedName>
    <definedName name="TYA" localSheetId="15">#REF!</definedName>
    <definedName name="TYA" localSheetId="4">#REF!</definedName>
    <definedName name="TYA" localSheetId="3">#REF!</definedName>
    <definedName name="TYA" localSheetId="39">#REF!</definedName>
    <definedName name="TYA" localSheetId="40">#REF!</definedName>
    <definedName name="TYA" localSheetId="41">#REF!</definedName>
    <definedName name="TYA" localSheetId="16">#REF!</definedName>
    <definedName name="TYA" localSheetId="17">#REF!</definedName>
    <definedName name="TYA" localSheetId="18">#REF!</definedName>
    <definedName name="TYA" localSheetId="19">#REF!</definedName>
    <definedName name="TYA" localSheetId="20">#REF!</definedName>
    <definedName name="TYA" localSheetId="21">#REF!</definedName>
    <definedName name="TYA" localSheetId="22">#REF!</definedName>
    <definedName name="TYA" localSheetId="23">#REF!</definedName>
    <definedName name="TYA" localSheetId="24">#REF!</definedName>
    <definedName name="TYA" localSheetId="43">#REF!</definedName>
    <definedName name="TYA" localSheetId="36">#REF!</definedName>
    <definedName name="TYA" localSheetId="30">#REF!</definedName>
    <definedName name="TYA" localSheetId="35">#REF!</definedName>
    <definedName name="TYA">#REF!</definedName>
    <definedName name="U" localSheetId="1">[1]INICIO!$Y$4:$Z$93</definedName>
    <definedName name="U" localSheetId="39">[1]INICIO!$Y$4:$Z$93</definedName>
    <definedName name="U" localSheetId="40">[1]INICIO!$Y$4:$Z$93</definedName>
    <definedName name="U" localSheetId="41">[1]INICIO!$Y$4:$Z$93</definedName>
    <definedName name="U" localSheetId="34">[1]INICIO!$Y$4:$Z$93</definedName>
    <definedName name="U" localSheetId="43">[2]INICIO!$Y$4:$Z$93</definedName>
    <definedName name="U" localSheetId="36">[5]INICIO!$Y$4:$Z$93</definedName>
    <definedName name="U" localSheetId="35">[4]INICIO!$Y$4:$Z$93</definedName>
    <definedName name="U">[4]INICIO!$Y$4:$Z$93</definedName>
    <definedName name="ue">[1]datos!$R$2:$R$31674</definedName>
    <definedName name="UEG_DENOM" localSheetId="1">[1]datos!$R$2:$R$31674</definedName>
    <definedName name="UEG_DENOM" localSheetId="39">[1]datos!$R$2:$R$31674</definedName>
    <definedName name="UEG_DENOM" localSheetId="40">[1]datos!$R$2:$R$31674</definedName>
    <definedName name="UEG_DENOM" localSheetId="41">[1]datos!$R$2:$R$31674</definedName>
    <definedName name="UEG_DENOM" localSheetId="34">[1]datos!$R$2:$R$31674</definedName>
    <definedName name="UEG_DENOM" localSheetId="43">[2]datos!$R$2:$R$31674</definedName>
    <definedName name="UEG_DENOM" localSheetId="36">[5]datos!$R$2:$R$31674</definedName>
    <definedName name="UEG_DENOM" localSheetId="35">[4]datos!$R$2:$R$31674</definedName>
    <definedName name="UEG_DENOM">[4]datos!$R$2:$R$31674</definedName>
    <definedName name="UR" localSheetId="1">[1]INICIO!$AJ$5:$AM$99</definedName>
    <definedName name="UR" localSheetId="39">#REF!</definedName>
    <definedName name="UR" localSheetId="40">#REF!</definedName>
    <definedName name="UR" localSheetId="41">[1]INICIO!$AJ$5:$AM$99</definedName>
    <definedName name="UR" localSheetId="34">[1]INICIO!$AJ$5:$AM$99</definedName>
    <definedName name="UR" localSheetId="43">[2]INICIO!$AJ$5:$AM$99</definedName>
    <definedName name="UR" localSheetId="36">[5]INICIO!$AJ$5:$AM$99</definedName>
    <definedName name="UR" localSheetId="35">[4]INICIO!$AJ$5:$AM$99</definedName>
    <definedName name="UR">[4]INICIO!$AJ$5:$AM$99</definedName>
    <definedName name="VERSIÓN">[1]INICIO!$Y$249:$Y$272</definedName>
    <definedName name="y">[1]INICIO!$AO$5:$AO$32</definedName>
    <definedName name="yttr">[1]INICIO!$Y$166:$Y$186</definedName>
  </definedNames>
  <calcPr calcId="152511"/>
</workbook>
</file>

<file path=xl/calcChain.xml><?xml version="1.0" encoding="utf-8"?>
<calcChain xmlns="http://schemas.openxmlformats.org/spreadsheetml/2006/main">
  <c r="V88" i="21" l="1"/>
  <c r="V87" i="21"/>
  <c r="V86" i="21"/>
  <c r="V53" i="21"/>
  <c r="V52" i="21"/>
  <c r="V82" i="21"/>
  <c r="V51" i="21"/>
  <c r="V80" i="21"/>
  <c r="U81" i="21" l="1"/>
  <c r="V79" i="21"/>
  <c r="O18" i="115" l="1"/>
  <c r="O16" i="115"/>
  <c r="O14" i="115"/>
  <c r="O13" i="115"/>
  <c r="O10" i="115"/>
  <c r="O9" i="115" s="1"/>
  <c r="O39" i="113"/>
  <c r="O36" i="113"/>
  <c r="O28" i="113"/>
  <c r="O27" i="113" s="1"/>
  <c r="O22" i="113"/>
  <c r="O21" i="113" s="1"/>
  <c r="O16" i="113"/>
  <c r="O15" i="113" s="1"/>
  <c r="O13" i="113"/>
  <c r="O12" i="113" s="1"/>
  <c r="O10" i="113"/>
  <c r="O9" i="113" s="1"/>
  <c r="O20" i="115"/>
  <c r="O8" i="115" l="1"/>
  <c r="O7" i="115" s="1"/>
  <c r="O20" i="113"/>
  <c r="O19" i="113" s="1"/>
  <c r="O8" i="113"/>
  <c r="O7" i="113" s="1"/>
  <c r="V101" i="106" l="1"/>
  <c r="N25" i="106"/>
  <c r="N24" i="106" s="1"/>
  <c r="O25" i="106"/>
  <c r="O24" i="106" s="1"/>
  <c r="P25" i="106"/>
  <c r="P24" i="106" s="1"/>
  <c r="Q25" i="106"/>
  <c r="Q24" i="106" s="1"/>
  <c r="R25" i="106"/>
  <c r="R24" i="106" s="1"/>
  <c r="M25" i="106"/>
  <c r="H34" i="52"/>
  <c r="I34" i="52"/>
  <c r="G34" i="52"/>
  <c r="G183" i="77"/>
  <c r="F183" i="77"/>
  <c r="E183" i="77"/>
  <c r="H182" i="77"/>
  <c r="H181" i="77"/>
  <c r="H180" i="77"/>
  <c r="H179" i="77"/>
  <c r="H178" i="77"/>
  <c r="H177" i="77"/>
  <c r="H176" i="77"/>
  <c r="H175" i="77"/>
  <c r="H174" i="77"/>
  <c r="H173" i="77"/>
  <c r="H172" i="77"/>
  <c r="H171" i="77"/>
  <c r="H170" i="77"/>
  <c r="H169" i="77"/>
  <c r="H168" i="77"/>
  <c r="H167" i="77"/>
  <c r="H166" i="77"/>
  <c r="H165" i="77"/>
  <c r="H164" i="77"/>
  <c r="H163" i="77"/>
  <c r="H162" i="77"/>
  <c r="H161" i="77"/>
  <c r="H160" i="77"/>
  <c r="H159" i="77"/>
  <c r="H158" i="77"/>
  <c r="H157" i="77"/>
  <c r="H156" i="77"/>
  <c r="H155" i="77"/>
  <c r="H154" i="77"/>
  <c r="H153" i="77"/>
  <c r="H152" i="77"/>
  <c r="H151" i="77"/>
  <c r="H150" i="77"/>
  <c r="H149" i="77"/>
  <c r="H148" i="77"/>
  <c r="H147" i="77"/>
  <c r="H146" i="77"/>
  <c r="H145" i="77"/>
  <c r="H144" i="77"/>
  <c r="H143" i="77"/>
  <c r="H142" i="77"/>
  <c r="H141" i="77"/>
  <c r="H140" i="77"/>
  <c r="H139" i="77"/>
  <c r="H138" i="77"/>
  <c r="H137" i="77"/>
  <c r="H136" i="77"/>
  <c r="H135" i="77"/>
  <c r="H134" i="77"/>
  <c r="H133" i="77"/>
  <c r="H132" i="77"/>
  <c r="H131" i="77"/>
  <c r="H130" i="77"/>
  <c r="H129" i="77"/>
  <c r="H128" i="77"/>
  <c r="H127" i="77"/>
  <c r="H126" i="77"/>
  <c r="H125" i="77"/>
  <c r="H124" i="77"/>
  <c r="H123" i="77"/>
  <c r="H122" i="77"/>
  <c r="H121" i="77"/>
  <c r="H120" i="77"/>
  <c r="H119" i="77"/>
  <c r="H118" i="77"/>
  <c r="H117" i="77"/>
  <c r="H116" i="77"/>
  <c r="H115" i="77"/>
  <c r="H114" i="77"/>
  <c r="H113" i="77"/>
  <c r="H112" i="77"/>
  <c r="H111" i="77"/>
  <c r="H110" i="77"/>
  <c r="H109" i="77"/>
  <c r="H108" i="77"/>
  <c r="H107" i="77"/>
  <c r="H106" i="77"/>
  <c r="H105" i="77"/>
  <c r="H104" i="77"/>
  <c r="H103" i="77"/>
  <c r="H102" i="77"/>
  <c r="H101" i="77"/>
  <c r="H100" i="77"/>
  <c r="H99" i="77"/>
  <c r="H98" i="77"/>
  <c r="H97" i="77"/>
  <c r="H96" i="77"/>
  <c r="H95" i="77"/>
  <c r="H94" i="77"/>
  <c r="H93" i="77"/>
  <c r="H92" i="77"/>
  <c r="H91" i="77"/>
  <c r="H90" i="77"/>
  <c r="H89" i="77"/>
  <c r="H88" i="77"/>
  <c r="H87" i="77"/>
  <c r="H86" i="77"/>
  <c r="H85" i="77"/>
  <c r="H84" i="77"/>
  <c r="H83" i="77"/>
  <c r="H82" i="77"/>
  <c r="H81" i="77"/>
  <c r="H80" i="77"/>
  <c r="H79" i="77"/>
  <c r="H78" i="77"/>
  <c r="H77" i="77"/>
  <c r="H76" i="77"/>
  <c r="H75" i="77"/>
  <c r="H74" i="77"/>
  <c r="H73" i="77"/>
  <c r="H72" i="77"/>
  <c r="H71" i="77"/>
  <c r="H70" i="77"/>
  <c r="H69" i="77"/>
  <c r="H68" i="77"/>
  <c r="H67" i="77"/>
  <c r="H66" i="77"/>
  <c r="H65" i="77"/>
  <c r="H64" i="77"/>
  <c r="H63" i="77"/>
  <c r="H62" i="77"/>
  <c r="H61" i="77"/>
  <c r="H60" i="77"/>
  <c r="H59" i="77"/>
  <c r="H58" i="77"/>
  <c r="H57" i="77"/>
  <c r="H56" i="77"/>
  <c r="H55" i="77"/>
  <c r="H54" i="77"/>
  <c r="H53" i="77"/>
  <c r="H52" i="77"/>
  <c r="H51" i="77"/>
  <c r="H50" i="77"/>
  <c r="H49" i="77"/>
  <c r="H48" i="77"/>
  <c r="H47" i="77"/>
  <c r="H46" i="77"/>
  <c r="H45" i="77"/>
  <c r="H44" i="77"/>
  <c r="H43" i="77"/>
  <c r="H42" i="77"/>
  <c r="H41" i="77"/>
  <c r="H40" i="77"/>
  <c r="H39" i="77"/>
  <c r="H38" i="77"/>
  <c r="H37" i="77"/>
  <c r="H36" i="77"/>
  <c r="H35" i="77"/>
  <c r="H34" i="77"/>
  <c r="H33" i="77"/>
  <c r="H32" i="77"/>
  <c r="H31" i="77"/>
  <c r="H30" i="77"/>
  <c r="H29" i="77"/>
  <c r="H28" i="77"/>
  <c r="H27" i="77"/>
  <c r="H26" i="77"/>
  <c r="H25" i="77"/>
  <c r="H24" i="77"/>
  <c r="H23" i="77"/>
  <c r="H22" i="77"/>
  <c r="H21" i="77"/>
  <c r="H20" i="77"/>
  <c r="H19" i="77"/>
  <c r="H18" i="77"/>
  <c r="H17" i="77"/>
  <c r="H16" i="77"/>
  <c r="H15" i="77"/>
  <c r="H14" i="77"/>
  <c r="H13" i="77"/>
  <c r="H12" i="77"/>
  <c r="H11" i="77"/>
  <c r="H10" i="77"/>
  <c r="H9" i="77"/>
  <c r="H8" i="77"/>
  <c r="H7" i="77"/>
  <c r="H6" i="77"/>
  <c r="H5" i="77"/>
  <c r="E11" i="146" l="1"/>
  <c r="D11" i="146"/>
  <c r="C11" i="146"/>
  <c r="R20" i="130" l="1"/>
  <c r="R15" i="130"/>
  <c r="R13" i="130"/>
  <c r="R12" i="130"/>
  <c r="R10" i="130"/>
  <c r="R9" i="130" s="1"/>
  <c r="M20" i="130"/>
  <c r="F45" i="145"/>
  <c r="E45" i="145"/>
  <c r="D45" i="145"/>
  <c r="G45" i="145" s="1"/>
  <c r="C45" i="145"/>
  <c r="B45" i="145"/>
  <c r="G43" i="145"/>
  <c r="D43" i="145"/>
  <c r="G42" i="145"/>
  <c r="D42" i="145"/>
  <c r="G41" i="145"/>
  <c r="D41" i="145"/>
  <c r="G40" i="145"/>
  <c r="D40" i="145"/>
  <c r="G39" i="145"/>
  <c r="F39" i="145"/>
  <c r="E39" i="145"/>
  <c r="D39" i="145"/>
  <c r="C39" i="145"/>
  <c r="B39" i="145"/>
  <c r="G38" i="145"/>
  <c r="D38" i="145"/>
  <c r="G37" i="145"/>
  <c r="D37" i="145"/>
  <c r="G36" i="145"/>
  <c r="D36" i="145"/>
  <c r="G35" i="145"/>
  <c r="D35" i="145"/>
  <c r="G34" i="145"/>
  <c r="D34" i="145"/>
  <c r="G33" i="145"/>
  <c r="D33" i="145"/>
  <c r="G32" i="145"/>
  <c r="D32" i="145"/>
  <c r="G31" i="145"/>
  <c r="D31" i="145"/>
  <c r="G30" i="145"/>
  <c r="D30" i="145"/>
  <c r="G29" i="145"/>
  <c r="F29" i="145"/>
  <c r="E29" i="145"/>
  <c r="D29" i="145"/>
  <c r="C29" i="145"/>
  <c r="B29" i="145"/>
  <c r="G28" i="145"/>
  <c r="D28" i="145"/>
  <c r="G27" i="145"/>
  <c r="D27" i="145"/>
  <c r="G26" i="145"/>
  <c r="D26" i="145"/>
  <c r="G25" i="145"/>
  <c r="D25" i="145"/>
  <c r="G24" i="145"/>
  <c r="D24" i="145"/>
  <c r="G23" i="145"/>
  <c r="D23" i="145"/>
  <c r="G22" i="145"/>
  <c r="D22" i="145"/>
  <c r="G21" i="145"/>
  <c r="F21" i="145"/>
  <c r="E21" i="145"/>
  <c r="D21" i="145"/>
  <c r="C21" i="145"/>
  <c r="B21" i="145"/>
  <c r="G20" i="145"/>
  <c r="D20" i="145"/>
  <c r="G19" i="145"/>
  <c r="D19" i="145"/>
  <c r="G18" i="145"/>
  <c r="D18" i="145"/>
  <c r="G17" i="145"/>
  <c r="D17" i="145"/>
  <c r="G16" i="145"/>
  <c r="D16" i="145"/>
  <c r="G15" i="145"/>
  <c r="D15" i="145"/>
  <c r="G14" i="145"/>
  <c r="D14" i="145"/>
  <c r="G13" i="145"/>
  <c r="G12" i="145" s="1"/>
  <c r="D13" i="145"/>
  <c r="F12" i="145"/>
  <c r="E12" i="145"/>
  <c r="D12" i="145"/>
  <c r="C12" i="145"/>
  <c r="B12" i="145"/>
  <c r="L105" i="144"/>
  <c r="J105" i="144"/>
  <c r="H105" i="144"/>
  <c r="F105" i="144"/>
  <c r="D105" i="144"/>
  <c r="N103" i="144"/>
  <c r="H103" i="144"/>
  <c r="N102" i="144"/>
  <c r="H102" i="144"/>
  <c r="N101" i="144"/>
  <c r="H101" i="144"/>
  <c r="N100" i="144"/>
  <c r="H100" i="144"/>
  <c r="N99" i="144"/>
  <c r="H99" i="144"/>
  <c r="N98" i="144"/>
  <c r="H98" i="144"/>
  <c r="N97" i="144"/>
  <c r="H97" i="144"/>
  <c r="N95" i="144"/>
  <c r="L95" i="144"/>
  <c r="J95" i="144"/>
  <c r="H95" i="144"/>
  <c r="F95" i="144"/>
  <c r="D95" i="144"/>
  <c r="N93" i="144"/>
  <c r="H93" i="144"/>
  <c r="N92" i="144"/>
  <c r="H92" i="144"/>
  <c r="N91" i="144"/>
  <c r="H91" i="144"/>
  <c r="N89" i="144"/>
  <c r="H89" i="144"/>
  <c r="N87" i="144"/>
  <c r="H87" i="144"/>
  <c r="N86" i="144"/>
  <c r="H86" i="144"/>
  <c r="N85" i="144"/>
  <c r="H85" i="144"/>
  <c r="N84" i="144"/>
  <c r="H84" i="144"/>
  <c r="N83" i="144"/>
  <c r="H83" i="144"/>
  <c r="N82" i="144"/>
  <c r="H82" i="144"/>
  <c r="N81" i="144"/>
  <c r="H81" i="144"/>
  <c r="N79" i="144"/>
  <c r="L79" i="144"/>
  <c r="J79" i="144"/>
  <c r="H79" i="144"/>
  <c r="F79" i="144"/>
  <c r="D79" i="144"/>
  <c r="N77" i="144"/>
  <c r="H77" i="144"/>
  <c r="N76" i="144"/>
  <c r="H76" i="144"/>
  <c r="N75" i="144"/>
  <c r="H75" i="144"/>
  <c r="N73" i="144"/>
  <c r="L73" i="144"/>
  <c r="J73" i="144"/>
  <c r="H73" i="144"/>
  <c r="F73" i="144"/>
  <c r="D73" i="144"/>
  <c r="N71" i="144"/>
  <c r="H71" i="144"/>
  <c r="N70" i="144"/>
  <c r="H70" i="144"/>
  <c r="N69" i="144"/>
  <c r="H69" i="144"/>
  <c r="N68" i="144"/>
  <c r="H68" i="144"/>
  <c r="N67" i="144"/>
  <c r="H67" i="144"/>
  <c r="N66" i="144"/>
  <c r="H66" i="144"/>
  <c r="N65" i="144"/>
  <c r="H65" i="144"/>
  <c r="N64" i="144"/>
  <c r="H64" i="144"/>
  <c r="N63" i="144"/>
  <c r="H63" i="144"/>
  <c r="N61" i="144"/>
  <c r="L61" i="144"/>
  <c r="J61" i="144"/>
  <c r="H61" i="144"/>
  <c r="F61" i="144"/>
  <c r="D61" i="144"/>
  <c r="N59" i="144"/>
  <c r="H59" i="144"/>
  <c r="N58" i="144"/>
  <c r="H58" i="144"/>
  <c r="N57" i="144"/>
  <c r="H57" i="144"/>
  <c r="N56" i="144"/>
  <c r="H56" i="144"/>
  <c r="N55" i="144"/>
  <c r="H55" i="144"/>
  <c r="N54" i="144"/>
  <c r="H54" i="144"/>
  <c r="N53" i="144"/>
  <c r="H53" i="144"/>
  <c r="N52" i="144"/>
  <c r="H52" i="144"/>
  <c r="N51" i="144"/>
  <c r="H51" i="144"/>
  <c r="N49" i="144"/>
  <c r="L49" i="144"/>
  <c r="J49" i="144"/>
  <c r="H49" i="144"/>
  <c r="F49" i="144"/>
  <c r="D49" i="144"/>
  <c r="N47" i="144"/>
  <c r="H47" i="144"/>
  <c r="N46" i="144"/>
  <c r="H46" i="144"/>
  <c r="N45" i="144"/>
  <c r="H45" i="144"/>
  <c r="N44" i="144"/>
  <c r="H44" i="144"/>
  <c r="N43" i="144"/>
  <c r="H43" i="144"/>
  <c r="N42" i="144"/>
  <c r="H42" i="144"/>
  <c r="N41" i="144"/>
  <c r="H41" i="144"/>
  <c r="N40" i="144"/>
  <c r="H40" i="144"/>
  <c r="N39" i="144"/>
  <c r="H39" i="144"/>
  <c r="N37" i="144"/>
  <c r="L37" i="144"/>
  <c r="J37" i="144"/>
  <c r="H37" i="144"/>
  <c r="F37" i="144"/>
  <c r="D37" i="144"/>
  <c r="N35" i="144"/>
  <c r="H35" i="144"/>
  <c r="N34" i="144"/>
  <c r="H34" i="144"/>
  <c r="N33" i="144"/>
  <c r="H33" i="144"/>
  <c r="N32" i="144"/>
  <c r="H32" i="144"/>
  <c r="N31" i="144"/>
  <c r="H31" i="144"/>
  <c r="N30" i="144"/>
  <c r="H30" i="144"/>
  <c r="N29" i="144"/>
  <c r="H29" i="144"/>
  <c r="N28" i="144"/>
  <c r="H28" i="144"/>
  <c r="N27" i="144"/>
  <c r="H27" i="144"/>
  <c r="N25" i="144"/>
  <c r="L25" i="144"/>
  <c r="J25" i="144"/>
  <c r="H25" i="144"/>
  <c r="F25" i="144"/>
  <c r="D25" i="144"/>
  <c r="N23" i="144"/>
  <c r="H23" i="144"/>
  <c r="N22" i="144"/>
  <c r="H22" i="144"/>
  <c r="N21" i="144"/>
  <c r="H21" i="144"/>
  <c r="N20" i="144"/>
  <c r="H20" i="144"/>
  <c r="N19" i="144"/>
  <c r="H19" i="144"/>
  <c r="N18" i="144"/>
  <c r="H18" i="144"/>
  <c r="N17" i="144"/>
  <c r="H17" i="144"/>
  <c r="N15" i="144"/>
  <c r="N105" i="144" s="1"/>
  <c r="L15" i="144"/>
  <c r="J15" i="144"/>
  <c r="H15" i="144"/>
  <c r="F15" i="144"/>
  <c r="D15" i="144"/>
  <c r="R8" i="130" l="1"/>
  <c r="R7" i="130" s="1"/>
  <c r="G37" i="142" l="1"/>
  <c r="F37" i="142"/>
  <c r="I37" i="142" s="1"/>
  <c r="I35" i="142"/>
  <c r="E35" i="142"/>
  <c r="I34" i="142"/>
  <c r="E34" i="142"/>
  <c r="I33" i="142"/>
  <c r="E33" i="142"/>
  <c r="I32" i="142"/>
  <c r="H32" i="142"/>
  <c r="G32" i="142"/>
  <c r="F32" i="142"/>
  <c r="E32" i="142"/>
  <c r="D32" i="142"/>
  <c r="I31" i="142"/>
  <c r="E31" i="142"/>
  <c r="I30" i="142"/>
  <c r="E30" i="142"/>
  <c r="I29" i="142"/>
  <c r="E29" i="142"/>
  <c r="I28" i="142"/>
  <c r="H28" i="142"/>
  <c r="G28" i="142"/>
  <c r="F28" i="142"/>
  <c r="E28" i="142"/>
  <c r="D28" i="142"/>
  <c r="I27" i="142"/>
  <c r="E27" i="142"/>
  <c r="I26" i="142"/>
  <c r="E26" i="142"/>
  <c r="I25" i="142"/>
  <c r="H25" i="142"/>
  <c r="G25" i="142"/>
  <c r="F25" i="142"/>
  <c r="E25" i="142"/>
  <c r="D25" i="142"/>
  <c r="I23" i="142"/>
  <c r="E23" i="142"/>
  <c r="I22" i="142"/>
  <c r="E22" i="142"/>
  <c r="I21" i="142"/>
  <c r="E21" i="142"/>
  <c r="I20" i="142"/>
  <c r="H20" i="142"/>
  <c r="G20" i="142"/>
  <c r="F20" i="142"/>
  <c r="E20" i="142"/>
  <c r="D20" i="142"/>
  <c r="I19" i="142"/>
  <c r="E19" i="142"/>
  <c r="I18" i="142"/>
  <c r="E18" i="142"/>
  <c r="I17" i="142"/>
  <c r="E17" i="142"/>
  <c r="I16" i="142"/>
  <c r="H16" i="142"/>
  <c r="G16" i="142"/>
  <c r="F16" i="142"/>
  <c r="E16" i="142"/>
  <c r="E13" i="142" s="1"/>
  <c r="D16" i="142"/>
  <c r="I15" i="142"/>
  <c r="E15" i="142"/>
  <c r="I14" i="142"/>
  <c r="E14" i="142"/>
  <c r="I13" i="142"/>
  <c r="H13" i="142"/>
  <c r="H37" i="142" s="1"/>
  <c r="G13" i="142"/>
  <c r="F13" i="142"/>
  <c r="D13" i="142"/>
  <c r="D37" i="142" s="1"/>
  <c r="M22" i="139"/>
  <c r="L22" i="139"/>
  <c r="K22" i="139"/>
  <c r="J22" i="139"/>
  <c r="I22" i="139"/>
  <c r="G22" i="139"/>
  <c r="F22" i="139"/>
  <c r="D22" i="139"/>
  <c r="H22" i="139" s="1"/>
  <c r="H19" i="139"/>
  <c r="N19" i="139" s="1"/>
  <c r="H17" i="139"/>
  <c r="N17" i="139" s="1"/>
  <c r="H15" i="139"/>
  <c r="N15" i="139" s="1"/>
  <c r="N22" i="139" s="1"/>
  <c r="I33" i="136"/>
  <c r="H33" i="136"/>
  <c r="G33" i="136"/>
  <c r="F33" i="136"/>
  <c r="E33" i="136"/>
  <c r="D33" i="136"/>
  <c r="I28" i="136"/>
  <c r="H28" i="136"/>
  <c r="G28" i="136"/>
  <c r="F28" i="136"/>
  <c r="E28" i="136"/>
  <c r="D28" i="136"/>
  <c r="I25" i="136"/>
  <c r="H25" i="136"/>
  <c r="G25" i="136"/>
  <c r="F25" i="136"/>
  <c r="E25" i="136"/>
  <c r="D25" i="136"/>
  <c r="I21" i="136"/>
  <c r="H21" i="136"/>
  <c r="G21" i="136"/>
  <c r="G38" i="136" s="1"/>
  <c r="F21" i="136"/>
  <c r="F38" i="136" s="1"/>
  <c r="E21" i="136"/>
  <c r="D21" i="136"/>
  <c r="I12" i="136"/>
  <c r="H12" i="136"/>
  <c r="G12" i="136"/>
  <c r="F12" i="136"/>
  <c r="E12" i="136"/>
  <c r="D12" i="136"/>
  <c r="F10" i="136"/>
  <c r="I10" i="136" s="1"/>
  <c r="I9" i="136" s="1"/>
  <c r="I38" i="136" s="1"/>
  <c r="H9" i="136"/>
  <c r="H38" i="136" s="1"/>
  <c r="G9" i="136"/>
  <c r="F9" i="136"/>
  <c r="E9" i="136"/>
  <c r="E38" i="136" s="1"/>
  <c r="D9" i="136"/>
  <c r="D38" i="136" s="1"/>
  <c r="E37" i="142" l="1"/>
  <c r="N279" i="26" l="1"/>
  <c r="M279" i="26"/>
  <c r="N265" i="26"/>
  <c r="M265" i="26"/>
  <c r="L265" i="26"/>
  <c r="N258" i="26"/>
  <c r="L258" i="26"/>
  <c r="N197" i="26"/>
  <c r="N191" i="26"/>
  <c r="N96" i="26"/>
  <c r="N25" i="105" l="1"/>
  <c r="O25" i="105"/>
  <c r="P25" i="105"/>
  <c r="Q25" i="105"/>
  <c r="R25" i="105"/>
  <c r="M25" i="105"/>
  <c r="O20" i="130"/>
  <c r="P20" i="130"/>
  <c r="Q20" i="130"/>
  <c r="N20" i="130"/>
  <c r="R24" i="21" l="1"/>
  <c r="R23" i="21" s="1"/>
  <c r="Q24" i="21"/>
  <c r="Q23" i="21" s="1"/>
  <c r="P24" i="21"/>
  <c r="P23" i="21" s="1"/>
  <c r="O24" i="21"/>
  <c r="O23" i="21" s="1"/>
  <c r="N24" i="21"/>
  <c r="N23" i="21" s="1"/>
  <c r="M24" i="21"/>
  <c r="L89" i="21" l="1"/>
  <c r="R20" i="115" l="1"/>
  <c r="Q20" i="115"/>
  <c r="P20" i="115"/>
  <c r="N20" i="115"/>
  <c r="M20" i="115"/>
  <c r="V19" i="115"/>
  <c r="U19" i="115"/>
  <c r="T19" i="115"/>
  <c r="S19" i="115"/>
  <c r="L19" i="115"/>
  <c r="R18" i="115"/>
  <c r="Q18" i="115"/>
  <c r="P18" i="115"/>
  <c r="N18" i="115"/>
  <c r="M18" i="115"/>
  <c r="V17" i="115"/>
  <c r="U17" i="115"/>
  <c r="T17" i="115"/>
  <c r="S17" i="115"/>
  <c r="L17" i="115"/>
  <c r="K17" i="115"/>
  <c r="R16" i="115"/>
  <c r="Q16" i="115"/>
  <c r="P16" i="115"/>
  <c r="P13" i="115" s="1"/>
  <c r="N16" i="115"/>
  <c r="M16" i="115"/>
  <c r="V15" i="115"/>
  <c r="U15" i="115"/>
  <c r="T15" i="115"/>
  <c r="S15" i="115"/>
  <c r="L15" i="115"/>
  <c r="K15" i="115"/>
  <c r="R14" i="115"/>
  <c r="Q14" i="115"/>
  <c r="P14" i="115"/>
  <c r="N14" i="115"/>
  <c r="N13" i="115" s="1"/>
  <c r="M14" i="115"/>
  <c r="V12" i="115"/>
  <c r="T12" i="115"/>
  <c r="L12" i="115"/>
  <c r="V11" i="115"/>
  <c r="U11" i="115"/>
  <c r="T11" i="115"/>
  <c r="S11" i="115"/>
  <c r="L11" i="115"/>
  <c r="K11" i="115"/>
  <c r="R10" i="115"/>
  <c r="R9" i="115" s="1"/>
  <c r="Q10" i="115"/>
  <c r="Q9" i="115" s="1"/>
  <c r="P10" i="115"/>
  <c r="P9" i="115" s="1"/>
  <c r="N10" i="115"/>
  <c r="N9" i="115" s="1"/>
  <c r="M10" i="115"/>
  <c r="M9" i="115" s="1"/>
  <c r="R39" i="113"/>
  <c r="Q39" i="113"/>
  <c r="P39" i="113"/>
  <c r="N39" i="113"/>
  <c r="M39" i="113"/>
  <c r="V38" i="113"/>
  <c r="U38" i="113"/>
  <c r="T38" i="113"/>
  <c r="S38" i="113"/>
  <c r="L38" i="113"/>
  <c r="K38" i="113"/>
  <c r="V37" i="113"/>
  <c r="U37" i="113"/>
  <c r="T37" i="113"/>
  <c r="S37" i="113"/>
  <c r="L37" i="113"/>
  <c r="K37" i="113"/>
  <c r="R36" i="113"/>
  <c r="Q36" i="113"/>
  <c r="P36" i="113"/>
  <c r="P27" i="113" s="1"/>
  <c r="N36" i="113"/>
  <c r="M36" i="113"/>
  <c r="V35" i="113"/>
  <c r="U35" i="113"/>
  <c r="T35" i="113"/>
  <c r="S35" i="113"/>
  <c r="L35" i="113"/>
  <c r="K35" i="113"/>
  <c r="V34" i="113"/>
  <c r="T34" i="113"/>
  <c r="L34" i="113"/>
  <c r="V33" i="113"/>
  <c r="T33" i="113"/>
  <c r="L33" i="113"/>
  <c r="V32" i="113"/>
  <c r="T32" i="113"/>
  <c r="L32" i="113"/>
  <c r="V31" i="113"/>
  <c r="T31" i="113"/>
  <c r="L31" i="113"/>
  <c r="V30" i="113"/>
  <c r="U30" i="113"/>
  <c r="T30" i="113"/>
  <c r="S30" i="113"/>
  <c r="L30" i="113"/>
  <c r="K30" i="113"/>
  <c r="V29" i="113"/>
  <c r="U29" i="113"/>
  <c r="T29" i="113"/>
  <c r="S29" i="113"/>
  <c r="L29" i="113"/>
  <c r="K29" i="113"/>
  <c r="R28" i="113"/>
  <c r="Q28" i="113"/>
  <c r="P28" i="113"/>
  <c r="N28" i="113"/>
  <c r="M28" i="113"/>
  <c r="M27" i="113" s="1"/>
  <c r="V26" i="113"/>
  <c r="T26" i="113"/>
  <c r="L26" i="113"/>
  <c r="V25" i="113"/>
  <c r="T25" i="113"/>
  <c r="L25" i="113"/>
  <c r="V24" i="113"/>
  <c r="U24" i="113"/>
  <c r="T24" i="113"/>
  <c r="S24" i="113"/>
  <c r="L24" i="113"/>
  <c r="K24" i="113"/>
  <c r="V23" i="113"/>
  <c r="T23" i="113"/>
  <c r="L23" i="113"/>
  <c r="R22" i="113"/>
  <c r="R21" i="113" s="1"/>
  <c r="Q22" i="113"/>
  <c r="Q21" i="113" s="1"/>
  <c r="P22" i="113"/>
  <c r="P21" i="113" s="1"/>
  <c r="N22" i="113"/>
  <c r="N21" i="113" s="1"/>
  <c r="M22" i="113"/>
  <c r="M21" i="113" s="1"/>
  <c r="M20" i="113" s="1"/>
  <c r="M19" i="113" s="1"/>
  <c r="V18" i="113"/>
  <c r="U18" i="113"/>
  <c r="T18" i="113"/>
  <c r="S18" i="113"/>
  <c r="L18" i="113"/>
  <c r="K18" i="113"/>
  <c r="V17" i="113"/>
  <c r="U17" i="113"/>
  <c r="T17" i="113"/>
  <c r="S17" i="113"/>
  <c r="L17" i="113"/>
  <c r="K17" i="113"/>
  <c r="R16" i="113"/>
  <c r="R15" i="113" s="1"/>
  <c r="Q16" i="113"/>
  <c r="P16" i="113"/>
  <c r="P15" i="113" s="1"/>
  <c r="N16" i="113"/>
  <c r="N15" i="113" s="1"/>
  <c r="M16" i="113"/>
  <c r="M15" i="113" s="1"/>
  <c r="Q15" i="113"/>
  <c r="V14" i="113"/>
  <c r="U14" i="113"/>
  <c r="T14" i="113"/>
  <c r="S14" i="113"/>
  <c r="L14" i="113"/>
  <c r="K14" i="113"/>
  <c r="R13" i="113"/>
  <c r="R12" i="113" s="1"/>
  <c r="Q13" i="113"/>
  <c r="Q12" i="113" s="1"/>
  <c r="P13" i="113"/>
  <c r="N13" i="113"/>
  <c r="N12" i="113" s="1"/>
  <c r="M13" i="113"/>
  <c r="M12" i="113" s="1"/>
  <c r="P12" i="113"/>
  <c r="V11" i="113"/>
  <c r="T11" i="113"/>
  <c r="L11" i="113"/>
  <c r="R10" i="113"/>
  <c r="R9" i="113" s="1"/>
  <c r="Q10" i="113"/>
  <c r="Q9" i="113" s="1"/>
  <c r="P10" i="113"/>
  <c r="P9" i="113" s="1"/>
  <c r="N10" i="113"/>
  <c r="N9" i="113" s="1"/>
  <c r="M10" i="113"/>
  <c r="M9" i="113" s="1"/>
  <c r="V16" i="130"/>
  <c r="T16" i="130"/>
  <c r="Q15" i="130"/>
  <c r="P15" i="130"/>
  <c r="O15" i="130"/>
  <c r="N15" i="130"/>
  <c r="M15" i="130"/>
  <c r="V14" i="130"/>
  <c r="T14" i="130"/>
  <c r="Q13" i="130"/>
  <c r="Q12" i="130" s="1"/>
  <c r="P13" i="130"/>
  <c r="O13" i="130"/>
  <c r="N13" i="130"/>
  <c r="M13" i="130"/>
  <c r="V11" i="130"/>
  <c r="T11" i="130"/>
  <c r="Q10" i="130"/>
  <c r="Q9" i="130" s="1"/>
  <c r="P10" i="130"/>
  <c r="O10" i="130"/>
  <c r="O9" i="130" s="1"/>
  <c r="N10" i="130"/>
  <c r="N9" i="130" s="1"/>
  <c r="M10" i="130"/>
  <c r="M9" i="130" s="1"/>
  <c r="P9" i="130"/>
  <c r="R13" i="115" l="1"/>
  <c r="P12" i="130"/>
  <c r="P8" i="130" s="1"/>
  <c r="P7" i="130" s="1"/>
  <c r="M12" i="130"/>
  <c r="M8" i="130" s="1"/>
  <c r="M7" i="130" s="1"/>
  <c r="M13" i="115"/>
  <c r="M8" i="115" s="1"/>
  <c r="M7" i="115" s="1"/>
  <c r="M8" i="113"/>
  <c r="M7" i="113" s="1"/>
  <c r="R8" i="113"/>
  <c r="R7" i="113" s="1"/>
  <c r="Q27" i="113"/>
  <c r="Q20" i="113" s="1"/>
  <c r="Q19" i="113" s="1"/>
  <c r="R8" i="115"/>
  <c r="R7" i="115" s="1"/>
  <c r="N8" i="115"/>
  <c r="N7" i="115" s="1"/>
  <c r="P8" i="115"/>
  <c r="P7" i="115" s="1"/>
  <c r="Q13" i="115"/>
  <c r="Q8" i="115" s="1"/>
  <c r="Q7" i="115" s="1"/>
  <c r="Q8" i="113"/>
  <c r="Q7" i="113" s="1"/>
  <c r="N8" i="113"/>
  <c r="N7" i="113" s="1"/>
  <c r="P20" i="113"/>
  <c r="P19" i="113" s="1"/>
  <c r="P8" i="113"/>
  <c r="P7" i="113" s="1"/>
  <c r="R27" i="113"/>
  <c r="R20" i="113" s="1"/>
  <c r="R19" i="113" s="1"/>
  <c r="N27" i="113"/>
  <c r="N20" i="113" s="1"/>
  <c r="N19" i="113" s="1"/>
  <c r="O12" i="130"/>
  <c r="O8" i="130" s="1"/>
  <c r="O7" i="130" s="1"/>
  <c r="Q8" i="130"/>
  <c r="Q7" i="130" s="1"/>
  <c r="N12" i="130"/>
  <c r="N8" i="130" s="1"/>
  <c r="N7" i="130" s="1"/>
  <c r="R1194" i="124"/>
  <c r="R1193" i="124"/>
  <c r="R1192" i="124"/>
  <c r="R1191" i="124"/>
  <c r="R1190" i="124"/>
  <c r="R1189" i="124"/>
  <c r="R1188" i="124"/>
  <c r="R1187" i="124"/>
  <c r="R1186" i="124"/>
  <c r="R1185" i="124"/>
  <c r="R1184" i="124"/>
  <c r="R1183" i="124"/>
  <c r="R1182" i="124"/>
  <c r="R1181" i="124"/>
  <c r="R1180" i="124"/>
  <c r="R1179" i="124"/>
  <c r="R1178" i="124"/>
  <c r="R1177" i="124"/>
  <c r="R1176" i="124"/>
  <c r="R1175" i="124"/>
  <c r="R1174" i="124"/>
  <c r="R1173" i="124"/>
  <c r="R1172" i="124"/>
  <c r="R1171" i="124"/>
  <c r="R1170" i="124"/>
  <c r="R1169" i="124"/>
  <c r="R1168" i="124"/>
  <c r="R1167" i="124"/>
  <c r="R1166" i="124"/>
  <c r="R1165" i="124"/>
  <c r="R1164" i="124"/>
  <c r="R1163" i="124"/>
  <c r="R1162" i="124"/>
  <c r="R1161" i="124"/>
  <c r="R1160" i="124"/>
  <c r="R1159" i="124"/>
  <c r="R1158" i="124"/>
  <c r="R1157" i="124"/>
  <c r="R1156" i="124"/>
  <c r="R1155" i="124"/>
  <c r="R1154" i="124"/>
  <c r="R1153" i="124"/>
  <c r="R1152" i="124"/>
  <c r="R1151" i="124"/>
  <c r="R1150" i="124"/>
  <c r="R1149" i="124"/>
  <c r="R1148" i="124"/>
  <c r="R1147" i="124"/>
  <c r="R1146" i="124"/>
  <c r="R1145" i="124"/>
  <c r="R1144" i="124"/>
  <c r="R1143" i="124"/>
  <c r="R1142" i="124"/>
  <c r="R1141" i="124"/>
  <c r="R1140" i="124"/>
  <c r="R1139" i="124"/>
  <c r="R1138" i="124"/>
  <c r="R1137" i="124"/>
  <c r="R1136" i="124"/>
  <c r="R1135" i="124"/>
  <c r="R1134" i="124"/>
  <c r="R1133" i="124"/>
  <c r="R1132" i="124"/>
  <c r="R1131" i="124"/>
  <c r="R1130" i="124"/>
  <c r="R1129" i="124"/>
  <c r="R1128" i="124"/>
  <c r="R1127" i="124"/>
  <c r="R1126" i="124"/>
  <c r="R1125" i="124"/>
  <c r="R1124" i="124"/>
  <c r="R1123" i="124"/>
  <c r="R1122" i="124"/>
  <c r="R1121" i="124"/>
  <c r="R1120" i="124"/>
  <c r="R1119" i="124"/>
  <c r="R1118" i="124"/>
  <c r="R1117" i="124"/>
  <c r="R1116" i="124"/>
  <c r="R1115" i="124"/>
  <c r="R1114" i="124"/>
  <c r="R1113" i="124"/>
  <c r="R1112" i="124"/>
  <c r="R1111" i="124"/>
  <c r="R1110" i="124"/>
  <c r="R1109" i="124"/>
  <c r="R1108" i="124"/>
  <c r="R1107" i="124"/>
  <c r="R1106" i="124"/>
  <c r="R1105" i="124"/>
  <c r="R1104" i="124"/>
  <c r="R1103" i="124"/>
  <c r="R1102" i="124"/>
  <c r="R1101" i="124"/>
  <c r="R1100" i="124"/>
  <c r="R1099" i="124"/>
  <c r="R1098" i="124"/>
  <c r="R1097" i="124"/>
  <c r="R1096" i="124"/>
  <c r="R1095" i="124"/>
  <c r="R1094" i="124"/>
  <c r="R1093" i="124"/>
  <c r="R1092" i="124"/>
  <c r="R1091" i="124"/>
  <c r="R1090" i="124"/>
  <c r="R1089" i="124"/>
  <c r="R1088" i="124"/>
  <c r="R1087" i="124"/>
  <c r="R1086" i="124"/>
  <c r="R1085" i="124"/>
  <c r="R1084" i="124"/>
  <c r="R1083" i="124"/>
  <c r="R1082" i="124"/>
  <c r="R1081" i="124"/>
  <c r="R1080" i="124"/>
  <c r="R1079" i="124"/>
  <c r="R1078" i="124"/>
  <c r="R1077" i="124"/>
  <c r="R1076" i="124"/>
  <c r="R1075" i="124"/>
  <c r="R1074" i="124"/>
  <c r="R1073" i="124"/>
  <c r="R1072" i="124"/>
  <c r="R1071" i="124"/>
  <c r="R1070" i="124"/>
  <c r="R1069" i="124"/>
  <c r="R1068" i="124"/>
  <c r="R1067" i="124"/>
  <c r="R1066" i="124"/>
  <c r="R1065" i="124"/>
  <c r="R1064" i="124"/>
  <c r="R1063" i="124"/>
  <c r="R1062" i="124"/>
  <c r="R1061" i="124"/>
  <c r="R1060" i="124"/>
  <c r="R1059" i="124"/>
  <c r="R1058" i="124"/>
  <c r="R1057" i="124"/>
  <c r="R1056" i="124"/>
  <c r="R1055" i="124"/>
  <c r="R1054" i="124"/>
  <c r="R1053" i="124"/>
  <c r="R1052" i="124"/>
  <c r="R1051" i="124"/>
  <c r="R1050" i="124"/>
  <c r="R1049" i="124"/>
  <c r="R1048" i="124"/>
  <c r="R1047" i="124"/>
  <c r="R1046" i="124"/>
  <c r="R1045" i="124"/>
  <c r="R1044" i="124"/>
  <c r="R1043" i="124"/>
  <c r="R1042" i="124"/>
  <c r="R1041" i="124"/>
  <c r="R1040" i="124"/>
  <c r="R1039" i="124"/>
  <c r="R1038" i="124"/>
  <c r="R1037" i="124"/>
  <c r="R1036" i="124"/>
  <c r="R1035" i="124"/>
  <c r="R1034" i="124"/>
  <c r="R1033" i="124"/>
  <c r="R1032" i="124"/>
  <c r="R1031" i="124"/>
  <c r="R1030" i="124"/>
  <c r="R1029" i="124"/>
  <c r="R1028" i="124"/>
  <c r="R1027" i="124"/>
  <c r="R1026" i="124"/>
  <c r="R1025" i="124"/>
  <c r="R1024" i="124"/>
  <c r="R1023" i="124"/>
  <c r="R1022" i="124"/>
  <c r="R1021" i="124"/>
  <c r="R1020" i="124"/>
  <c r="R1019" i="124"/>
  <c r="R1018" i="124"/>
  <c r="R1017" i="124"/>
  <c r="R1016" i="124"/>
  <c r="R1015" i="124"/>
  <c r="R1014" i="124"/>
  <c r="R1013" i="124"/>
  <c r="R1012" i="124"/>
  <c r="R1011" i="124"/>
  <c r="R1010" i="124"/>
  <c r="R1009" i="124"/>
  <c r="R1008" i="124"/>
  <c r="R1007" i="124"/>
  <c r="R1006" i="124"/>
  <c r="R1005" i="124"/>
  <c r="R1004" i="124"/>
  <c r="R1003" i="124"/>
  <c r="R1002" i="124"/>
  <c r="R1001" i="124"/>
  <c r="R1000" i="124"/>
  <c r="R999" i="124"/>
  <c r="R998" i="124"/>
  <c r="R997" i="124"/>
  <c r="R996" i="124"/>
  <c r="R995" i="124"/>
  <c r="R994" i="124"/>
  <c r="R993" i="124"/>
  <c r="R992" i="124"/>
  <c r="R991" i="124"/>
  <c r="R990" i="124"/>
  <c r="R989" i="124"/>
  <c r="R988" i="124"/>
  <c r="R987" i="124"/>
  <c r="R986" i="124"/>
  <c r="R985" i="124"/>
  <c r="R984" i="124"/>
  <c r="R983" i="124"/>
  <c r="R982" i="124"/>
  <c r="R981" i="124"/>
  <c r="R980" i="124"/>
  <c r="R979" i="124"/>
  <c r="R978" i="124"/>
  <c r="R977" i="124"/>
  <c r="R976" i="124"/>
  <c r="R975" i="124"/>
  <c r="R974" i="124"/>
  <c r="R973" i="124"/>
  <c r="R972" i="124"/>
  <c r="R971" i="124"/>
  <c r="R970" i="124"/>
  <c r="R969" i="124"/>
  <c r="R968" i="124"/>
  <c r="R967" i="124"/>
  <c r="R966" i="124"/>
  <c r="R965" i="124"/>
  <c r="R964" i="124"/>
  <c r="R963" i="124"/>
  <c r="R962" i="124"/>
  <c r="R961" i="124"/>
  <c r="R960" i="124"/>
  <c r="R959" i="124"/>
  <c r="R958" i="124"/>
  <c r="R957" i="124"/>
  <c r="R956" i="124"/>
  <c r="R955" i="124"/>
  <c r="R954" i="124"/>
  <c r="R953" i="124"/>
  <c r="R952" i="124"/>
  <c r="R951" i="124"/>
  <c r="R950" i="124"/>
  <c r="R949" i="124"/>
  <c r="R948" i="124"/>
  <c r="R947" i="124"/>
  <c r="R946" i="124"/>
  <c r="R945" i="124"/>
  <c r="R944" i="124"/>
  <c r="R943" i="124"/>
  <c r="R942" i="124"/>
  <c r="R941" i="124"/>
  <c r="R940" i="124"/>
  <c r="R939" i="124"/>
  <c r="R938" i="124"/>
  <c r="R937" i="124"/>
  <c r="R936" i="124"/>
  <c r="R935" i="124"/>
  <c r="R934" i="124"/>
  <c r="R933" i="124"/>
  <c r="R932" i="124"/>
  <c r="R931" i="124"/>
  <c r="R930" i="124"/>
  <c r="R929" i="124"/>
  <c r="R928" i="124"/>
  <c r="R927" i="124"/>
  <c r="R926" i="124"/>
  <c r="R925" i="124"/>
  <c r="R924" i="124"/>
  <c r="R923" i="124"/>
  <c r="R922" i="124"/>
  <c r="R921" i="124"/>
  <c r="R920" i="124"/>
  <c r="R919" i="124"/>
  <c r="R918" i="124"/>
  <c r="R917" i="124"/>
  <c r="R916" i="124"/>
  <c r="R915" i="124"/>
  <c r="R914" i="124"/>
  <c r="R913" i="124"/>
  <c r="R912" i="124"/>
  <c r="R911" i="124"/>
  <c r="R910" i="124"/>
  <c r="R909" i="124"/>
  <c r="R908" i="124"/>
  <c r="R907" i="124"/>
  <c r="R906" i="124"/>
  <c r="R905" i="124"/>
  <c r="R904" i="124"/>
  <c r="R903" i="124"/>
  <c r="R902" i="124"/>
  <c r="R901" i="124"/>
  <c r="R900" i="124"/>
  <c r="R899" i="124"/>
  <c r="R898" i="124"/>
  <c r="R897" i="124"/>
  <c r="R896" i="124"/>
  <c r="R895" i="124"/>
  <c r="R894" i="124"/>
  <c r="R893" i="124"/>
  <c r="R892" i="124"/>
  <c r="R891" i="124"/>
  <c r="R890" i="124"/>
  <c r="R889" i="124"/>
  <c r="R888" i="124"/>
  <c r="R887" i="124"/>
  <c r="R886" i="124"/>
  <c r="R885" i="124"/>
  <c r="R884" i="124"/>
  <c r="R883" i="124"/>
  <c r="R882" i="124"/>
  <c r="R881" i="124"/>
  <c r="R880" i="124"/>
  <c r="R879" i="124"/>
  <c r="R878" i="124"/>
  <c r="R877" i="124"/>
  <c r="R876" i="124"/>
  <c r="R875" i="124"/>
  <c r="R874" i="124"/>
  <c r="R873" i="124"/>
  <c r="R872" i="124"/>
  <c r="R871" i="124"/>
  <c r="R870" i="124"/>
  <c r="R869" i="124"/>
  <c r="R868" i="124"/>
  <c r="R867" i="124"/>
  <c r="R866" i="124"/>
  <c r="R865" i="124"/>
  <c r="R864" i="124"/>
  <c r="R863" i="124"/>
  <c r="R862" i="124"/>
  <c r="R861" i="124"/>
  <c r="R860" i="124"/>
  <c r="R859" i="124"/>
  <c r="R858" i="124"/>
  <c r="R857" i="124"/>
  <c r="R856" i="124"/>
  <c r="R855" i="124"/>
  <c r="R854" i="124"/>
  <c r="R853" i="124"/>
  <c r="R852" i="124"/>
  <c r="R851" i="124"/>
  <c r="R850" i="124"/>
  <c r="R849" i="124"/>
  <c r="R848" i="124"/>
  <c r="R847" i="124"/>
  <c r="R846" i="124"/>
  <c r="R845" i="124"/>
  <c r="R844" i="124"/>
  <c r="R843" i="124"/>
  <c r="R842" i="124"/>
  <c r="R841" i="124"/>
  <c r="R840" i="124"/>
  <c r="R839" i="124"/>
  <c r="R838" i="124"/>
  <c r="R837" i="124"/>
  <c r="R836" i="124"/>
  <c r="R835" i="124"/>
  <c r="R834" i="124"/>
  <c r="R833" i="124"/>
  <c r="R832" i="124"/>
  <c r="R831" i="124"/>
  <c r="R830" i="124"/>
  <c r="R829" i="124"/>
  <c r="R828" i="124"/>
  <c r="R827" i="124"/>
  <c r="R826" i="124"/>
  <c r="R825" i="124"/>
  <c r="R824" i="124"/>
  <c r="R823" i="124"/>
  <c r="R822" i="124"/>
  <c r="R821" i="124"/>
  <c r="R820" i="124"/>
  <c r="R819" i="124"/>
  <c r="R818" i="124"/>
  <c r="R817" i="124"/>
  <c r="R816" i="124"/>
  <c r="R815" i="124"/>
  <c r="R814" i="124"/>
  <c r="R813" i="124"/>
  <c r="R812" i="124"/>
  <c r="R811" i="124"/>
  <c r="R810" i="124"/>
  <c r="R809" i="124"/>
  <c r="R808" i="124"/>
  <c r="R807" i="124"/>
  <c r="R806" i="124"/>
  <c r="R805" i="124"/>
  <c r="R804" i="124"/>
  <c r="R803" i="124"/>
  <c r="R802" i="124"/>
  <c r="R801" i="124"/>
  <c r="R800" i="124"/>
  <c r="R799" i="124"/>
  <c r="R798" i="124"/>
  <c r="R797" i="124"/>
  <c r="R796" i="124"/>
  <c r="R795" i="124"/>
  <c r="R794" i="124"/>
  <c r="R793" i="124"/>
  <c r="R792" i="124"/>
  <c r="R791" i="124"/>
  <c r="R790" i="124"/>
  <c r="R789" i="124"/>
  <c r="R788" i="124"/>
  <c r="R787" i="124"/>
  <c r="R786" i="124"/>
  <c r="R785" i="124"/>
  <c r="R784" i="124"/>
  <c r="R783" i="124"/>
  <c r="R782" i="124"/>
  <c r="R781" i="124"/>
  <c r="R780" i="124"/>
  <c r="R779" i="124"/>
  <c r="R778" i="124"/>
  <c r="R777" i="124"/>
  <c r="R776" i="124"/>
  <c r="R775" i="124"/>
  <c r="R774" i="124"/>
  <c r="R773" i="124"/>
  <c r="R772" i="124"/>
  <c r="R771" i="124"/>
  <c r="R770" i="124"/>
  <c r="R769" i="124"/>
  <c r="R768" i="124"/>
  <c r="R767" i="124"/>
  <c r="R766" i="124"/>
  <c r="R765" i="124"/>
  <c r="R764" i="124"/>
  <c r="R763" i="124"/>
  <c r="R762" i="124"/>
  <c r="R761" i="124"/>
  <c r="R760" i="124"/>
  <c r="R759" i="124"/>
  <c r="R758" i="124"/>
  <c r="R757" i="124"/>
  <c r="R756" i="124"/>
  <c r="R755" i="124"/>
  <c r="R754" i="124"/>
  <c r="R753" i="124"/>
  <c r="R752" i="124"/>
  <c r="R751" i="124"/>
  <c r="R750" i="124"/>
  <c r="R749" i="124"/>
  <c r="R748" i="124"/>
  <c r="R747" i="124"/>
  <c r="R746" i="124"/>
  <c r="R745" i="124"/>
  <c r="R744" i="124"/>
  <c r="R743" i="124"/>
  <c r="R742" i="124"/>
  <c r="R741" i="124"/>
  <c r="R740" i="124"/>
  <c r="R739" i="124"/>
  <c r="R738" i="124"/>
  <c r="R737" i="124"/>
  <c r="R736" i="124"/>
  <c r="R735" i="124"/>
  <c r="R734" i="124"/>
  <c r="R733" i="124"/>
  <c r="R732" i="124"/>
  <c r="R731" i="124"/>
  <c r="R730" i="124"/>
  <c r="R729" i="124"/>
  <c r="R728" i="124"/>
  <c r="R727" i="124"/>
  <c r="R726" i="124"/>
  <c r="R725" i="124"/>
  <c r="R724" i="124"/>
  <c r="R723" i="124"/>
  <c r="R722" i="124"/>
  <c r="R721" i="124"/>
  <c r="R720" i="124"/>
  <c r="R719" i="124"/>
  <c r="R718" i="124"/>
  <c r="R717" i="124"/>
  <c r="R716" i="124"/>
  <c r="R715" i="124"/>
  <c r="R714" i="124"/>
  <c r="R713" i="124"/>
  <c r="R712" i="124"/>
  <c r="R711" i="124"/>
  <c r="R710" i="124"/>
  <c r="R709" i="124"/>
  <c r="R708" i="124"/>
  <c r="R707" i="124"/>
  <c r="R706" i="124"/>
  <c r="R705" i="124"/>
  <c r="R704" i="124"/>
  <c r="R703" i="124"/>
  <c r="R702" i="124"/>
  <c r="R701" i="124"/>
  <c r="R700" i="124"/>
  <c r="R699" i="124"/>
  <c r="R698" i="124"/>
  <c r="R697" i="124"/>
  <c r="R696" i="124"/>
  <c r="R695" i="124"/>
  <c r="R694" i="124"/>
  <c r="R693" i="124"/>
  <c r="R692" i="124"/>
  <c r="R691" i="124"/>
  <c r="R690" i="124"/>
  <c r="R689" i="124"/>
  <c r="R688" i="124"/>
  <c r="R687" i="124"/>
  <c r="R686" i="124"/>
  <c r="R685" i="124"/>
  <c r="R684" i="124"/>
  <c r="R683" i="124"/>
  <c r="R682" i="124"/>
  <c r="R681" i="124"/>
  <c r="R680" i="124"/>
  <c r="R679" i="124"/>
  <c r="R678" i="124"/>
  <c r="R677" i="124"/>
  <c r="R676" i="124"/>
  <c r="R675" i="124"/>
  <c r="R674" i="124"/>
  <c r="R673" i="124"/>
  <c r="R672" i="124"/>
  <c r="R671" i="124"/>
  <c r="R670" i="124"/>
  <c r="R669" i="124"/>
  <c r="R668" i="124"/>
  <c r="R667" i="124"/>
  <c r="R666" i="124"/>
  <c r="R665" i="124"/>
  <c r="R664" i="124"/>
  <c r="R663" i="124"/>
  <c r="R662" i="124"/>
  <c r="R661" i="124"/>
  <c r="R660" i="124"/>
  <c r="R659" i="124"/>
  <c r="R658" i="124"/>
  <c r="R657" i="124"/>
  <c r="R656" i="124"/>
  <c r="R655" i="124"/>
  <c r="R654" i="124"/>
  <c r="R653" i="124"/>
  <c r="R652" i="124"/>
  <c r="R651" i="124"/>
  <c r="R650" i="124"/>
  <c r="R649" i="124"/>
  <c r="R648" i="124"/>
  <c r="R647" i="124"/>
  <c r="R646" i="124"/>
  <c r="R645" i="124"/>
  <c r="R644" i="124"/>
  <c r="R643" i="124"/>
  <c r="R642" i="124"/>
  <c r="R641" i="124"/>
  <c r="R640" i="124"/>
  <c r="R639" i="124"/>
  <c r="R638" i="124"/>
  <c r="R637" i="124"/>
  <c r="R636" i="124"/>
  <c r="R635" i="124"/>
  <c r="R634" i="124"/>
  <c r="R633" i="124"/>
  <c r="R632" i="124"/>
  <c r="R631" i="124"/>
  <c r="R630" i="124"/>
  <c r="R629" i="124"/>
  <c r="R628" i="124"/>
  <c r="R627" i="124"/>
  <c r="R626" i="124"/>
  <c r="R625" i="124"/>
  <c r="R624" i="124"/>
  <c r="R623" i="124"/>
  <c r="R622" i="124"/>
  <c r="R621" i="124"/>
  <c r="R620" i="124"/>
  <c r="R619" i="124"/>
  <c r="R618" i="124"/>
  <c r="R617" i="124"/>
  <c r="R616" i="124"/>
  <c r="R615" i="124"/>
  <c r="R614" i="124"/>
  <c r="R613" i="124"/>
  <c r="R612" i="124"/>
  <c r="R611" i="124"/>
  <c r="R610" i="124"/>
  <c r="R609" i="124"/>
  <c r="R608" i="124"/>
  <c r="R607" i="124"/>
  <c r="R606" i="124"/>
  <c r="R605" i="124"/>
  <c r="R604" i="124"/>
  <c r="R603" i="124"/>
  <c r="R602" i="124"/>
  <c r="R601" i="124"/>
  <c r="R600" i="124"/>
  <c r="R599" i="124"/>
  <c r="R598" i="124"/>
  <c r="R597" i="124"/>
  <c r="R596" i="124"/>
  <c r="R595" i="124"/>
  <c r="R594" i="124"/>
  <c r="R593" i="124"/>
  <c r="R592" i="124"/>
  <c r="R591" i="124"/>
  <c r="R590" i="124"/>
  <c r="R589" i="124"/>
  <c r="R588" i="124"/>
  <c r="R587" i="124"/>
  <c r="R586" i="124"/>
  <c r="R585" i="124"/>
  <c r="R584" i="124"/>
  <c r="R583" i="124"/>
  <c r="R582" i="124"/>
  <c r="R581" i="124"/>
  <c r="R580" i="124"/>
  <c r="R579" i="124"/>
  <c r="R578" i="124"/>
  <c r="R577" i="124"/>
  <c r="R576" i="124"/>
  <c r="R575" i="124"/>
  <c r="R574" i="124"/>
  <c r="R573" i="124"/>
  <c r="R572" i="124"/>
  <c r="R571" i="124"/>
  <c r="R570" i="124"/>
  <c r="R569" i="124"/>
  <c r="R568" i="124"/>
  <c r="R567" i="124"/>
  <c r="R566" i="124"/>
  <c r="R565" i="124"/>
  <c r="R564" i="124"/>
  <c r="R563" i="124"/>
  <c r="R562" i="124"/>
  <c r="R561" i="124"/>
  <c r="R560" i="124"/>
  <c r="R559" i="124"/>
  <c r="R558" i="124"/>
  <c r="R557" i="124"/>
  <c r="R556" i="124"/>
  <c r="R555" i="124"/>
  <c r="R554" i="124"/>
  <c r="R553" i="124"/>
  <c r="R552" i="124"/>
  <c r="R551" i="124"/>
  <c r="R550" i="124"/>
  <c r="R549" i="124"/>
  <c r="R548" i="124"/>
  <c r="R547" i="124"/>
  <c r="R546" i="124"/>
  <c r="R545" i="124"/>
  <c r="R544" i="124"/>
  <c r="R543" i="124"/>
  <c r="R542" i="124"/>
  <c r="R541" i="124"/>
  <c r="R540" i="124"/>
  <c r="R539" i="124"/>
  <c r="R538" i="124"/>
  <c r="R537" i="124"/>
  <c r="R536" i="124"/>
  <c r="R535" i="124"/>
  <c r="R534" i="124"/>
  <c r="R533" i="124"/>
  <c r="R532" i="124"/>
  <c r="R531" i="124"/>
  <c r="R530" i="124"/>
  <c r="R529" i="124"/>
  <c r="R528" i="124"/>
  <c r="R527" i="124"/>
  <c r="R526" i="124"/>
  <c r="R525" i="124"/>
  <c r="R524" i="124"/>
  <c r="R523" i="124"/>
  <c r="R522" i="124"/>
  <c r="R521" i="124"/>
  <c r="R520" i="124"/>
  <c r="R519" i="124"/>
  <c r="R518" i="124"/>
  <c r="R517" i="124"/>
  <c r="R516" i="124"/>
  <c r="R515" i="124"/>
  <c r="R514" i="124"/>
  <c r="R513" i="124"/>
  <c r="R512" i="124"/>
  <c r="R511" i="124"/>
  <c r="R510" i="124"/>
  <c r="R509" i="124"/>
  <c r="R508" i="124"/>
  <c r="R507" i="124"/>
  <c r="R506" i="124"/>
  <c r="R505" i="124"/>
  <c r="R504" i="124"/>
  <c r="R503" i="124"/>
  <c r="R502" i="124"/>
  <c r="R501" i="124"/>
  <c r="R500" i="124"/>
  <c r="R499" i="124"/>
  <c r="R498" i="124"/>
  <c r="R497" i="124"/>
  <c r="R496" i="124"/>
  <c r="R495" i="124"/>
  <c r="R494" i="124"/>
  <c r="R493" i="124"/>
  <c r="R492" i="124"/>
  <c r="R491" i="124"/>
  <c r="R490" i="124"/>
  <c r="R489" i="124"/>
  <c r="R488" i="124"/>
  <c r="R487" i="124"/>
  <c r="R486" i="124"/>
  <c r="R485" i="124"/>
  <c r="R484" i="124"/>
  <c r="R483" i="124"/>
  <c r="R482" i="124"/>
  <c r="R481" i="124"/>
  <c r="R480" i="124"/>
  <c r="R479" i="124"/>
  <c r="R478" i="124"/>
  <c r="R477" i="124"/>
  <c r="R476" i="124"/>
  <c r="R475" i="124"/>
  <c r="R474" i="124"/>
  <c r="R473" i="124"/>
  <c r="R472" i="124"/>
  <c r="R471" i="124"/>
  <c r="R470" i="124"/>
  <c r="R469" i="124"/>
  <c r="R468" i="124"/>
  <c r="R467" i="124"/>
  <c r="R466" i="124"/>
  <c r="R465" i="124"/>
  <c r="R464" i="124"/>
  <c r="R463" i="124"/>
  <c r="R462" i="124"/>
  <c r="R461" i="124"/>
  <c r="R460" i="124"/>
  <c r="R459" i="124"/>
  <c r="R458" i="124"/>
  <c r="R457" i="124"/>
  <c r="R456" i="124"/>
  <c r="R455" i="124"/>
  <c r="R454" i="124"/>
  <c r="R453" i="124"/>
  <c r="R452" i="124"/>
  <c r="R451" i="124"/>
  <c r="R450" i="124"/>
  <c r="R449" i="124"/>
  <c r="R448" i="124"/>
  <c r="R447" i="124"/>
  <c r="R446" i="124"/>
  <c r="R445" i="124"/>
  <c r="R444" i="124"/>
  <c r="R443" i="124"/>
  <c r="R442" i="124"/>
  <c r="R441" i="124"/>
  <c r="R440" i="124"/>
  <c r="R439" i="124"/>
  <c r="R438" i="124"/>
  <c r="R437" i="124"/>
  <c r="R436" i="124"/>
  <c r="R435" i="124"/>
  <c r="R434" i="124"/>
  <c r="R433" i="124"/>
  <c r="R432" i="124"/>
  <c r="R431" i="124"/>
  <c r="R430" i="124"/>
  <c r="R429" i="124"/>
  <c r="R428" i="124"/>
  <c r="R427" i="124"/>
  <c r="R426" i="124"/>
  <c r="R425" i="124"/>
  <c r="R424" i="124"/>
  <c r="R423" i="124"/>
  <c r="R422" i="124"/>
  <c r="R421" i="124"/>
  <c r="R420" i="124"/>
  <c r="R419" i="124"/>
  <c r="R418" i="124"/>
  <c r="R417" i="124"/>
  <c r="R416" i="124"/>
  <c r="R415" i="124"/>
  <c r="R414" i="124"/>
  <c r="R413" i="124"/>
  <c r="R412" i="124"/>
  <c r="R411" i="124"/>
  <c r="R410" i="124"/>
  <c r="R409" i="124"/>
  <c r="R408" i="124"/>
  <c r="R407" i="124"/>
  <c r="R406" i="124"/>
  <c r="R405" i="124"/>
  <c r="R404" i="124"/>
  <c r="R403" i="124"/>
  <c r="R402" i="124"/>
  <c r="R401" i="124"/>
  <c r="R400" i="124"/>
  <c r="R399" i="124"/>
  <c r="R398" i="124"/>
  <c r="R397" i="124"/>
  <c r="R396" i="124"/>
  <c r="R395" i="124"/>
  <c r="R394" i="124"/>
  <c r="R393" i="124"/>
  <c r="R392" i="124"/>
  <c r="R391" i="124"/>
  <c r="R390" i="124"/>
  <c r="R389" i="124"/>
  <c r="R388" i="124"/>
  <c r="R387" i="124"/>
  <c r="R386" i="124"/>
  <c r="R385" i="124"/>
  <c r="R384" i="124"/>
  <c r="R383" i="124"/>
  <c r="R382" i="124"/>
  <c r="R381" i="124"/>
  <c r="R380" i="124"/>
  <c r="R379" i="124"/>
  <c r="R378" i="124"/>
  <c r="R377" i="124"/>
  <c r="R376" i="124"/>
  <c r="R375" i="124"/>
  <c r="R374" i="124"/>
  <c r="R373" i="124"/>
  <c r="R372" i="124"/>
  <c r="R371" i="124"/>
  <c r="R370" i="124"/>
  <c r="R369" i="124"/>
  <c r="R368" i="124"/>
  <c r="R367" i="124"/>
  <c r="R366" i="124"/>
  <c r="R365" i="124"/>
  <c r="R364" i="124"/>
  <c r="R363" i="124"/>
  <c r="R362" i="124"/>
  <c r="R361" i="124"/>
  <c r="R360" i="124"/>
  <c r="R359" i="124"/>
  <c r="R358" i="124"/>
  <c r="R357" i="124"/>
  <c r="R356" i="124"/>
  <c r="R355" i="124"/>
  <c r="R354" i="124"/>
  <c r="R353" i="124"/>
  <c r="R352" i="124"/>
  <c r="R351" i="124"/>
  <c r="R350" i="124"/>
  <c r="R349" i="124"/>
  <c r="R348" i="124"/>
  <c r="R347" i="124"/>
  <c r="R346" i="124"/>
  <c r="R345" i="124"/>
  <c r="R344" i="124"/>
  <c r="R343" i="124"/>
  <c r="R342" i="124"/>
  <c r="R341" i="124"/>
  <c r="R340" i="124"/>
  <c r="R339" i="124"/>
  <c r="R338" i="124"/>
  <c r="R337" i="124"/>
  <c r="R336" i="124"/>
  <c r="R335" i="124"/>
  <c r="R334" i="124"/>
  <c r="R333" i="124"/>
  <c r="R332" i="124"/>
  <c r="R331" i="124"/>
  <c r="R330" i="124"/>
  <c r="R329" i="124"/>
  <c r="R328" i="124"/>
  <c r="R327" i="124"/>
  <c r="R326" i="124"/>
  <c r="R325" i="124"/>
  <c r="R324" i="124"/>
  <c r="R323" i="124"/>
  <c r="R322" i="124"/>
  <c r="R321" i="124"/>
  <c r="R320" i="124"/>
  <c r="R319" i="124"/>
  <c r="R318" i="124"/>
  <c r="R317" i="124"/>
  <c r="R316" i="124"/>
  <c r="R315" i="124"/>
  <c r="R314" i="124"/>
  <c r="R313" i="124"/>
  <c r="R312" i="124"/>
  <c r="R311" i="124"/>
  <c r="R310" i="124"/>
  <c r="R309" i="124"/>
  <c r="R308" i="124"/>
  <c r="R307" i="124"/>
  <c r="R306" i="124"/>
  <c r="R305" i="124"/>
  <c r="R304" i="124"/>
  <c r="R303" i="124"/>
  <c r="R302" i="124"/>
  <c r="R301" i="124"/>
  <c r="R300" i="124"/>
  <c r="R299" i="124"/>
  <c r="R298" i="124"/>
  <c r="R297" i="124"/>
  <c r="R296" i="124"/>
  <c r="R295" i="124"/>
  <c r="R294" i="124"/>
  <c r="R293" i="124"/>
  <c r="R292" i="124"/>
  <c r="R291" i="124"/>
  <c r="R290" i="124"/>
  <c r="R289" i="124"/>
  <c r="R288" i="124"/>
  <c r="R287" i="124"/>
  <c r="R286" i="124"/>
  <c r="R285" i="124"/>
  <c r="R284" i="124"/>
  <c r="R283" i="124"/>
  <c r="R282" i="124"/>
  <c r="R281" i="124"/>
  <c r="R280" i="124"/>
  <c r="R279" i="124"/>
  <c r="R278" i="124"/>
  <c r="R277" i="124"/>
  <c r="R276" i="124"/>
  <c r="R275" i="124"/>
  <c r="R274" i="124"/>
  <c r="R273" i="124"/>
  <c r="R272" i="124"/>
  <c r="R271" i="124"/>
  <c r="R270" i="124"/>
  <c r="R269" i="124"/>
  <c r="R268" i="124"/>
  <c r="R267" i="124"/>
  <c r="R266" i="124"/>
  <c r="R265" i="124"/>
  <c r="R264" i="124"/>
  <c r="R263" i="124"/>
  <c r="R262" i="124"/>
  <c r="R261" i="124"/>
  <c r="R260" i="124"/>
  <c r="R259" i="124"/>
  <c r="R258" i="124"/>
  <c r="R257" i="124"/>
  <c r="R256" i="124"/>
  <c r="R255" i="124"/>
  <c r="R254" i="124"/>
  <c r="R253" i="124"/>
  <c r="R252" i="124"/>
  <c r="R251" i="124"/>
  <c r="R250" i="124"/>
  <c r="R249" i="124"/>
  <c r="R248" i="124"/>
  <c r="R247" i="124"/>
  <c r="R246" i="124"/>
  <c r="R245" i="124"/>
  <c r="R244" i="124"/>
  <c r="R243" i="124"/>
  <c r="R242" i="124"/>
  <c r="R241" i="124"/>
  <c r="R240" i="124"/>
  <c r="R239" i="124"/>
  <c r="R238" i="124"/>
  <c r="R237" i="124"/>
  <c r="R236" i="124"/>
  <c r="R235" i="124"/>
  <c r="R234" i="124"/>
  <c r="R233" i="124"/>
  <c r="R232" i="124"/>
  <c r="R231" i="124"/>
  <c r="R230" i="124"/>
  <c r="R229" i="124"/>
  <c r="R228" i="124"/>
  <c r="R227" i="124"/>
  <c r="R226" i="124"/>
  <c r="R225" i="124"/>
  <c r="R224" i="124"/>
  <c r="R223" i="124"/>
  <c r="R222" i="124"/>
  <c r="R221" i="124"/>
  <c r="R220" i="124"/>
  <c r="R219" i="124"/>
  <c r="R218" i="124"/>
  <c r="R217" i="124"/>
  <c r="R216" i="124"/>
  <c r="R215" i="124"/>
  <c r="R214" i="124"/>
  <c r="R213" i="124"/>
  <c r="R212" i="124"/>
  <c r="R211" i="124"/>
  <c r="R210" i="124"/>
  <c r="R209" i="124"/>
  <c r="R208" i="124"/>
  <c r="R207" i="124"/>
  <c r="R206" i="124"/>
  <c r="R205" i="124"/>
  <c r="R204" i="124"/>
  <c r="R203" i="124"/>
  <c r="R202" i="124"/>
  <c r="R201" i="124"/>
  <c r="R200" i="124"/>
  <c r="R199" i="124"/>
  <c r="R198" i="124"/>
  <c r="R197" i="124"/>
  <c r="R196" i="124"/>
  <c r="R195" i="124"/>
  <c r="R194" i="124"/>
  <c r="R193" i="124"/>
  <c r="R192" i="124"/>
  <c r="R191" i="124"/>
  <c r="R190" i="124"/>
  <c r="R189" i="124"/>
  <c r="R188" i="124"/>
  <c r="R187" i="124"/>
  <c r="R186" i="124"/>
  <c r="R185" i="124"/>
  <c r="R184" i="124"/>
  <c r="R183" i="124"/>
  <c r="R182" i="124"/>
  <c r="R181" i="124"/>
  <c r="R180" i="124"/>
  <c r="R179" i="124"/>
  <c r="R178" i="124"/>
  <c r="R177" i="124"/>
  <c r="R176" i="124"/>
  <c r="R175" i="124"/>
  <c r="R174" i="124"/>
  <c r="R173" i="124"/>
  <c r="R172" i="124"/>
  <c r="R171" i="124"/>
  <c r="R170" i="124"/>
  <c r="R169" i="124"/>
  <c r="R168" i="124"/>
  <c r="R167" i="124"/>
  <c r="R166" i="124"/>
  <c r="R165" i="124"/>
  <c r="R164" i="124"/>
  <c r="R163" i="124"/>
  <c r="R162" i="124"/>
  <c r="R161" i="124"/>
  <c r="R160" i="124"/>
  <c r="R159" i="124"/>
  <c r="R158" i="124"/>
  <c r="R157" i="124"/>
  <c r="R156" i="124"/>
  <c r="R155" i="124"/>
  <c r="R154" i="124"/>
  <c r="R153" i="124"/>
  <c r="R152" i="124"/>
  <c r="R151" i="124"/>
  <c r="R150" i="124"/>
  <c r="R149" i="124"/>
  <c r="R148" i="124"/>
  <c r="R147" i="124"/>
  <c r="R146" i="124"/>
  <c r="R145" i="124"/>
  <c r="R144" i="124"/>
  <c r="R143" i="124"/>
  <c r="R142" i="124"/>
  <c r="R141" i="124"/>
  <c r="R140" i="124"/>
  <c r="R139" i="124"/>
  <c r="R138" i="124"/>
  <c r="R137" i="124"/>
  <c r="R136" i="124"/>
  <c r="R135" i="124"/>
  <c r="R134" i="124"/>
  <c r="R133" i="124"/>
  <c r="R132" i="124"/>
  <c r="R131" i="124"/>
  <c r="R130" i="124"/>
  <c r="R129" i="124"/>
  <c r="R128" i="124"/>
  <c r="R127" i="124"/>
  <c r="R126" i="124"/>
  <c r="R125" i="124"/>
  <c r="R124" i="124"/>
  <c r="R123" i="124"/>
  <c r="R122" i="124"/>
  <c r="R121" i="124"/>
  <c r="R120" i="124"/>
  <c r="R119" i="124"/>
  <c r="R118" i="124"/>
  <c r="R117" i="124"/>
  <c r="R116" i="124"/>
  <c r="R115" i="124"/>
  <c r="R114" i="124"/>
  <c r="R113" i="124"/>
  <c r="R112" i="124"/>
  <c r="R111" i="124"/>
  <c r="R110" i="124"/>
  <c r="R109" i="124"/>
  <c r="R108" i="124"/>
  <c r="R107" i="124"/>
  <c r="R106" i="124"/>
  <c r="R105" i="124"/>
  <c r="R104" i="124"/>
  <c r="R103" i="124"/>
  <c r="R102" i="124"/>
  <c r="R101" i="124"/>
  <c r="R100" i="124"/>
  <c r="R99" i="124"/>
  <c r="R98" i="124"/>
  <c r="R97" i="124"/>
  <c r="R96" i="124"/>
  <c r="R95" i="124"/>
  <c r="R94" i="124"/>
  <c r="R93" i="124"/>
  <c r="R92" i="124"/>
  <c r="R91" i="124"/>
  <c r="R90" i="124"/>
  <c r="R89" i="124"/>
  <c r="R88" i="124"/>
  <c r="R87" i="124"/>
  <c r="R86" i="124"/>
  <c r="R85" i="124"/>
  <c r="R84" i="124"/>
  <c r="R83" i="124"/>
  <c r="R82" i="124"/>
  <c r="R81" i="124"/>
  <c r="R80" i="124"/>
  <c r="R79" i="124"/>
  <c r="R78" i="124"/>
  <c r="R77" i="124"/>
  <c r="R76" i="124"/>
  <c r="R75" i="124"/>
  <c r="R74" i="124"/>
  <c r="R73" i="124"/>
  <c r="R72" i="124"/>
  <c r="R71" i="124"/>
  <c r="R70" i="124"/>
  <c r="R69" i="124"/>
  <c r="R68" i="124"/>
  <c r="R67" i="124"/>
  <c r="R66" i="124"/>
  <c r="R65" i="124"/>
  <c r="R64" i="124"/>
  <c r="R63" i="124"/>
  <c r="R62" i="124"/>
  <c r="R61" i="124"/>
  <c r="R60" i="124"/>
  <c r="R59" i="124"/>
  <c r="R58" i="124"/>
  <c r="R57" i="124"/>
  <c r="R56" i="124"/>
  <c r="R55" i="124"/>
  <c r="R54" i="124"/>
  <c r="R53" i="124"/>
  <c r="R52" i="124"/>
  <c r="R51" i="124"/>
  <c r="R50" i="124"/>
  <c r="R49" i="124"/>
  <c r="R48" i="124"/>
  <c r="R47" i="124"/>
  <c r="R46" i="124"/>
  <c r="R45" i="124"/>
  <c r="R44" i="124"/>
  <c r="R43" i="124"/>
  <c r="R42" i="124"/>
  <c r="R41" i="124"/>
  <c r="R40" i="124"/>
  <c r="R39" i="124"/>
  <c r="R38" i="124"/>
  <c r="R37" i="124"/>
  <c r="R36" i="124"/>
  <c r="R35" i="124"/>
  <c r="R34" i="124"/>
  <c r="R33" i="124"/>
  <c r="R32" i="124"/>
  <c r="R31" i="124"/>
  <c r="R30" i="124"/>
  <c r="R29" i="124"/>
  <c r="R28" i="124"/>
  <c r="R27" i="124"/>
  <c r="R26" i="124"/>
  <c r="R25" i="124"/>
  <c r="R24" i="124"/>
  <c r="R23" i="124"/>
  <c r="R22" i="124"/>
  <c r="R21" i="124"/>
  <c r="R20" i="124"/>
  <c r="R19" i="124"/>
  <c r="R18" i="124"/>
  <c r="R17" i="124"/>
  <c r="R16" i="124"/>
  <c r="R15" i="124"/>
  <c r="R14" i="124"/>
  <c r="R13" i="124"/>
  <c r="R12" i="124"/>
  <c r="R11" i="124"/>
  <c r="R10" i="124"/>
  <c r="R9" i="124"/>
  <c r="R8" i="124"/>
  <c r="R7" i="124"/>
  <c r="R6" i="124"/>
  <c r="R5" i="124"/>
  <c r="R4" i="124"/>
  <c r="R3" i="124"/>
  <c r="R2" i="124"/>
  <c r="R1195" i="124" s="1"/>
  <c r="P1195" i="124"/>
  <c r="N1195" i="124"/>
  <c r="O1190" i="124"/>
  <c r="O1183" i="124"/>
  <c r="O1182" i="124"/>
  <c r="O1176" i="124"/>
  <c r="O1175" i="124"/>
  <c r="O1174" i="124"/>
  <c r="O1144" i="124"/>
  <c r="O1143" i="124"/>
  <c r="O1141" i="124"/>
  <c r="O1139" i="124"/>
  <c r="O1138" i="124"/>
  <c r="O1137" i="124"/>
  <c r="O1136" i="124"/>
  <c r="O1135" i="124"/>
  <c r="O1134" i="124"/>
  <c r="O1133" i="124"/>
  <c r="O1132" i="124"/>
  <c r="O1131" i="124"/>
  <c r="O1130" i="124"/>
  <c r="O1129" i="124"/>
  <c r="O1128" i="124"/>
  <c r="O1127" i="124"/>
  <c r="O1126" i="124"/>
  <c r="O1125" i="124"/>
  <c r="O1124" i="124"/>
  <c r="O1123" i="124"/>
  <c r="O1096" i="124"/>
  <c r="O1080" i="124"/>
  <c r="O1079" i="124"/>
  <c r="O1078" i="124"/>
  <c r="O1048" i="124"/>
  <c r="O1047" i="124"/>
  <c r="O1045" i="124"/>
  <c r="O1043" i="124"/>
  <c r="O1042" i="124"/>
  <c r="O1041" i="124"/>
  <c r="O1040" i="124"/>
  <c r="O1039" i="124"/>
  <c r="O1038" i="124"/>
  <c r="O1037" i="124"/>
  <c r="O1036" i="124"/>
  <c r="O1035" i="124"/>
  <c r="O1034" i="124"/>
  <c r="O1033" i="124"/>
  <c r="O1032" i="124"/>
  <c r="O1031" i="124"/>
  <c r="O1030" i="124"/>
  <c r="O1029" i="124"/>
  <c r="O1028" i="124"/>
  <c r="O1027" i="124"/>
  <c r="O982" i="124"/>
  <c r="O981" i="124"/>
  <c r="O955" i="124"/>
  <c r="O953" i="124"/>
  <c r="O951" i="124"/>
  <c r="O950" i="124"/>
  <c r="O949" i="124"/>
  <c r="O948" i="124"/>
  <c r="O947" i="124"/>
  <c r="O946" i="124"/>
  <c r="O945" i="124"/>
  <c r="O944" i="124"/>
  <c r="O943" i="124"/>
  <c r="O942" i="124"/>
  <c r="O941" i="124"/>
  <c r="O940" i="124"/>
  <c r="O939" i="124"/>
  <c r="O938" i="124"/>
  <c r="O937" i="124"/>
  <c r="O936" i="124"/>
  <c r="O868" i="124"/>
  <c r="O852" i="124"/>
  <c r="O851" i="124"/>
  <c r="O804" i="124"/>
  <c r="O797" i="124"/>
  <c r="O796" i="124"/>
  <c r="O769" i="124"/>
  <c r="O766" i="124"/>
  <c r="O765" i="124"/>
  <c r="O742" i="124"/>
  <c r="O741" i="124"/>
  <c r="O715" i="124"/>
  <c r="O713" i="124"/>
  <c r="O711" i="124"/>
  <c r="O710" i="124"/>
  <c r="O709" i="124"/>
  <c r="O708" i="124"/>
  <c r="O707" i="124"/>
  <c r="O706" i="124"/>
  <c r="O705" i="124"/>
  <c r="O704" i="124"/>
  <c r="O703" i="124"/>
  <c r="O702" i="124"/>
  <c r="O701" i="124"/>
  <c r="O700" i="124"/>
  <c r="O699" i="124"/>
  <c r="O698" i="124"/>
  <c r="O697" i="124"/>
  <c r="O696" i="124"/>
  <c r="O670" i="124"/>
  <c r="O654" i="124"/>
  <c r="O653" i="124"/>
  <c r="O640" i="124"/>
  <c r="O628" i="124"/>
  <c r="O626" i="124"/>
  <c r="O591" i="124"/>
  <c r="O576" i="124"/>
  <c r="O569" i="124"/>
  <c r="O560" i="124"/>
  <c r="O559" i="124"/>
  <c r="O558" i="124"/>
  <c r="O553" i="124"/>
  <c r="O550" i="124"/>
  <c r="O549" i="124"/>
  <c r="O520" i="124"/>
  <c r="O519" i="124"/>
  <c r="O517" i="124"/>
  <c r="O515" i="124"/>
  <c r="O514" i="124"/>
  <c r="O513" i="124"/>
  <c r="O512" i="124"/>
  <c r="O511" i="124"/>
  <c r="O510" i="124"/>
  <c r="O509" i="124"/>
  <c r="O508" i="124"/>
  <c r="O507" i="124"/>
  <c r="O506" i="124"/>
  <c r="O505" i="124"/>
  <c r="O504" i="124"/>
  <c r="O503" i="124"/>
  <c r="O502" i="124"/>
  <c r="O501" i="124"/>
  <c r="O500" i="124"/>
  <c r="O499" i="124"/>
  <c r="O462" i="124"/>
  <c r="O454" i="124"/>
  <c r="O453" i="124"/>
  <c r="O446" i="124"/>
  <c r="O434" i="124"/>
  <c r="O433" i="124"/>
  <c r="O413" i="124"/>
  <c r="O412" i="124"/>
  <c r="O411" i="124"/>
  <c r="O378" i="124"/>
  <c r="O377" i="124"/>
  <c r="O375" i="124"/>
  <c r="O373" i="124"/>
  <c r="O372" i="124"/>
  <c r="O371" i="124"/>
  <c r="O370" i="124"/>
  <c r="O369" i="124"/>
  <c r="O368" i="124"/>
  <c r="O367" i="124"/>
  <c r="O366" i="124"/>
  <c r="O365" i="124"/>
  <c r="O364" i="124"/>
  <c r="O363" i="124"/>
  <c r="O362" i="124"/>
  <c r="O361" i="124"/>
  <c r="O360" i="124"/>
  <c r="O359" i="124"/>
  <c r="O358" i="124"/>
  <c r="O357" i="124"/>
  <c r="O334" i="124"/>
  <c r="O329" i="124"/>
  <c r="O328" i="124"/>
  <c r="O309" i="124"/>
  <c r="O295" i="124"/>
  <c r="O294" i="124"/>
  <c r="O263" i="124"/>
  <c r="O261" i="124"/>
  <c r="O253" i="124"/>
  <c r="O252" i="124"/>
  <c r="O243" i="124"/>
  <c r="O242" i="124"/>
  <c r="O239" i="124"/>
  <c r="O231" i="124"/>
  <c r="O229" i="124"/>
  <c r="O218" i="124"/>
  <c r="O210" i="124"/>
  <c r="O209" i="124"/>
  <c r="O208" i="124"/>
  <c r="O207" i="124"/>
  <c r="O188" i="124"/>
  <c r="O187" i="124"/>
  <c r="O183" i="124"/>
  <c r="O176" i="124"/>
  <c r="O169" i="124"/>
  <c r="O160" i="124"/>
  <c r="O158" i="124"/>
  <c r="O136" i="124"/>
  <c r="O135" i="124"/>
  <c r="O98" i="124"/>
  <c r="O96" i="124"/>
  <c r="O95" i="124"/>
  <c r="O93" i="124"/>
  <c r="O92" i="124"/>
  <c r="O89" i="124"/>
  <c r="O88" i="124"/>
  <c r="O87" i="124"/>
  <c r="O86" i="124"/>
  <c r="O85" i="124"/>
  <c r="O84" i="124"/>
  <c r="O83" i="124"/>
  <c r="O82" i="124"/>
  <c r="O81" i="124"/>
  <c r="O80" i="124"/>
  <c r="O79" i="124"/>
  <c r="O78" i="124"/>
  <c r="O77" i="124"/>
  <c r="O76" i="124"/>
  <c r="O75" i="124"/>
  <c r="O74" i="124"/>
  <c r="O73" i="124"/>
  <c r="O52" i="124"/>
  <c r="O39" i="124"/>
  <c r="O38" i="124"/>
  <c r="O27" i="124"/>
  <c r="O26" i="124"/>
  <c r="O25" i="124"/>
  <c r="O24" i="124"/>
  <c r="O23" i="124"/>
  <c r="O22" i="124"/>
  <c r="O21" i="124"/>
  <c r="O10" i="124"/>
  <c r="O5" i="124"/>
  <c r="O4" i="124"/>
  <c r="L1194" i="124"/>
  <c r="L1193" i="124"/>
  <c r="L1192" i="124"/>
  <c r="L1191" i="124"/>
  <c r="L1190" i="124"/>
  <c r="L1189" i="124"/>
  <c r="L1188" i="124"/>
  <c r="L1187" i="124"/>
  <c r="L1186" i="124"/>
  <c r="L1185" i="124"/>
  <c r="L1184" i="124"/>
  <c r="L1183" i="124"/>
  <c r="L1182" i="124"/>
  <c r="L1181" i="124"/>
  <c r="L1180" i="124"/>
  <c r="L1179" i="124"/>
  <c r="L1178" i="124"/>
  <c r="L1177" i="124"/>
  <c r="L1176" i="124"/>
  <c r="L1175" i="124"/>
  <c r="L1174" i="124"/>
  <c r="L1173" i="124"/>
  <c r="L1172" i="124"/>
  <c r="L1171" i="124"/>
  <c r="L1170" i="124"/>
  <c r="L1169" i="124"/>
  <c r="L1168" i="124"/>
  <c r="L1167" i="124"/>
  <c r="L1166" i="124"/>
  <c r="L1165" i="124"/>
  <c r="L1164" i="124"/>
  <c r="L1163" i="124"/>
  <c r="L1162" i="124"/>
  <c r="L1161" i="124"/>
  <c r="L1160" i="124"/>
  <c r="L1159" i="124"/>
  <c r="L1158" i="124"/>
  <c r="L1157" i="124"/>
  <c r="L1156" i="124"/>
  <c r="L1155" i="124"/>
  <c r="L1154" i="124"/>
  <c r="L1153" i="124"/>
  <c r="L1152" i="124"/>
  <c r="L1151" i="124"/>
  <c r="L1150" i="124"/>
  <c r="L1149" i="124"/>
  <c r="L1148" i="124"/>
  <c r="L1147" i="124"/>
  <c r="L1146" i="124"/>
  <c r="L1145" i="124"/>
  <c r="L1144" i="124"/>
  <c r="L1143" i="124"/>
  <c r="L1142" i="124"/>
  <c r="L1141" i="124"/>
  <c r="L1140" i="124"/>
  <c r="L1139" i="124"/>
  <c r="L1138" i="124"/>
  <c r="L1137" i="124"/>
  <c r="L1136" i="124"/>
  <c r="L1135" i="124"/>
  <c r="L1134" i="124"/>
  <c r="L1133" i="124"/>
  <c r="L1132" i="124"/>
  <c r="L1131" i="124"/>
  <c r="L1130" i="124"/>
  <c r="L1129" i="124"/>
  <c r="L1128" i="124"/>
  <c r="L1127" i="124"/>
  <c r="L1126" i="124"/>
  <c r="L1125" i="124"/>
  <c r="L1124" i="124"/>
  <c r="L1123" i="124"/>
  <c r="L1122" i="124"/>
  <c r="L1121" i="124"/>
  <c r="L1120" i="124"/>
  <c r="L1119" i="124"/>
  <c r="L1118" i="124"/>
  <c r="L1117" i="124"/>
  <c r="L1116" i="124"/>
  <c r="L1115" i="124"/>
  <c r="L1114" i="124"/>
  <c r="L1113" i="124"/>
  <c r="L1112" i="124"/>
  <c r="L1111" i="124"/>
  <c r="L1110" i="124"/>
  <c r="L1109" i="124"/>
  <c r="L1108" i="124"/>
  <c r="L1107" i="124"/>
  <c r="L1106" i="124"/>
  <c r="L1105" i="124"/>
  <c r="L1104" i="124"/>
  <c r="L1103" i="124"/>
  <c r="L1102" i="124"/>
  <c r="L1101" i="124"/>
  <c r="L1100" i="124"/>
  <c r="L1099" i="124"/>
  <c r="L1098" i="124"/>
  <c r="L1097" i="124"/>
  <c r="L1096" i="124"/>
  <c r="L1095" i="124"/>
  <c r="L1094" i="124"/>
  <c r="L1093" i="124"/>
  <c r="L1092" i="124"/>
  <c r="L1091" i="124"/>
  <c r="L1090" i="124"/>
  <c r="L1089" i="124"/>
  <c r="L1088" i="124"/>
  <c r="L1087" i="124"/>
  <c r="L1086" i="124"/>
  <c r="L1085" i="124"/>
  <c r="L1084" i="124"/>
  <c r="L1083" i="124"/>
  <c r="L1082" i="124"/>
  <c r="L1081" i="124"/>
  <c r="L1080" i="124"/>
  <c r="L1079" i="124"/>
  <c r="L1078" i="124"/>
  <c r="L1077" i="124"/>
  <c r="L1076" i="124"/>
  <c r="L1075" i="124"/>
  <c r="L1074" i="124"/>
  <c r="L1073" i="124"/>
  <c r="L1072" i="124"/>
  <c r="L1071" i="124"/>
  <c r="L1070" i="124"/>
  <c r="L1069" i="124"/>
  <c r="L1068" i="124"/>
  <c r="L1067" i="124"/>
  <c r="L1066" i="124"/>
  <c r="L1065" i="124"/>
  <c r="L1064" i="124"/>
  <c r="L1063" i="124"/>
  <c r="L1062" i="124"/>
  <c r="L1061" i="124"/>
  <c r="L1060" i="124"/>
  <c r="L1059" i="124"/>
  <c r="L1058" i="124"/>
  <c r="L1057" i="124"/>
  <c r="L1056" i="124"/>
  <c r="L1055" i="124"/>
  <c r="L1054" i="124"/>
  <c r="L1053" i="124"/>
  <c r="L1052" i="124"/>
  <c r="L1051" i="124"/>
  <c r="L1050" i="124"/>
  <c r="L1049" i="124"/>
  <c r="L1048" i="124"/>
  <c r="L1047" i="124"/>
  <c r="L1046" i="124"/>
  <c r="L1045" i="124"/>
  <c r="L1044" i="124"/>
  <c r="L1043" i="124"/>
  <c r="L1042" i="124"/>
  <c r="L1041" i="124"/>
  <c r="L1040" i="124"/>
  <c r="L1039" i="124"/>
  <c r="L1038" i="124"/>
  <c r="L1037" i="124"/>
  <c r="L1036" i="124"/>
  <c r="L1035" i="124"/>
  <c r="L1034" i="124"/>
  <c r="L1033" i="124"/>
  <c r="L1032" i="124"/>
  <c r="L1031" i="124"/>
  <c r="L1030" i="124"/>
  <c r="L1029" i="124"/>
  <c r="L1028" i="124"/>
  <c r="L1027" i="124"/>
  <c r="L1026" i="124"/>
  <c r="L1025" i="124"/>
  <c r="L1024" i="124"/>
  <c r="L1023" i="124"/>
  <c r="L1022" i="124"/>
  <c r="L1021" i="124"/>
  <c r="L1020" i="124"/>
  <c r="L1019" i="124"/>
  <c r="L1018" i="124"/>
  <c r="L1017" i="124"/>
  <c r="L1016" i="124"/>
  <c r="L1015" i="124"/>
  <c r="L1014" i="124"/>
  <c r="L1013" i="124"/>
  <c r="L1012" i="124"/>
  <c r="L1011" i="124"/>
  <c r="L1010" i="124"/>
  <c r="L1009" i="124"/>
  <c r="L1008" i="124"/>
  <c r="L1007" i="124"/>
  <c r="L1006" i="124"/>
  <c r="L1005" i="124"/>
  <c r="L1004" i="124"/>
  <c r="L1003" i="124"/>
  <c r="L1002" i="124"/>
  <c r="L1001" i="124"/>
  <c r="L1000" i="124"/>
  <c r="L999" i="124"/>
  <c r="L998" i="124"/>
  <c r="L997" i="124"/>
  <c r="L996" i="124"/>
  <c r="L995" i="124"/>
  <c r="L994" i="124"/>
  <c r="L993" i="124"/>
  <c r="L992" i="124"/>
  <c r="L991" i="124"/>
  <c r="L990" i="124"/>
  <c r="L989" i="124"/>
  <c r="L988" i="124"/>
  <c r="L987" i="124"/>
  <c r="L986" i="124"/>
  <c r="L985" i="124"/>
  <c r="L984" i="124"/>
  <c r="L983" i="124"/>
  <c r="L982" i="124"/>
  <c r="L981" i="124"/>
  <c r="L980" i="124"/>
  <c r="L979" i="124"/>
  <c r="L978" i="124"/>
  <c r="L977" i="124"/>
  <c r="L976" i="124"/>
  <c r="L975" i="124"/>
  <c r="L974" i="124"/>
  <c r="L973" i="124"/>
  <c r="L972" i="124"/>
  <c r="L971" i="124"/>
  <c r="L970" i="124"/>
  <c r="L969" i="124"/>
  <c r="L968" i="124"/>
  <c r="L967" i="124"/>
  <c r="L966" i="124"/>
  <c r="L965" i="124"/>
  <c r="L964" i="124"/>
  <c r="L963" i="124"/>
  <c r="L962" i="124"/>
  <c r="L961" i="124"/>
  <c r="L960" i="124"/>
  <c r="L959" i="124"/>
  <c r="L958" i="124"/>
  <c r="L957" i="124"/>
  <c r="L956" i="124"/>
  <c r="L955" i="124"/>
  <c r="L954" i="124"/>
  <c r="L953" i="124"/>
  <c r="L952" i="124"/>
  <c r="L951" i="124"/>
  <c r="L950" i="124"/>
  <c r="L949" i="124"/>
  <c r="L948" i="124"/>
  <c r="L947" i="124"/>
  <c r="L946" i="124"/>
  <c r="L945" i="124"/>
  <c r="L944" i="124"/>
  <c r="L943" i="124"/>
  <c r="L942" i="124"/>
  <c r="L941" i="124"/>
  <c r="L940" i="124"/>
  <c r="L939" i="124"/>
  <c r="L938" i="124"/>
  <c r="L937" i="124"/>
  <c r="L936" i="124"/>
  <c r="L935" i="124"/>
  <c r="L934" i="124"/>
  <c r="L933" i="124"/>
  <c r="L932" i="124"/>
  <c r="L931" i="124"/>
  <c r="L930" i="124"/>
  <c r="L929" i="124"/>
  <c r="L928" i="124"/>
  <c r="L927" i="124"/>
  <c r="L926" i="124"/>
  <c r="L925" i="124"/>
  <c r="L924" i="124"/>
  <c r="L923" i="124"/>
  <c r="L922" i="124"/>
  <c r="L921" i="124"/>
  <c r="L920" i="124"/>
  <c r="L919" i="124"/>
  <c r="L918" i="124"/>
  <c r="L917" i="124"/>
  <c r="L916" i="124"/>
  <c r="L915" i="124"/>
  <c r="L914" i="124"/>
  <c r="L913" i="124"/>
  <c r="L912" i="124"/>
  <c r="L911" i="124"/>
  <c r="L910" i="124"/>
  <c r="L909" i="124"/>
  <c r="L908" i="124"/>
  <c r="L907" i="124"/>
  <c r="L906" i="124"/>
  <c r="L905" i="124"/>
  <c r="L904" i="124"/>
  <c r="L903" i="124"/>
  <c r="L902" i="124"/>
  <c r="L901" i="124"/>
  <c r="L900" i="124"/>
  <c r="L899" i="124"/>
  <c r="L898" i="124"/>
  <c r="L897" i="124"/>
  <c r="L896" i="124"/>
  <c r="L895" i="124"/>
  <c r="L894" i="124"/>
  <c r="L893" i="124"/>
  <c r="L892" i="124"/>
  <c r="L891" i="124"/>
  <c r="L890" i="124"/>
  <c r="L889" i="124"/>
  <c r="L888" i="124"/>
  <c r="L887" i="124"/>
  <c r="L886" i="124"/>
  <c r="L885" i="124"/>
  <c r="L884" i="124"/>
  <c r="L883" i="124"/>
  <c r="L882" i="124"/>
  <c r="L881" i="124"/>
  <c r="L880" i="124"/>
  <c r="L879" i="124"/>
  <c r="L878" i="124"/>
  <c r="L877" i="124"/>
  <c r="L876" i="124"/>
  <c r="L875" i="124"/>
  <c r="L874" i="124"/>
  <c r="L873" i="124"/>
  <c r="L872" i="124"/>
  <c r="L871" i="124"/>
  <c r="L870" i="124"/>
  <c r="L869" i="124"/>
  <c r="L868" i="124"/>
  <c r="L867" i="124"/>
  <c r="L866" i="124"/>
  <c r="L865" i="124"/>
  <c r="L864" i="124"/>
  <c r="L863" i="124"/>
  <c r="L862" i="124"/>
  <c r="L861" i="124"/>
  <c r="L860" i="124"/>
  <c r="L859" i="124"/>
  <c r="L858" i="124"/>
  <c r="L857" i="124"/>
  <c r="L856" i="124"/>
  <c r="L855" i="124"/>
  <c r="L854" i="124"/>
  <c r="L853" i="124"/>
  <c r="L852" i="124"/>
  <c r="L851" i="124"/>
  <c r="L850" i="124"/>
  <c r="L849" i="124"/>
  <c r="L848" i="124"/>
  <c r="L847" i="124"/>
  <c r="L846" i="124"/>
  <c r="L845" i="124"/>
  <c r="L844" i="124"/>
  <c r="L843" i="124"/>
  <c r="L842" i="124"/>
  <c r="L841" i="124"/>
  <c r="L840" i="124"/>
  <c r="L839" i="124"/>
  <c r="L838" i="124"/>
  <c r="L837" i="124"/>
  <c r="L836" i="124"/>
  <c r="L835" i="124"/>
  <c r="L834" i="124"/>
  <c r="L833" i="124"/>
  <c r="L832" i="124"/>
  <c r="L831" i="124"/>
  <c r="L830" i="124"/>
  <c r="L829" i="124"/>
  <c r="L828" i="124"/>
  <c r="L827" i="124"/>
  <c r="L826" i="124"/>
  <c r="L825" i="124"/>
  <c r="L824" i="124"/>
  <c r="L823" i="124"/>
  <c r="L822" i="124"/>
  <c r="L821" i="124"/>
  <c r="L820" i="124"/>
  <c r="L819" i="124"/>
  <c r="L818" i="124"/>
  <c r="L817" i="124"/>
  <c r="L816" i="124"/>
  <c r="L815" i="124"/>
  <c r="L814" i="124"/>
  <c r="L813" i="124"/>
  <c r="L812" i="124"/>
  <c r="L811" i="124"/>
  <c r="L810" i="124"/>
  <c r="L809" i="124"/>
  <c r="L808" i="124"/>
  <c r="L807" i="124"/>
  <c r="L806" i="124"/>
  <c r="L805" i="124"/>
  <c r="L804" i="124"/>
  <c r="L803" i="124"/>
  <c r="L802" i="124"/>
  <c r="L801" i="124"/>
  <c r="L800" i="124"/>
  <c r="L799" i="124"/>
  <c r="L798" i="124"/>
  <c r="L797" i="124"/>
  <c r="L796" i="124"/>
  <c r="L795" i="124"/>
  <c r="L794" i="124"/>
  <c r="L793" i="124"/>
  <c r="L792" i="124"/>
  <c r="L791" i="124"/>
  <c r="L790" i="124"/>
  <c r="L789" i="124"/>
  <c r="L788" i="124"/>
  <c r="L787" i="124"/>
  <c r="L786" i="124"/>
  <c r="L785" i="124"/>
  <c r="L784" i="124"/>
  <c r="L783" i="124"/>
  <c r="L782" i="124"/>
  <c r="L781" i="124"/>
  <c r="L780" i="124"/>
  <c r="L779" i="124"/>
  <c r="L778" i="124"/>
  <c r="L777" i="124"/>
  <c r="L776" i="124"/>
  <c r="L775" i="124"/>
  <c r="L774" i="124"/>
  <c r="L773" i="124"/>
  <c r="L772" i="124"/>
  <c r="L771" i="124"/>
  <c r="L770" i="124"/>
  <c r="L769" i="124"/>
  <c r="L768" i="124"/>
  <c r="L767" i="124"/>
  <c r="L766" i="124"/>
  <c r="L765" i="124"/>
  <c r="L764" i="124"/>
  <c r="L763" i="124"/>
  <c r="L762" i="124"/>
  <c r="L761" i="124"/>
  <c r="L760" i="124"/>
  <c r="L759" i="124"/>
  <c r="L758" i="124"/>
  <c r="L757" i="124"/>
  <c r="L756" i="124"/>
  <c r="L755" i="124"/>
  <c r="L754" i="124"/>
  <c r="L753" i="124"/>
  <c r="L752" i="124"/>
  <c r="L751" i="124"/>
  <c r="L750" i="124"/>
  <c r="L749" i="124"/>
  <c r="L748" i="124"/>
  <c r="L747" i="124"/>
  <c r="L746" i="124"/>
  <c r="L745" i="124"/>
  <c r="L744" i="124"/>
  <c r="L743" i="124"/>
  <c r="L742" i="124"/>
  <c r="L741" i="124"/>
  <c r="L740" i="124"/>
  <c r="L739" i="124"/>
  <c r="L738" i="124"/>
  <c r="L737" i="124"/>
  <c r="L736" i="124"/>
  <c r="L735" i="124"/>
  <c r="L734" i="124"/>
  <c r="L733" i="124"/>
  <c r="L732" i="124"/>
  <c r="L731" i="124"/>
  <c r="L730" i="124"/>
  <c r="L729" i="124"/>
  <c r="L728" i="124"/>
  <c r="L727" i="124"/>
  <c r="L726" i="124"/>
  <c r="L725" i="124"/>
  <c r="L724" i="124"/>
  <c r="L723" i="124"/>
  <c r="L722" i="124"/>
  <c r="L721" i="124"/>
  <c r="L720" i="124"/>
  <c r="L719" i="124"/>
  <c r="L718" i="124"/>
  <c r="L717" i="124"/>
  <c r="L716" i="124"/>
  <c r="L715" i="124"/>
  <c r="L714" i="124"/>
  <c r="L713" i="124"/>
  <c r="L712" i="124"/>
  <c r="L711" i="124"/>
  <c r="L710" i="124"/>
  <c r="L709" i="124"/>
  <c r="L708" i="124"/>
  <c r="L707" i="124"/>
  <c r="L706" i="124"/>
  <c r="L705" i="124"/>
  <c r="L704" i="124"/>
  <c r="L703" i="124"/>
  <c r="L702" i="124"/>
  <c r="L701" i="124"/>
  <c r="L700" i="124"/>
  <c r="L699" i="124"/>
  <c r="L698" i="124"/>
  <c r="L697" i="124"/>
  <c r="L696" i="124"/>
  <c r="L695" i="124"/>
  <c r="L694" i="124"/>
  <c r="L693" i="124"/>
  <c r="L692" i="124"/>
  <c r="L691" i="124"/>
  <c r="L690" i="124"/>
  <c r="L689" i="124"/>
  <c r="L688" i="124"/>
  <c r="L687" i="124"/>
  <c r="L686" i="124"/>
  <c r="L685" i="124"/>
  <c r="L684" i="124"/>
  <c r="L683" i="124"/>
  <c r="L682" i="124"/>
  <c r="L681" i="124"/>
  <c r="L680" i="124"/>
  <c r="L679" i="124"/>
  <c r="L678" i="124"/>
  <c r="L677" i="124"/>
  <c r="L676" i="124"/>
  <c r="L675" i="124"/>
  <c r="L674" i="124"/>
  <c r="L673" i="124"/>
  <c r="L672" i="124"/>
  <c r="L671" i="124"/>
  <c r="L670" i="124"/>
  <c r="L669" i="124"/>
  <c r="L668" i="124"/>
  <c r="L667" i="124"/>
  <c r="L666" i="124"/>
  <c r="L665" i="124"/>
  <c r="L664" i="124"/>
  <c r="L663" i="124"/>
  <c r="L662" i="124"/>
  <c r="L661" i="124"/>
  <c r="L660" i="124"/>
  <c r="L659" i="124"/>
  <c r="L658" i="124"/>
  <c r="L657" i="124"/>
  <c r="L656" i="124"/>
  <c r="L655" i="124"/>
  <c r="L654" i="124"/>
  <c r="L653" i="124"/>
  <c r="L652" i="124"/>
  <c r="L651" i="124"/>
  <c r="L650" i="124"/>
  <c r="L649" i="124"/>
  <c r="L648" i="124"/>
  <c r="L647" i="124"/>
  <c r="L646" i="124"/>
  <c r="L645" i="124"/>
  <c r="L644" i="124"/>
  <c r="L643" i="124"/>
  <c r="L642" i="124"/>
  <c r="L641" i="124"/>
  <c r="L640" i="124"/>
  <c r="L639" i="124"/>
  <c r="L638" i="124"/>
  <c r="L637" i="124"/>
  <c r="L636" i="124"/>
  <c r="L635" i="124"/>
  <c r="L634" i="124"/>
  <c r="L633" i="124"/>
  <c r="L632" i="124"/>
  <c r="L631" i="124"/>
  <c r="L630" i="124"/>
  <c r="L629" i="124"/>
  <c r="L628" i="124"/>
  <c r="L627" i="124"/>
  <c r="L626" i="124"/>
  <c r="L625" i="124"/>
  <c r="L624" i="124"/>
  <c r="L623" i="124"/>
  <c r="L622" i="124"/>
  <c r="L621" i="124"/>
  <c r="L620" i="124"/>
  <c r="L619" i="124"/>
  <c r="L618" i="124"/>
  <c r="L617" i="124"/>
  <c r="L616" i="124"/>
  <c r="L615" i="124"/>
  <c r="L614" i="124"/>
  <c r="L613" i="124"/>
  <c r="L612" i="124"/>
  <c r="L611" i="124"/>
  <c r="L610" i="124"/>
  <c r="L609" i="124"/>
  <c r="L608" i="124"/>
  <c r="L607" i="124"/>
  <c r="L606" i="124"/>
  <c r="L605" i="124"/>
  <c r="L604" i="124"/>
  <c r="L603" i="124"/>
  <c r="L602" i="124"/>
  <c r="L601" i="124"/>
  <c r="L600" i="124"/>
  <c r="L599" i="124"/>
  <c r="L598" i="124"/>
  <c r="L597" i="124"/>
  <c r="L596" i="124"/>
  <c r="L595" i="124"/>
  <c r="L594" i="124"/>
  <c r="L593" i="124"/>
  <c r="L592" i="124"/>
  <c r="L591" i="124"/>
  <c r="L590" i="124"/>
  <c r="L589" i="124"/>
  <c r="L588" i="124"/>
  <c r="L587" i="124"/>
  <c r="L586" i="124"/>
  <c r="L585" i="124"/>
  <c r="L584" i="124"/>
  <c r="L583" i="124"/>
  <c r="L582" i="124"/>
  <c r="L581" i="124"/>
  <c r="L580" i="124"/>
  <c r="L579" i="124"/>
  <c r="L578" i="124"/>
  <c r="L577" i="124"/>
  <c r="L576" i="124"/>
  <c r="L575" i="124"/>
  <c r="L574" i="124"/>
  <c r="L573" i="124"/>
  <c r="L572" i="124"/>
  <c r="L571" i="124"/>
  <c r="L570" i="124"/>
  <c r="L569" i="124"/>
  <c r="L568" i="124"/>
  <c r="L567" i="124"/>
  <c r="L566" i="124"/>
  <c r="L565" i="124"/>
  <c r="L564" i="124"/>
  <c r="L563" i="124"/>
  <c r="L562" i="124"/>
  <c r="L561" i="124"/>
  <c r="L560" i="124"/>
  <c r="L559" i="124"/>
  <c r="L558" i="124"/>
  <c r="L557" i="124"/>
  <c r="L556" i="124"/>
  <c r="L555" i="124"/>
  <c r="L554" i="124"/>
  <c r="L553" i="124"/>
  <c r="L552" i="124"/>
  <c r="L551" i="124"/>
  <c r="L550" i="124"/>
  <c r="L549" i="124"/>
  <c r="L548" i="124"/>
  <c r="L547" i="124"/>
  <c r="L546" i="124"/>
  <c r="L545" i="124"/>
  <c r="L544" i="124"/>
  <c r="L543" i="124"/>
  <c r="L542" i="124"/>
  <c r="L541" i="124"/>
  <c r="L540" i="124"/>
  <c r="L539" i="124"/>
  <c r="L538" i="124"/>
  <c r="L537" i="124"/>
  <c r="L536" i="124"/>
  <c r="L535" i="124"/>
  <c r="L534" i="124"/>
  <c r="L533" i="124"/>
  <c r="L532" i="124"/>
  <c r="L531" i="124"/>
  <c r="L530" i="124"/>
  <c r="L529" i="124"/>
  <c r="L528" i="124"/>
  <c r="L527" i="124"/>
  <c r="L526" i="124"/>
  <c r="L525" i="124"/>
  <c r="L524" i="124"/>
  <c r="L523" i="124"/>
  <c r="L522" i="124"/>
  <c r="L521" i="124"/>
  <c r="L520" i="124"/>
  <c r="L519" i="124"/>
  <c r="L518" i="124"/>
  <c r="L517" i="124"/>
  <c r="L516" i="124"/>
  <c r="L515" i="124"/>
  <c r="L514" i="124"/>
  <c r="L513" i="124"/>
  <c r="L512" i="124"/>
  <c r="L511" i="124"/>
  <c r="L510" i="124"/>
  <c r="L509" i="124"/>
  <c r="L508" i="124"/>
  <c r="L507" i="124"/>
  <c r="L506" i="124"/>
  <c r="L505" i="124"/>
  <c r="L504" i="124"/>
  <c r="L503" i="124"/>
  <c r="L502" i="124"/>
  <c r="L501" i="124"/>
  <c r="L500" i="124"/>
  <c r="L499" i="124"/>
  <c r="L498" i="124"/>
  <c r="L497" i="124"/>
  <c r="L496" i="124"/>
  <c r="L495" i="124"/>
  <c r="L494" i="124"/>
  <c r="L493" i="124"/>
  <c r="L492" i="124"/>
  <c r="L491" i="124"/>
  <c r="L490" i="124"/>
  <c r="L489" i="124"/>
  <c r="L488" i="124"/>
  <c r="L487" i="124"/>
  <c r="L486" i="124"/>
  <c r="L485" i="124"/>
  <c r="L484" i="124"/>
  <c r="L483" i="124"/>
  <c r="L482" i="124"/>
  <c r="L481" i="124"/>
  <c r="L480" i="124"/>
  <c r="L479" i="124"/>
  <c r="L478" i="124"/>
  <c r="L477" i="124"/>
  <c r="L476" i="124"/>
  <c r="L475" i="124"/>
  <c r="L474" i="124"/>
  <c r="L473" i="124"/>
  <c r="L472" i="124"/>
  <c r="L471" i="124"/>
  <c r="L470" i="124"/>
  <c r="L469" i="124"/>
  <c r="L468" i="124"/>
  <c r="L467" i="124"/>
  <c r="L466" i="124"/>
  <c r="L465" i="124"/>
  <c r="L464" i="124"/>
  <c r="L463" i="124"/>
  <c r="L462" i="124"/>
  <c r="L461" i="124"/>
  <c r="L460" i="124"/>
  <c r="L459" i="124"/>
  <c r="L458" i="124"/>
  <c r="L457" i="124"/>
  <c r="L456" i="124"/>
  <c r="L455" i="124"/>
  <c r="L454" i="124"/>
  <c r="L453" i="124"/>
  <c r="L452" i="124"/>
  <c r="L451" i="124"/>
  <c r="L450" i="124"/>
  <c r="L449" i="124"/>
  <c r="L448" i="124"/>
  <c r="L447" i="124"/>
  <c r="L446" i="124"/>
  <c r="L445" i="124"/>
  <c r="L444" i="124"/>
  <c r="L443" i="124"/>
  <c r="L442" i="124"/>
  <c r="L441" i="124"/>
  <c r="L440" i="124"/>
  <c r="L439" i="124"/>
  <c r="L438" i="124"/>
  <c r="L437" i="124"/>
  <c r="L436" i="124"/>
  <c r="L435" i="124"/>
  <c r="L434" i="124"/>
  <c r="L433" i="124"/>
  <c r="L432" i="124"/>
  <c r="L431" i="124"/>
  <c r="L430" i="124"/>
  <c r="L429" i="124"/>
  <c r="L428" i="124"/>
  <c r="L427" i="124"/>
  <c r="L426" i="124"/>
  <c r="L425" i="124"/>
  <c r="L424" i="124"/>
  <c r="L423" i="124"/>
  <c r="L422" i="124"/>
  <c r="L421" i="124"/>
  <c r="L420" i="124"/>
  <c r="L419" i="124"/>
  <c r="L418" i="124"/>
  <c r="L417" i="124"/>
  <c r="L416" i="124"/>
  <c r="L415" i="124"/>
  <c r="L414" i="124"/>
  <c r="L413" i="124"/>
  <c r="L412" i="124"/>
  <c r="L411" i="124"/>
  <c r="L410" i="124"/>
  <c r="L409" i="124"/>
  <c r="L408" i="124"/>
  <c r="L407" i="124"/>
  <c r="L406" i="124"/>
  <c r="L405" i="124"/>
  <c r="L404" i="124"/>
  <c r="L403" i="124"/>
  <c r="L402" i="124"/>
  <c r="L401" i="124"/>
  <c r="L400" i="124"/>
  <c r="L399" i="124"/>
  <c r="L398" i="124"/>
  <c r="L397" i="124"/>
  <c r="L396" i="124"/>
  <c r="L395" i="124"/>
  <c r="L394" i="124"/>
  <c r="L393" i="124"/>
  <c r="L392" i="124"/>
  <c r="L391" i="124"/>
  <c r="L390" i="124"/>
  <c r="L389" i="124"/>
  <c r="L388" i="124"/>
  <c r="L387" i="124"/>
  <c r="L386" i="124"/>
  <c r="L385" i="124"/>
  <c r="L384" i="124"/>
  <c r="L383" i="124"/>
  <c r="L382" i="124"/>
  <c r="L381" i="124"/>
  <c r="L380" i="124"/>
  <c r="L379" i="124"/>
  <c r="L378" i="124"/>
  <c r="L377" i="124"/>
  <c r="L376" i="124"/>
  <c r="L375" i="124"/>
  <c r="L374" i="124"/>
  <c r="L373" i="124"/>
  <c r="L372" i="124"/>
  <c r="L371" i="124"/>
  <c r="L370" i="124"/>
  <c r="L369" i="124"/>
  <c r="L368" i="124"/>
  <c r="L367" i="124"/>
  <c r="L366" i="124"/>
  <c r="L365" i="124"/>
  <c r="L364" i="124"/>
  <c r="L363" i="124"/>
  <c r="L362" i="124"/>
  <c r="L361" i="124"/>
  <c r="L360" i="124"/>
  <c r="L359" i="124"/>
  <c r="L358" i="124"/>
  <c r="L357" i="124"/>
  <c r="L356" i="124"/>
  <c r="L355" i="124"/>
  <c r="L354" i="124"/>
  <c r="L353" i="124"/>
  <c r="L352" i="124"/>
  <c r="L351" i="124"/>
  <c r="L350" i="124"/>
  <c r="L349" i="124"/>
  <c r="L348" i="124"/>
  <c r="L347" i="124"/>
  <c r="L346" i="124"/>
  <c r="L345" i="124"/>
  <c r="L344" i="124"/>
  <c r="L343" i="124"/>
  <c r="L342" i="124"/>
  <c r="L341" i="124"/>
  <c r="L340" i="124"/>
  <c r="L339" i="124"/>
  <c r="L338" i="124"/>
  <c r="L337" i="124"/>
  <c r="L336" i="124"/>
  <c r="L335" i="124"/>
  <c r="L334" i="124"/>
  <c r="L333" i="124"/>
  <c r="L332" i="124"/>
  <c r="L331" i="124"/>
  <c r="L330" i="124"/>
  <c r="L329" i="124"/>
  <c r="L328" i="124"/>
  <c r="L327" i="124"/>
  <c r="L326" i="124"/>
  <c r="L325" i="124"/>
  <c r="L324" i="124"/>
  <c r="L323" i="124"/>
  <c r="L322" i="124"/>
  <c r="L321" i="124"/>
  <c r="L320" i="124"/>
  <c r="L319" i="124"/>
  <c r="L318" i="124"/>
  <c r="L317" i="124"/>
  <c r="L316" i="124"/>
  <c r="L315" i="124"/>
  <c r="L314" i="124"/>
  <c r="L313" i="124"/>
  <c r="L312" i="124"/>
  <c r="L311" i="124"/>
  <c r="L310" i="124"/>
  <c r="L309" i="124"/>
  <c r="L308" i="124"/>
  <c r="L307" i="124"/>
  <c r="L306" i="124"/>
  <c r="L305" i="124"/>
  <c r="L304" i="124"/>
  <c r="L303" i="124"/>
  <c r="L302" i="124"/>
  <c r="L301" i="124"/>
  <c r="L300" i="124"/>
  <c r="L299" i="124"/>
  <c r="L298" i="124"/>
  <c r="L297" i="124"/>
  <c r="L296" i="124"/>
  <c r="L295" i="124"/>
  <c r="L294" i="124"/>
  <c r="L293" i="124"/>
  <c r="L292" i="124"/>
  <c r="L291" i="124"/>
  <c r="L290" i="124"/>
  <c r="L289" i="124"/>
  <c r="L288" i="124"/>
  <c r="L287" i="124"/>
  <c r="L286" i="124"/>
  <c r="L285" i="124"/>
  <c r="L284" i="124"/>
  <c r="L283" i="124"/>
  <c r="L282" i="124"/>
  <c r="L281" i="124"/>
  <c r="L280" i="124"/>
  <c r="L279" i="124"/>
  <c r="L278" i="124"/>
  <c r="L277" i="124"/>
  <c r="L276" i="124"/>
  <c r="L275" i="124"/>
  <c r="L274" i="124"/>
  <c r="L273" i="124"/>
  <c r="L272" i="124"/>
  <c r="L271" i="124"/>
  <c r="L270" i="124"/>
  <c r="L269" i="124"/>
  <c r="L268" i="124"/>
  <c r="L267" i="124"/>
  <c r="L266" i="124"/>
  <c r="L265" i="124"/>
  <c r="L264" i="124"/>
  <c r="L263" i="124"/>
  <c r="L262" i="124"/>
  <c r="L261" i="124"/>
  <c r="L260" i="124"/>
  <c r="L259" i="124"/>
  <c r="L258" i="124"/>
  <c r="L257" i="124"/>
  <c r="L256" i="124"/>
  <c r="L255" i="124"/>
  <c r="L254" i="124"/>
  <c r="L253" i="124"/>
  <c r="L252" i="124"/>
  <c r="L251" i="124"/>
  <c r="L250" i="124"/>
  <c r="L249" i="124"/>
  <c r="L248" i="124"/>
  <c r="L247" i="124"/>
  <c r="L246" i="124"/>
  <c r="L245" i="124"/>
  <c r="L244" i="124"/>
  <c r="L243" i="124"/>
  <c r="L242" i="124"/>
  <c r="L241" i="124"/>
  <c r="L240" i="124"/>
  <c r="L239" i="124"/>
  <c r="L238" i="124"/>
  <c r="L237" i="124"/>
  <c r="L236" i="124"/>
  <c r="L235" i="124"/>
  <c r="L234" i="124"/>
  <c r="L233" i="124"/>
  <c r="L232" i="124"/>
  <c r="L231" i="124"/>
  <c r="L230" i="124"/>
  <c r="L229" i="124"/>
  <c r="L228" i="124"/>
  <c r="L227" i="124"/>
  <c r="L226" i="124"/>
  <c r="L225" i="124"/>
  <c r="L224" i="124"/>
  <c r="L223" i="124"/>
  <c r="L222" i="124"/>
  <c r="L221" i="124"/>
  <c r="L220" i="124"/>
  <c r="L219" i="124"/>
  <c r="L218" i="124"/>
  <c r="L217" i="124"/>
  <c r="L216" i="124"/>
  <c r="L215" i="124"/>
  <c r="L214" i="124"/>
  <c r="L213" i="124"/>
  <c r="L212" i="124"/>
  <c r="L211" i="124"/>
  <c r="L210" i="124"/>
  <c r="L209" i="124"/>
  <c r="L208" i="124"/>
  <c r="L207" i="124"/>
  <c r="L206" i="124"/>
  <c r="L205" i="124"/>
  <c r="L204" i="124"/>
  <c r="L203" i="124"/>
  <c r="L202" i="124"/>
  <c r="L201" i="124"/>
  <c r="L200" i="124"/>
  <c r="L199" i="124"/>
  <c r="L198" i="124"/>
  <c r="L197" i="124"/>
  <c r="L196" i="124"/>
  <c r="L195" i="124"/>
  <c r="L194" i="124"/>
  <c r="L193" i="124"/>
  <c r="L192" i="124"/>
  <c r="L191" i="124"/>
  <c r="L190" i="124"/>
  <c r="L189" i="124"/>
  <c r="L188" i="124"/>
  <c r="L187" i="124"/>
  <c r="L186" i="124"/>
  <c r="L185" i="124"/>
  <c r="L184" i="124"/>
  <c r="L183" i="124"/>
  <c r="L182" i="124"/>
  <c r="L181" i="124"/>
  <c r="L180" i="124"/>
  <c r="L179" i="124"/>
  <c r="L178" i="124"/>
  <c r="L177" i="124"/>
  <c r="L176" i="124"/>
  <c r="L175" i="124"/>
  <c r="L174" i="124"/>
  <c r="L173" i="124"/>
  <c r="L172" i="124"/>
  <c r="L171" i="124"/>
  <c r="L170" i="124"/>
  <c r="L169" i="124"/>
  <c r="L168" i="124"/>
  <c r="L167" i="124"/>
  <c r="L166" i="124"/>
  <c r="L165" i="124"/>
  <c r="L164" i="124"/>
  <c r="L163" i="124"/>
  <c r="L162" i="124"/>
  <c r="L161" i="124"/>
  <c r="L160" i="124"/>
  <c r="L159" i="124"/>
  <c r="L158" i="124"/>
  <c r="L157" i="124"/>
  <c r="L156" i="124"/>
  <c r="L155" i="124"/>
  <c r="L154" i="124"/>
  <c r="L153" i="124"/>
  <c r="L152" i="124"/>
  <c r="L151" i="124"/>
  <c r="L150" i="124"/>
  <c r="L149" i="124"/>
  <c r="L148" i="124"/>
  <c r="L147" i="124"/>
  <c r="L146" i="124"/>
  <c r="L145" i="124"/>
  <c r="L144" i="124"/>
  <c r="L143" i="124"/>
  <c r="L142" i="124"/>
  <c r="L141" i="124"/>
  <c r="L140" i="124"/>
  <c r="L139" i="124"/>
  <c r="L138" i="124"/>
  <c r="L137" i="124"/>
  <c r="L136" i="124"/>
  <c r="L135" i="124"/>
  <c r="L134" i="124"/>
  <c r="L133" i="124"/>
  <c r="L132" i="124"/>
  <c r="L131" i="124"/>
  <c r="L130" i="124"/>
  <c r="L129" i="124"/>
  <c r="L128" i="124"/>
  <c r="L127" i="124"/>
  <c r="L126" i="124"/>
  <c r="L125" i="124"/>
  <c r="L124" i="124"/>
  <c r="L123" i="124"/>
  <c r="L122" i="124"/>
  <c r="L121" i="124"/>
  <c r="L120" i="124"/>
  <c r="L119" i="124"/>
  <c r="L118" i="124"/>
  <c r="L117" i="124"/>
  <c r="L116" i="124"/>
  <c r="L115" i="124"/>
  <c r="L114" i="124"/>
  <c r="L113" i="124"/>
  <c r="L112" i="124"/>
  <c r="L111" i="124"/>
  <c r="L110" i="124"/>
  <c r="L109" i="124"/>
  <c r="L108" i="124"/>
  <c r="L107" i="124"/>
  <c r="L106" i="124"/>
  <c r="L105" i="124"/>
  <c r="L104" i="124"/>
  <c r="L103" i="124"/>
  <c r="L102" i="124"/>
  <c r="L101" i="124"/>
  <c r="L100" i="124"/>
  <c r="L99" i="124"/>
  <c r="L98" i="124"/>
  <c r="L97" i="124"/>
  <c r="L96" i="124"/>
  <c r="L95" i="124"/>
  <c r="L94" i="124"/>
  <c r="L93" i="124"/>
  <c r="L92" i="124"/>
  <c r="L91" i="124"/>
  <c r="L90" i="124"/>
  <c r="L89" i="124"/>
  <c r="L88" i="124"/>
  <c r="L87" i="124"/>
  <c r="L86" i="124"/>
  <c r="L85" i="124"/>
  <c r="L84" i="124"/>
  <c r="L83" i="124"/>
  <c r="L82" i="124"/>
  <c r="L81" i="124"/>
  <c r="L80" i="124"/>
  <c r="L79" i="124"/>
  <c r="L78" i="124"/>
  <c r="L77" i="124"/>
  <c r="L76" i="124"/>
  <c r="L75" i="124"/>
  <c r="L74" i="124"/>
  <c r="L73" i="124"/>
  <c r="L72" i="124"/>
  <c r="L71" i="124"/>
  <c r="L70" i="124"/>
  <c r="L69" i="124"/>
  <c r="L68" i="124"/>
  <c r="L67" i="124"/>
  <c r="L66" i="124"/>
  <c r="L65" i="124"/>
  <c r="L64" i="124"/>
  <c r="L63" i="124"/>
  <c r="L62" i="124"/>
  <c r="L61" i="124"/>
  <c r="L60" i="124"/>
  <c r="L59" i="124"/>
  <c r="L58" i="124"/>
  <c r="L57" i="124"/>
  <c r="L56" i="124"/>
  <c r="L55" i="124"/>
  <c r="L54" i="124"/>
  <c r="L53" i="124"/>
  <c r="L52" i="124"/>
  <c r="L51" i="124"/>
  <c r="L50" i="124"/>
  <c r="L49" i="124"/>
  <c r="L48" i="124"/>
  <c r="L47" i="124"/>
  <c r="L46" i="124"/>
  <c r="L45" i="124"/>
  <c r="L44" i="124"/>
  <c r="L43" i="124"/>
  <c r="L42" i="124"/>
  <c r="L41" i="124"/>
  <c r="L40" i="124"/>
  <c r="L39" i="124"/>
  <c r="L38" i="124"/>
  <c r="L37" i="124"/>
  <c r="L36" i="124"/>
  <c r="L35" i="124"/>
  <c r="L34" i="124"/>
  <c r="L33" i="124"/>
  <c r="L32" i="124"/>
  <c r="L31" i="124"/>
  <c r="L30" i="124"/>
  <c r="L29" i="124"/>
  <c r="L28" i="124"/>
  <c r="L27" i="124"/>
  <c r="L26" i="124"/>
  <c r="L25" i="124"/>
  <c r="L24" i="124"/>
  <c r="L23" i="124"/>
  <c r="L22" i="124"/>
  <c r="L21" i="124"/>
  <c r="L20" i="124"/>
  <c r="L19" i="124"/>
  <c r="L18" i="124"/>
  <c r="L17" i="124"/>
  <c r="L16" i="124"/>
  <c r="L15" i="124"/>
  <c r="L14" i="124"/>
  <c r="L13" i="124"/>
  <c r="L12" i="124"/>
  <c r="L11" i="124"/>
  <c r="L10" i="124"/>
  <c r="L9" i="124"/>
  <c r="L8" i="124"/>
  <c r="L7" i="124"/>
  <c r="L6" i="124"/>
  <c r="L5" i="124"/>
  <c r="L4" i="124"/>
  <c r="L3" i="124"/>
  <c r="L2" i="124"/>
  <c r="K1195" i="124"/>
  <c r="I3" i="124"/>
  <c r="I4" i="124"/>
  <c r="I5" i="124"/>
  <c r="I6" i="124"/>
  <c r="I7" i="124"/>
  <c r="I8" i="124"/>
  <c r="I9" i="124"/>
  <c r="I10" i="124"/>
  <c r="I11" i="124"/>
  <c r="I12" i="124"/>
  <c r="I13" i="124"/>
  <c r="I14" i="124"/>
  <c r="I15" i="124"/>
  <c r="I16" i="124"/>
  <c r="I17" i="124"/>
  <c r="I18" i="124"/>
  <c r="I19" i="124"/>
  <c r="I20" i="124"/>
  <c r="I21" i="124"/>
  <c r="I22" i="124"/>
  <c r="I23" i="124"/>
  <c r="I24" i="124"/>
  <c r="I25" i="124"/>
  <c r="I26" i="124"/>
  <c r="I27" i="124"/>
  <c r="I28" i="124"/>
  <c r="I29" i="124"/>
  <c r="I30" i="124"/>
  <c r="I31" i="124"/>
  <c r="I32" i="124"/>
  <c r="I33" i="124"/>
  <c r="I34" i="124"/>
  <c r="I35" i="124"/>
  <c r="I36" i="124"/>
  <c r="I37" i="124"/>
  <c r="I38" i="124"/>
  <c r="I39" i="124"/>
  <c r="I40" i="124"/>
  <c r="I41" i="124"/>
  <c r="I42" i="124"/>
  <c r="I43" i="124"/>
  <c r="I44" i="124"/>
  <c r="I45" i="124"/>
  <c r="I46" i="124"/>
  <c r="I47" i="124"/>
  <c r="I48" i="124"/>
  <c r="I49" i="124"/>
  <c r="I50" i="124"/>
  <c r="I51" i="124"/>
  <c r="I52" i="124"/>
  <c r="I53" i="124"/>
  <c r="I54" i="124"/>
  <c r="I55" i="124"/>
  <c r="I56" i="124"/>
  <c r="I57" i="124"/>
  <c r="I58" i="124"/>
  <c r="I59" i="124"/>
  <c r="I60" i="124"/>
  <c r="I61" i="124"/>
  <c r="I62" i="124"/>
  <c r="I63" i="124"/>
  <c r="I64" i="124"/>
  <c r="I65" i="124"/>
  <c r="I66" i="124"/>
  <c r="I67" i="124"/>
  <c r="I68" i="124"/>
  <c r="I69" i="124"/>
  <c r="I70" i="124"/>
  <c r="I71" i="124"/>
  <c r="I72" i="124"/>
  <c r="I73" i="124"/>
  <c r="I74" i="124"/>
  <c r="I75" i="124"/>
  <c r="I76" i="124"/>
  <c r="I77" i="124"/>
  <c r="I78" i="124"/>
  <c r="I79" i="124"/>
  <c r="I80" i="124"/>
  <c r="I81" i="124"/>
  <c r="I82" i="124"/>
  <c r="I83" i="124"/>
  <c r="I84" i="124"/>
  <c r="I85" i="124"/>
  <c r="I86" i="124"/>
  <c r="I87" i="124"/>
  <c r="I88" i="124"/>
  <c r="I89" i="124"/>
  <c r="I90" i="124"/>
  <c r="I91" i="124"/>
  <c r="I92" i="124"/>
  <c r="I93" i="124"/>
  <c r="I94" i="124"/>
  <c r="I95" i="124"/>
  <c r="I96" i="124"/>
  <c r="I97" i="124"/>
  <c r="I98" i="124"/>
  <c r="I99" i="124"/>
  <c r="I100" i="124"/>
  <c r="I101" i="124"/>
  <c r="I102" i="124"/>
  <c r="I103" i="124"/>
  <c r="I104" i="124"/>
  <c r="I105" i="124"/>
  <c r="I106" i="124"/>
  <c r="I107" i="124"/>
  <c r="I108" i="124"/>
  <c r="I109" i="124"/>
  <c r="I110" i="124"/>
  <c r="I111" i="124"/>
  <c r="I112" i="124"/>
  <c r="I113" i="124"/>
  <c r="I114" i="124"/>
  <c r="I115" i="124"/>
  <c r="I116" i="124"/>
  <c r="I117" i="124"/>
  <c r="I118" i="124"/>
  <c r="I119" i="124"/>
  <c r="I120" i="124"/>
  <c r="I121" i="124"/>
  <c r="I122" i="124"/>
  <c r="I123" i="124"/>
  <c r="I124" i="124"/>
  <c r="I125" i="124"/>
  <c r="I126" i="124"/>
  <c r="I127" i="124"/>
  <c r="I128" i="124"/>
  <c r="I129" i="124"/>
  <c r="I130" i="124"/>
  <c r="I131" i="124"/>
  <c r="I132" i="124"/>
  <c r="I133" i="124"/>
  <c r="I134" i="124"/>
  <c r="I135" i="124"/>
  <c r="I136" i="124"/>
  <c r="I137" i="124"/>
  <c r="I138" i="124"/>
  <c r="I139" i="124"/>
  <c r="I140" i="124"/>
  <c r="I141" i="124"/>
  <c r="I142" i="124"/>
  <c r="I143" i="124"/>
  <c r="I144" i="124"/>
  <c r="I145" i="124"/>
  <c r="I146" i="124"/>
  <c r="I147" i="124"/>
  <c r="I148" i="124"/>
  <c r="I149" i="124"/>
  <c r="I150" i="124"/>
  <c r="I151" i="124"/>
  <c r="I152" i="124"/>
  <c r="I153" i="124"/>
  <c r="I154" i="124"/>
  <c r="I155" i="124"/>
  <c r="I156" i="124"/>
  <c r="I157" i="124"/>
  <c r="I158" i="124"/>
  <c r="I159" i="124"/>
  <c r="I160" i="124"/>
  <c r="I161" i="124"/>
  <c r="I162" i="124"/>
  <c r="I163" i="124"/>
  <c r="I164" i="124"/>
  <c r="I165" i="124"/>
  <c r="I166" i="124"/>
  <c r="I167" i="124"/>
  <c r="I168" i="124"/>
  <c r="I169" i="124"/>
  <c r="I170" i="124"/>
  <c r="I171" i="124"/>
  <c r="I172" i="124"/>
  <c r="I173" i="124"/>
  <c r="I174" i="124"/>
  <c r="I175" i="124"/>
  <c r="I176" i="124"/>
  <c r="I177" i="124"/>
  <c r="I178" i="124"/>
  <c r="I179" i="124"/>
  <c r="I180" i="124"/>
  <c r="I181" i="124"/>
  <c r="I182" i="124"/>
  <c r="I183" i="124"/>
  <c r="I184" i="124"/>
  <c r="I185" i="124"/>
  <c r="I186" i="124"/>
  <c r="I187" i="124"/>
  <c r="I188" i="124"/>
  <c r="I189" i="124"/>
  <c r="I190" i="124"/>
  <c r="I191" i="124"/>
  <c r="I192" i="124"/>
  <c r="I193" i="124"/>
  <c r="I194" i="124"/>
  <c r="I195" i="124"/>
  <c r="I196" i="124"/>
  <c r="I197" i="124"/>
  <c r="I198" i="124"/>
  <c r="I199" i="124"/>
  <c r="I200" i="124"/>
  <c r="I201" i="124"/>
  <c r="I202" i="124"/>
  <c r="I203" i="124"/>
  <c r="I204" i="124"/>
  <c r="I205" i="124"/>
  <c r="I206" i="124"/>
  <c r="I207" i="124"/>
  <c r="I208" i="124"/>
  <c r="I209" i="124"/>
  <c r="I210" i="124"/>
  <c r="I211" i="124"/>
  <c r="I212" i="124"/>
  <c r="I213" i="124"/>
  <c r="I214" i="124"/>
  <c r="I215" i="124"/>
  <c r="I216" i="124"/>
  <c r="I217" i="124"/>
  <c r="I218" i="124"/>
  <c r="I219" i="124"/>
  <c r="I220" i="124"/>
  <c r="I221" i="124"/>
  <c r="I222" i="124"/>
  <c r="I223" i="124"/>
  <c r="I224" i="124"/>
  <c r="I225" i="124"/>
  <c r="I226" i="124"/>
  <c r="I227" i="124"/>
  <c r="I228" i="124"/>
  <c r="I229" i="124"/>
  <c r="I230" i="124"/>
  <c r="I231" i="124"/>
  <c r="I232" i="124"/>
  <c r="I233" i="124"/>
  <c r="I234" i="124"/>
  <c r="I235" i="124"/>
  <c r="I236" i="124"/>
  <c r="I237" i="124"/>
  <c r="I238" i="124"/>
  <c r="I239" i="124"/>
  <c r="I240" i="124"/>
  <c r="I241" i="124"/>
  <c r="I242" i="124"/>
  <c r="I243" i="124"/>
  <c r="I244" i="124"/>
  <c r="I245" i="124"/>
  <c r="I246" i="124"/>
  <c r="I247" i="124"/>
  <c r="I248" i="124"/>
  <c r="I249" i="124"/>
  <c r="I250" i="124"/>
  <c r="I251" i="124"/>
  <c r="I252" i="124"/>
  <c r="I253" i="124"/>
  <c r="I254" i="124"/>
  <c r="I255" i="124"/>
  <c r="I256" i="124"/>
  <c r="I257" i="124"/>
  <c r="I258" i="124"/>
  <c r="I259" i="124"/>
  <c r="I260" i="124"/>
  <c r="I261" i="124"/>
  <c r="I262" i="124"/>
  <c r="I263" i="124"/>
  <c r="I264" i="124"/>
  <c r="I265" i="124"/>
  <c r="I266" i="124"/>
  <c r="I267" i="124"/>
  <c r="I268" i="124"/>
  <c r="I269" i="124"/>
  <c r="I270" i="124"/>
  <c r="I271" i="124"/>
  <c r="I272" i="124"/>
  <c r="I273" i="124"/>
  <c r="I274" i="124"/>
  <c r="I275" i="124"/>
  <c r="I276" i="124"/>
  <c r="I277" i="124"/>
  <c r="I278" i="124"/>
  <c r="I279" i="124"/>
  <c r="I280" i="124"/>
  <c r="I281" i="124"/>
  <c r="I282" i="124"/>
  <c r="I283" i="124"/>
  <c r="I284" i="124"/>
  <c r="I285" i="124"/>
  <c r="I286" i="124"/>
  <c r="I287" i="124"/>
  <c r="I288" i="124"/>
  <c r="I289" i="124"/>
  <c r="I290" i="124"/>
  <c r="I291" i="124"/>
  <c r="I292" i="124"/>
  <c r="I293" i="124"/>
  <c r="I294" i="124"/>
  <c r="I295" i="124"/>
  <c r="I296" i="124"/>
  <c r="I297" i="124"/>
  <c r="I298" i="124"/>
  <c r="I299" i="124"/>
  <c r="I300" i="124"/>
  <c r="I301" i="124"/>
  <c r="I302" i="124"/>
  <c r="I303" i="124"/>
  <c r="I304" i="124"/>
  <c r="I305" i="124"/>
  <c r="I306" i="124"/>
  <c r="I307" i="124"/>
  <c r="I308" i="124"/>
  <c r="I309" i="124"/>
  <c r="I310" i="124"/>
  <c r="I311" i="124"/>
  <c r="I312" i="124"/>
  <c r="I313" i="124"/>
  <c r="I314" i="124"/>
  <c r="I315" i="124"/>
  <c r="I316" i="124"/>
  <c r="I317" i="124"/>
  <c r="I318" i="124"/>
  <c r="I319" i="124"/>
  <c r="I320" i="124"/>
  <c r="I321" i="124"/>
  <c r="I322" i="124"/>
  <c r="I323" i="124"/>
  <c r="I324" i="124"/>
  <c r="I325" i="124"/>
  <c r="I326" i="124"/>
  <c r="I327" i="124"/>
  <c r="I328" i="124"/>
  <c r="I329" i="124"/>
  <c r="I330" i="124"/>
  <c r="I331" i="124"/>
  <c r="I332" i="124"/>
  <c r="I333" i="124"/>
  <c r="I334" i="124"/>
  <c r="I335" i="124"/>
  <c r="I336" i="124"/>
  <c r="I337" i="124"/>
  <c r="I338" i="124"/>
  <c r="I339" i="124"/>
  <c r="I340" i="124"/>
  <c r="I341" i="124"/>
  <c r="I342" i="124"/>
  <c r="I343" i="124"/>
  <c r="I344" i="124"/>
  <c r="I345" i="124"/>
  <c r="I346" i="124"/>
  <c r="I347" i="124"/>
  <c r="I348" i="124"/>
  <c r="I349" i="124"/>
  <c r="I350" i="124"/>
  <c r="I351" i="124"/>
  <c r="I352" i="124"/>
  <c r="I353" i="124"/>
  <c r="I354" i="124"/>
  <c r="I355" i="124"/>
  <c r="I356" i="124"/>
  <c r="I357" i="124"/>
  <c r="I358" i="124"/>
  <c r="I359" i="124"/>
  <c r="I360" i="124"/>
  <c r="I361" i="124"/>
  <c r="I362" i="124"/>
  <c r="I363" i="124"/>
  <c r="I364" i="124"/>
  <c r="I365" i="124"/>
  <c r="I366" i="124"/>
  <c r="I367" i="124"/>
  <c r="I368" i="124"/>
  <c r="I369" i="124"/>
  <c r="I370" i="124"/>
  <c r="I371" i="124"/>
  <c r="I372" i="124"/>
  <c r="I373" i="124"/>
  <c r="I374" i="124"/>
  <c r="I375" i="124"/>
  <c r="I376" i="124"/>
  <c r="I377" i="124"/>
  <c r="I378" i="124"/>
  <c r="I379" i="124"/>
  <c r="I380" i="124"/>
  <c r="I381" i="124"/>
  <c r="I382" i="124"/>
  <c r="I383" i="124"/>
  <c r="I384" i="124"/>
  <c r="I385" i="124"/>
  <c r="I386" i="124"/>
  <c r="I387" i="124"/>
  <c r="I388" i="124"/>
  <c r="I389" i="124"/>
  <c r="I390" i="124"/>
  <c r="I391" i="124"/>
  <c r="I392" i="124"/>
  <c r="I393" i="124"/>
  <c r="I394" i="124"/>
  <c r="I395" i="124"/>
  <c r="I396" i="124"/>
  <c r="I397" i="124"/>
  <c r="I398" i="124"/>
  <c r="I399" i="124"/>
  <c r="I400" i="124"/>
  <c r="I401" i="124"/>
  <c r="I402" i="124"/>
  <c r="I403" i="124"/>
  <c r="I404" i="124"/>
  <c r="I405" i="124"/>
  <c r="I406" i="124"/>
  <c r="I407" i="124"/>
  <c r="I408" i="124"/>
  <c r="I409" i="124"/>
  <c r="I410" i="124"/>
  <c r="I411" i="124"/>
  <c r="I412" i="124"/>
  <c r="I413" i="124"/>
  <c r="I414" i="124"/>
  <c r="I415" i="124"/>
  <c r="I416" i="124"/>
  <c r="I417" i="124"/>
  <c r="I418" i="124"/>
  <c r="I419" i="124"/>
  <c r="I420" i="124"/>
  <c r="I421" i="124"/>
  <c r="I422" i="124"/>
  <c r="I423" i="124"/>
  <c r="I424" i="124"/>
  <c r="I425" i="124"/>
  <c r="I426" i="124"/>
  <c r="I427" i="124"/>
  <c r="I428" i="124"/>
  <c r="I429" i="124"/>
  <c r="I430" i="124"/>
  <c r="I431" i="124"/>
  <c r="I432" i="124"/>
  <c r="I433" i="124"/>
  <c r="I434" i="124"/>
  <c r="I435" i="124"/>
  <c r="I436" i="124"/>
  <c r="I437" i="124"/>
  <c r="I438" i="124"/>
  <c r="I439" i="124"/>
  <c r="I440" i="124"/>
  <c r="I441" i="124"/>
  <c r="I442" i="124"/>
  <c r="I443" i="124"/>
  <c r="I444" i="124"/>
  <c r="I445" i="124"/>
  <c r="I446" i="124"/>
  <c r="I447" i="124"/>
  <c r="I448" i="124"/>
  <c r="I449" i="124"/>
  <c r="I450" i="124"/>
  <c r="I451" i="124"/>
  <c r="I452" i="124"/>
  <c r="I453" i="124"/>
  <c r="I454" i="124"/>
  <c r="I455" i="124"/>
  <c r="I456" i="124"/>
  <c r="I457" i="124"/>
  <c r="I458" i="124"/>
  <c r="I459" i="124"/>
  <c r="I460" i="124"/>
  <c r="I461" i="124"/>
  <c r="I462" i="124"/>
  <c r="I463" i="124"/>
  <c r="I464" i="124"/>
  <c r="I465" i="124"/>
  <c r="I466" i="124"/>
  <c r="I467" i="124"/>
  <c r="I468" i="124"/>
  <c r="I469" i="124"/>
  <c r="I470" i="124"/>
  <c r="I471" i="124"/>
  <c r="I472" i="124"/>
  <c r="I473" i="124"/>
  <c r="I474" i="124"/>
  <c r="I475" i="124"/>
  <c r="I476" i="124"/>
  <c r="I477" i="124"/>
  <c r="I478" i="124"/>
  <c r="I479" i="124"/>
  <c r="I480" i="124"/>
  <c r="I481" i="124"/>
  <c r="I482" i="124"/>
  <c r="I483" i="124"/>
  <c r="I484" i="124"/>
  <c r="I485" i="124"/>
  <c r="I486" i="124"/>
  <c r="I487" i="124"/>
  <c r="I488" i="124"/>
  <c r="I489" i="124"/>
  <c r="I490" i="124"/>
  <c r="I491" i="124"/>
  <c r="I492" i="124"/>
  <c r="I493" i="124"/>
  <c r="I494" i="124"/>
  <c r="I495" i="124"/>
  <c r="I496" i="124"/>
  <c r="I497" i="124"/>
  <c r="I498" i="124"/>
  <c r="I499" i="124"/>
  <c r="I500" i="124"/>
  <c r="I501" i="124"/>
  <c r="I502" i="124"/>
  <c r="I503" i="124"/>
  <c r="I504" i="124"/>
  <c r="I505" i="124"/>
  <c r="I506" i="124"/>
  <c r="I507" i="124"/>
  <c r="I508" i="124"/>
  <c r="I509" i="124"/>
  <c r="I510" i="124"/>
  <c r="I511" i="124"/>
  <c r="I512" i="124"/>
  <c r="I513" i="124"/>
  <c r="I514" i="124"/>
  <c r="I515" i="124"/>
  <c r="I516" i="124"/>
  <c r="I517" i="124"/>
  <c r="I518" i="124"/>
  <c r="I519" i="124"/>
  <c r="I520" i="124"/>
  <c r="I521" i="124"/>
  <c r="I522" i="124"/>
  <c r="I523" i="124"/>
  <c r="I524" i="124"/>
  <c r="I525" i="124"/>
  <c r="I526" i="124"/>
  <c r="I527" i="124"/>
  <c r="I528" i="124"/>
  <c r="I529" i="124"/>
  <c r="I530" i="124"/>
  <c r="I531" i="124"/>
  <c r="I532" i="124"/>
  <c r="I533" i="124"/>
  <c r="I534" i="124"/>
  <c r="I535" i="124"/>
  <c r="I536" i="124"/>
  <c r="I537" i="124"/>
  <c r="I538" i="124"/>
  <c r="I539" i="124"/>
  <c r="I540" i="124"/>
  <c r="I541" i="124"/>
  <c r="I542" i="124"/>
  <c r="I543" i="124"/>
  <c r="I544" i="124"/>
  <c r="I545" i="124"/>
  <c r="I546" i="124"/>
  <c r="I547" i="124"/>
  <c r="I548" i="124"/>
  <c r="I549" i="124"/>
  <c r="I550" i="124"/>
  <c r="I551" i="124"/>
  <c r="I552" i="124"/>
  <c r="I553" i="124"/>
  <c r="I554" i="124"/>
  <c r="I555" i="124"/>
  <c r="I556" i="124"/>
  <c r="I557" i="124"/>
  <c r="I558" i="124"/>
  <c r="I559" i="124"/>
  <c r="I560" i="124"/>
  <c r="I561" i="124"/>
  <c r="I562" i="124"/>
  <c r="I563" i="124"/>
  <c r="I564" i="124"/>
  <c r="I565" i="124"/>
  <c r="I566" i="124"/>
  <c r="I567" i="124"/>
  <c r="I568" i="124"/>
  <c r="I569" i="124"/>
  <c r="I570" i="124"/>
  <c r="I571" i="124"/>
  <c r="I572" i="124"/>
  <c r="I573" i="124"/>
  <c r="I574" i="124"/>
  <c r="I575" i="124"/>
  <c r="I576" i="124"/>
  <c r="I577" i="124"/>
  <c r="I578" i="124"/>
  <c r="I579" i="124"/>
  <c r="I580" i="124"/>
  <c r="I581" i="124"/>
  <c r="I582" i="124"/>
  <c r="I583" i="124"/>
  <c r="I584" i="124"/>
  <c r="I585" i="124"/>
  <c r="I586" i="124"/>
  <c r="I587" i="124"/>
  <c r="I588" i="124"/>
  <c r="I589" i="124"/>
  <c r="I590" i="124"/>
  <c r="I591" i="124"/>
  <c r="I592" i="124"/>
  <c r="I593" i="124"/>
  <c r="I594" i="124"/>
  <c r="I595" i="124"/>
  <c r="I596" i="124"/>
  <c r="I597" i="124"/>
  <c r="I598" i="124"/>
  <c r="I599" i="124"/>
  <c r="I600" i="124"/>
  <c r="I601" i="124"/>
  <c r="I602" i="124"/>
  <c r="I603" i="124"/>
  <c r="I604" i="124"/>
  <c r="I605" i="124"/>
  <c r="I606" i="124"/>
  <c r="I607" i="124"/>
  <c r="I608" i="124"/>
  <c r="I609" i="124"/>
  <c r="I610" i="124"/>
  <c r="I611" i="124"/>
  <c r="I612" i="124"/>
  <c r="I613" i="124"/>
  <c r="I614" i="124"/>
  <c r="I615" i="124"/>
  <c r="I616" i="124"/>
  <c r="I617" i="124"/>
  <c r="I618" i="124"/>
  <c r="I619" i="124"/>
  <c r="I620" i="124"/>
  <c r="I621" i="124"/>
  <c r="I622" i="124"/>
  <c r="I623" i="124"/>
  <c r="I624" i="124"/>
  <c r="I625" i="124"/>
  <c r="I626" i="124"/>
  <c r="I627" i="124"/>
  <c r="I628" i="124"/>
  <c r="I629" i="124"/>
  <c r="I630" i="124"/>
  <c r="I631" i="124"/>
  <c r="I632" i="124"/>
  <c r="I633" i="124"/>
  <c r="I634" i="124"/>
  <c r="I635" i="124"/>
  <c r="I636" i="124"/>
  <c r="I637" i="124"/>
  <c r="I638" i="124"/>
  <c r="I639" i="124"/>
  <c r="I640" i="124"/>
  <c r="I641" i="124"/>
  <c r="I642" i="124"/>
  <c r="I643" i="124"/>
  <c r="I644" i="124"/>
  <c r="I645" i="124"/>
  <c r="I646" i="124"/>
  <c r="I647" i="124"/>
  <c r="I648" i="124"/>
  <c r="I649" i="124"/>
  <c r="I650" i="124"/>
  <c r="I651" i="124"/>
  <c r="I652" i="124"/>
  <c r="I653" i="124"/>
  <c r="I654" i="124"/>
  <c r="I655" i="124"/>
  <c r="I656" i="124"/>
  <c r="I657" i="124"/>
  <c r="I658" i="124"/>
  <c r="I659" i="124"/>
  <c r="I660" i="124"/>
  <c r="I661" i="124"/>
  <c r="I662" i="124"/>
  <c r="I663" i="124"/>
  <c r="I664" i="124"/>
  <c r="I665" i="124"/>
  <c r="I666" i="124"/>
  <c r="I667" i="124"/>
  <c r="I668" i="124"/>
  <c r="I669" i="124"/>
  <c r="I670" i="124"/>
  <c r="I671" i="124"/>
  <c r="I672" i="124"/>
  <c r="I673" i="124"/>
  <c r="I674" i="124"/>
  <c r="I675" i="124"/>
  <c r="I676" i="124"/>
  <c r="I677" i="124"/>
  <c r="I678" i="124"/>
  <c r="I679" i="124"/>
  <c r="I680" i="124"/>
  <c r="I681" i="124"/>
  <c r="I682" i="124"/>
  <c r="I683" i="124"/>
  <c r="I684" i="124"/>
  <c r="I685" i="124"/>
  <c r="I686" i="124"/>
  <c r="I687" i="124"/>
  <c r="I688" i="124"/>
  <c r="I689" i="124"/>
  <c r="I690" i="124"/>
  <c r="I691" i="124"/>
  <c r="I692" i="124"/>
  <c r="I693" i="124"/>
  <c r="I694" i="124"/>
  <c r="I695" i="124"/>
  <c r="I696" i="124"/>
  <c r="I697" i="124"/>
  <c r="I698" i="124"/>
  <c r="I699" i="124"/>
  <c r="I700" i="124"/>
  <c r="I701" i="124"/>
  <c r="I702" i="124"/>
  <c r="I703" i="124"/>
  <c r="I704" i="124"/>
  <c r="I705" i="124"/>
  <c r="I706" i="124"/>
  <c r="I707" i="124"/>
  <c r="I708" i="124"/>
  <c r="I709" i="124"/>
  <c r="I710" i="124"/>
  <c r="I711" i="124"/>
  <c r="I712" i="124"/>
  <c r="I713" i="124"/>
  <c r="I714" i="124"/>
  <c r="I715" i="124"/>
  <c r="I716" i="124"/>
  <c r="I717" i="124"/>
  <c r="I718" i="124"/>
  <c r="I719" i="124"/>
  <c r="I720" i="124"/>
  <c r="I721" i="124"/>
  <c r="I722" i="124"/>
  <c r="I723" i="124"/>
  <c r="I724" i="124"/>
  <c r="I725" i="124"/>
  <c r="I726" i="124"/>
  <c r="I727" i="124"/>
  <c r="I728" i="124"/>
  <c r="I729" i="124"/>
  <c r="I730" i="124"/>
  <c r="I731" i="124"/>
  <c r="I732" i="124"/>
  <c r="I733" i="124"/>
  <c r="I734" i="124"/>
  <c r="I735" i="124"/>
  <c r="I736" i="124"/>
  <c r="I737" i="124"/>
  <c r="I738" i="124"/>
  <c r="I739" i="124"/>
  <c r="I740" i="124"/>
  <c r="I741" i="124"/>
  <c r="I742" i="124"/>
  <c r="I743" i="124"/>
  <c r="I744" i="124"/>
  <c r="I745" i="124"/>
  <c r="I746" i="124"/>
  <c r="I747" i="124"/>
  <c r="I748" i="124"/>
  <c r="I749" i="124"/>
  <c r="I750" i="124"/>
  <c r="I751" i="124"/>
  <c r="I752" i="124"/>
  <c r="I753" i="124"/>
  <c r="I754" i="124"/>
  <c r="I755" i="124"/>
  <c r="I756" i="124"/>
  <c r="I757" i="124"/>
  <c r="I758" i="124"/>
  <c r="I759" i="124"/>
  <c r="I760" i="124"/>
  <c r="I761" i="124"/>
  <c r="I762" i="124"/>
  <c r="I763" i="124"/>
  <c r="I764" i="124"/>
  <c r="I765" i="124"/>
  <c r="I766" i="124"/>
  <c r="I767" i="124"/>
  <c r="I768" i="124"/>
  <c r="I769" i="124"/>
  <c r="I770" i="124"/>
  <c r="I771" i="124"/>
  <c r="I772" i="124"/>
  <c r="I773" i="124"/>
  <c r="I774" i="124"/>
  <c r="I775" i="124"/>
  <c r="I776" i="124"/>
  <c r="I777" i="124"/>
  <c r="I778" i="124"/>
  <c r="I779" i="124"/>
  <c r="I780" i="124"/>
  <c r="I781" i="124"/>
  <c r="I782" i="124"/>
  <c r="I783" i="124"/>
  <c r="I784" i="124"/>
  <c r="I785" i="124"/>
  <c r="I786" i="124"/>
  <c r="I787" i="124"/>
  <c r="I788" i="124"/>
  <c r="I789" i="124"/>
  <c r="I790" i="124"/>
  <c r="I791" i="124"/>
  <c r="I792" i="124"/>
  <c r="I793" i="124"/>
  <c r="I794" i="124"/>
  <c r="I795" i="124"/>
  <c r="I796" i="124"/>
  <c r="I797" i="124"/>
  <c r="I798" i="124"/>
  <c r="I799" i="124"/>
  <c r="I800" i="124"/>
  <c r="I801" i="124"/>
  <c r="I802" i="124"/>
  <c r="I803" i="124"/>
  <c r="I804" i="124"/>
  <c r="I805" i="124"/>
  <c r="I806" i="124"/>
  <c r="I807" i="124"/>
  <c r="I808" i="124"/>
  <c r="I809" i="124"/>
  <c r="I810" i="124"/>
  <c r="I811" i="124"/>
  <c r="I812" i="124"/>
  <c r="I813" i="124"/>
  <c r="I814" i="124"/>
  <c r="I815" i="124"/>
  <c r="I816" i="124"/>
  <c r="I817" i="124"/>
  <c r="I818" i="124"/>
  <c r="I819" i="124"/>
  <c r="I820" i="124"/>
  <c r="I821" i="124"/>
  <c r="I822" i="124"/>
  <c r="I823" i="124"/>
  <c r="I824" i="124"/>
  <c r="I825" i="124"/>
  <c r="I826" i="124"/>
  <c r="I827" i="124"/>
  <c r="I828" i="124"/>
  <c r="I829" i="124"/>
  <c r="I830" i="124"/>
  <c r="I831" i="124"/>
  <c r="I832" i="124"/>
  <c r="I833" i="124"/>
  <c r="I834" i="124"/>
  <c r="I835" i="124"/>
  <c r="I836" i="124"/>
  <c r="I837" i="124"/>
  <c r="I838" i="124"/>
  <c r="I839" i="124"/>
  <c r="I840" i="124"/>
  <c r="I841" i="124"/>
  <c r="I842" i="124"/>
  <c r="I843" i="124"/>
  <c r="I844" i="124"/>
  <c r="I845" i="124"/>
  <c r="I846" i="124"/>
  <c r="I847" i="124"/>
  <c r="I848" i="124"/>
  <c r="I849" i="124"/>
  <c r="I850" i="124"/>
  <c r="I851" i="124"/>
  <c r="I852" i="124"/>
  <c r="I853" i="124"/>
  <c r="I854" i="124"/>
  <c r="I855" i="124"/>
  <c r="I856" i="124"/>
  <c r="I857" i="124"/>
  <c r="I858" i="124"/>
  <c r="I859" i="124"/>
  <c r="I860" i="124"/>
  <c r="I861" i="124"/>
  <c r="I862" i="124"/>
  <c r="I863" i="124"/>
  <c r="I864" i="124"/>
  <c r="I865" i="124"/>
  <c r="I866" i="124"/>
  <c r="I867" i="124"/>
  <c r="I868" i="124"/>
  <c r="I869" i="124"/>
  <c r="I870" i="124"/>
  <c r="I871" i="124"/>
  <c r="I872" i="124"/>
  <c r="I873" i="124"/>
  <c r="I874" i="124"/>
  <c r="I875" i="124"/>
  <c r="I876" i="124"/>
  <c r="I877" i="124"/>
  <c r="I878" i="124"/>
  <c r="I879" i="124"/>
  <c r="I880" i="124"/>
  <c r="I881" i="124"/>
  <c r="I882" i="124"/>
  <c r="I883" i="124"/>
  <c r="I884" i="124"/>
  <c r="I885" i="124"/>
  <c r="I886" i="124"/>
  <c r="I887" i="124"/>
  <c r="I888" i="124"/>
  <c r="I889" i="124"/>
  <c r="I890" i="124"/>
  <c r="I891" i="124"/>
  <c r="I892" i="124"/>
  <c r="I893" i="124"/>
  <c r="I894" i="124"/>
  <c r="I895" i="124"/>
  <c r="I896" i="124"/>
  <c r="I897" i="124"/>
  <c r="I898" i="124"/>
  <c r="I899" i="124"/>
  <c r="I900" i="124"/>
  <c r="I901" i="124"/>
  <c r="I902" i="124"/>
  <c r="I903" i="124"/>
  <c r="I904" i="124"/>
  <c r="I905" i="124"/>
  <c r="I906" i="124"/>
  <c r="I907" i="124"/>
  <c r="I908" i="124"/>
  <c r="I909" i="124"/>
  <c r="I910" i="124"/>
  <c r="I911" i="124"/>
  <c r="I912" i="124"/>
  <c r="I913" i="124"/>
  <c r="I914" i="124"/>
  <c r="I915" i="124"/>
  <c r="I916" i="124"/>
  <c r="I917" i="124"/>
  <c r="I918" i="124"/>
  <c r="I919" i="124"/>
  <c r="I920" i="124"/>
  <c r="I921" i="124"/>
  <c r="I922" i="124"/>
  <c r="I923" i="124"/>
  <c r="I924" i="124"/>
  <c r="I925" i="124"/>
  <c r="I926" i="124"/>
  <c r="I927" i="124"/>
  <c r="I928" i="124"/>
  <c r="I929" i="124"/>
  <c r="I930" i="124"/>
  <c r="I931" i="124"/>
  <c r="I932" i="124"/>
  <c r="I933" i="124"/>
  <c r="I934" i="124"/>
  <c r="I935" i="124"/>
  <c r="I936" i="124"/>
  <c r="I937" i="124"/>
  <c r="I938" i="124"/>
  <c r="I939" i="124"/>
  <c r="I940" i="124"/>
  <c r="I941" i="124"/>
  <c r="I942" i="124"/>
  <c r="I943" i="124"/>
  <c r="I944" i="124"/>
  <c r="I945" i="124"/>
  <c r="I946" i="124"/>
  <c r="I947" i="124"/>
  <c r="I948" i="124"/>
  <c r="I949" i="124"/>
  <c r="I950" i="124"/>
  <c r="I951" i="124"/>
  <c r="I952" i="124"/>
  <c r="I953" i="124"/>
  <c r="I954" i="124"/>
  <c r="I955" i="124"/>
  <c r="I956" i="124"/>
  <c r="I957" i="124"/>
  <c r="I958" i="124"/>
  <c r="I959" i="124"/>
  <c r="I960" i="124"/>
  <c r="I961" i="124"/>
  <c r="I962" i="124"/>
  <c r="I963" i="124"/>
  <c r="I964" i="124"/>
  <c r="I965" i="124"/>
  <c r="I966" i="124"/>
  <c r="I967" i="124"/>
  <c r="I968" i="124"/>
  <c r="I969" i="124"/>
  <c r="I970" i="124"/>
  <c r="I971" i="124"/>
  <c r="I972" i="124"/>
  <c r="I973" i="124"/>
  <c r="I974" i="124"/>
  <c r="I975" i="124"/>
  <c r="I976" i="124"/>
  <c r="I977" i="124"/>
  <c r="I978" i="124"/>
  <c r="I979" i="124"/>
  <c r="I980" i="124"/>
  <c r="I981" i="124"/>
  <c r="I982" i="124"/>
  <c r="I983" i="124"/>
  <c r="I984" i="124"/>
  <c r="I985" i="124"/>
  <c r="I986" i="124"/>
  <c r="I987" i="124"/>
  <c r="I988" i="124"/>
  <c r="I989" i="124"/>
  <c r="I990" i="124"/>
  <c r="I991" i="124"/>
  <c r="I992" i="124"/>
  <c r="I993" i="124"/>
  <c r="I994" i="124"/>
  <c r="I995" i="124"/>
  <c r="I996" i="124"/>
  <c r="I997" i="124"/>
  <c r="I998" i="124"/>
  <c r="I999" i="124"/>
  <c r="I1000" i="124"/>
  <c r="I1001" i="124"/>
  <c r="I1002" i="124"/>
  <c r="I1003" i="124"/>
  <c r="I1004" i="124"/>
  <c r="I1005" i="124"/>
  <c r="I1006" i="124"/>
  <c r="I1007" i="124"/>
  <c r="I1008" i="124"/>
  <c r="I1009" i="124"/>
  <c r="I1010" i="124"/>
  <c r="I1011" i="124"/>
  <c r="I1012" i="124"/>
  <c r="I1013" i="124"/>
  <c r="I1014" i="124"/>
  <c r="I1015" i="124"/>
  <c r="I1016" i="124"/>
  <c r="I1017" i="124"/>
  <c r="I1018" i="124"/>
  <c r="I1019" i="124"/>
  <c r="I1020" i="124"/>
  <c r="I1021" i="124"/>
  <c r="I1022" i="124"/>
  <c r="I1023" i="124"/>
  <c r="I1024" i="124"/>
  <c r="I1025" i="124"/>
  <c r="I1026" i="124"/>
  <c r="I1027" i="124"/>
  <c r="I1028" i="124"/>
  <c r="I1029" i="124"/>
  <c r="I1030" i="124"/>
  <c r="I1031" i="124"/>
  <c r="I1032" i="124"/>
  <c r="I1033" i="124"/>
  <c r="I1034" i="124"/>
  <c r="I1035" i="124"/>
  <c r="I1036" i="124"/>
  <c r="I1037" i="124"/>
  <c r="I1038" i="124"/>
  <c r="I1039" i="124"/>
  <c r="I1040" i="124"/>
  <c r="I1041" i="124"/>
  <c r="I1042" i="124"/>
  <c r="I1043" i="124"/>
  <c r="I1044" i="124"/>
  <c r="I1045" i="124"/>
  <c r="I1046" i="124"/>
  <c r="I1047" i="124"/>
  <c r="I1048" i="124"/>
  <c r="I1049" i="124"/>
  <c r="I1050" i="124"/>
  <c r="I1051" i="124"/>
  <c r="I1052" i="124"/>
  <c r="I1053" i="124"/>
  <c r="I1054" i="124"/>
  <c r="I1055" i="124"/>
  <c r="I1056" i="124"/>
  <c r="I1057" i="124"/>
  <c r="I1058" i="124"/>
  <c r="I1059" i="124"/>
  <c r="I1060" i="124"/>
  <c r="I1061" i="124"/>
  <c r="I1062" i="124"/>
  <c r="I1063" i="124"/>
  <c r="I1064" i="124"/>
  <c r="I1065" i="124"/>
  <c r="I1066" i="124"/>
  <c r="I1067" i="124"/>
  <c r="I1068" i="124"/>
  <c r="I1069" i="124"/>
  <c r="I1070" i="124"/>
  <c r="I1071" i="124"/>
  <c r="I1072" i="124"/>
  <c r="I1073" i="124"/>
  <c r="I1074" i="124"/>
  <c r="I1075" i="124"/>
  <c r="I1076" i="124"/>
  <c r="I1077" i="124"/>
  <c r="I1078" i="124"/>
  <c r="I1079" i="124"/>
  <c r="I1080" i="124"/>
  <c r="I1081" i="124"/>
  <c r="I1082" i="124"/>
  <c r="I1083" i="124"/>
  <c r="I1084" i="124"/>
  <c r="I1085" i="124"/>
  <c r="I1086" i="124"/>
  <c r="I1087" i="124"/>
  <c r="I1088" i="124"/>
  <c r="I1089" i="124"/>
  <c r="I1090" i="124"/>
  <c r="I1091" i="124"/>
  <c r="I1092" i="124"/>
  <c r="I1093" i="124"/>
  <c r="I1094" i="124"/>
  <c r="I1095" i="124"/>
  <c r="I1096" i="124"/>
  <c r="I1097" i="124"/>
  <c r="I1098" i="124"/>
  <c r="I1099" i="124"/>
  <c r="I1100" i="124"/>
  <c r="I1101" i="124"/>
  <c r="I1102" i="124"/>
  <c r="I1103" i="124"/>
  <c r="I1104" i="124"/>
  <c r="I1105" i="124"/>
  <c r="I1106" i="124"/>
  <c r="I1107" i="124"/>
  <c r="I1108" i="124"/>
  <c r="I1109" i="124"/>
  <c r="I1110" i="124"/>
  <c r="I1111" i="124"/>
  <c r="I1112" i="124"/>
  <c r="I1113" i="124"/>
  <c r="I1114" i="124"/>
  <c r="I1115" i="124"/>
  <c r="I1116" i="124"/>
  <c r="I1117" i="124"/>
  <c r="I1118" i="124"/>
  <c r="I1119" i="124"/>
  <c r="I1120" i="124"/>
  <c r="I1121" i="124"/>
  <c r="I1122" i="124"/>
  <c r="I1123" i="124"/>
  <c r="I1124" i="124"/>
  <c r="I1125" i="124"/>
  <c r="I1126" i="124"/>
  <c r="I1127" i="124"/>
  <c r="I1128" i="124"/>
  <c r="I1129" i="124"/>
  <c r="I1130" i="124"/>
  <c r="I1131" i="124"/>
  <c r="I1132" i="124"/>
  <c r="I1133" i="124"/>
  <c r="I1134" i="124"/>
  <c r="I1135" i="124"/>
  <c r="I1136" i="124"/>
  <c r="I1137" i="124"/>
  <c r="I1138" i="124"/>
  <c r="I1139" i="124"/>
  <c r="I1140" i="124"/>
  <c r="I1141" i="124"/>
  <c r="I1142" i="124"/>
  <c r="I1143" i="124"/>
  <c r="I1144" i="124"/>
  <c r="I1145" i="124"/>
  <c r="I1146" i="124"/>
  <c r="I1147" i="124"/>
  <c r="I1148" i="124"/>
  <c r="I1149" i="124"/>
  <c r="I1150" i="124"/>
  <c r="I1151" i="124"/>
  <c r="I1152" i="124"/>
  <c r="I1153" i="124"/>
  <c r="I1154" i="124"/>
  <c r="I1155" i="124"/>
  <c r="I1156" i="124"/>
  <c r="I1157" i="124"/>
  <c r="I1158" i="124"/>
  <c r="I1159" i="124"/>
  <c r="I1160" i="124"/>
  <c r="I1161" i="124"/>
  <c r="I1162" i="124"/>
  <c r="I1163" i="124"/>
  <c r="I1164" i="124"/>
  <c r="I1165" i="124"/>
  <c r="I1166" i="124"/>
  <c r="I1167" i="124"/>
  <c r="I1168" i="124"/>
  <c r="I1169" i="124"/>
  <c r="I1170" i="124"/>
  <c r="I1171" i="124"/>
  <c r="I1172" i="124"/>
  <c r="I1173" i="124"/>
  <c r="I1174" i="124"/>
  <c r="I1175" i="124"/>
  <c r="I1176" i="124"/>
  <c r="I1177" i="124"/>
  <c r="I1178" i="124"/>
  <c r="I1179" i="124"/>
  <c r="I1180" i="124"/>
  <c r="I1181" i="124"/>
  <c r="I1182" i="124"/>
  <c r="I1183" i="124"/>
  <c r="I1184" i="124"/>
  <c r="I1185" i="124"/>
  <c r="I1186" i="124"/>
  <c r="I1187" i="124"/>
  <c r="I1188" i="124"/>
  <c r="I1189" i="124"/>
  <c r="I1190" i="124"/>
  <c r="I1191" i="124"/>
  <c r="I1192" i="124"/>
  <c r="I1193" i="124"/>
  <c r="I1194" i="124"/>
  <c r="O1195" i="124" l="1"/>
  <c r="L1195" i="124"/>
  <c r="O33" i="107" l="1"/>
  <c r="P33" i="107"/>
  <c r="Q33" i="107"/>
  <c r="R33" i="107"/>
  <c r="N33" i="107"/>
  <c r="O10" i="105" l="1"/>
  <c r="O9" i="105" s="1"/>
  <c r="O8" i="105" s="1"/>
  <c r="O7" i="105" s="1"/>
  <c r="O10" i="107"/>
  <c r="O9" i="107" s="1"/>
  <c r="O8" i="107" s="1"/>
  <c r="O7" i="107" s="1"/>
  <c r="L112" i="106"/>
  <c r="K112" i="106"/>
  <c r="L111" i="106"/>
  <c r="K111" i="106"/>
  <c r="L108" i="106"/>
  <c r="K108" i="106"/>
  <c r="L103" i="106"/>
  <c r="K103" i="106"/>
  <c r="L101" i="106"/>
  <c r="K101" i="106"/>
  <c r="L99" i="106"/>
  <c r="K99" i="106"/>
  <c r="L97" i="106"/>
  <c r="K97" i="106"/>
  <c r="L96" i="106"/>
  <c r="K96" i="106"/>
  <c r="L94" i="106"/>
  <c r="K94" i="106"/>
  <c r="L93" i="106"/>
  <c r="K93" i="106"/>
  <c r="L92" i="106"/>
  <c r="K92" i="106"/>
  <c r="L91" i="106"/>
  <c r="K91" i="106"/>
  <c r="L90" i="106"/>
  <c r="K90" i="106"/>
  <c r="L89" i="106"/>
  <c r="K89" i="106"/>
  <c r="L88" i="106"/>
  <c r="K88" i="106"/>
  <c r="L87" i="106"/>
  <c r="K87" i="106"/>
  <c r="L86" i="106"/>
  <c r="K86" i="106"/>
  <c r="L83" i="106"/>
  <c r="K83" i="106"/>
  <c r="L81" i="106"/>
  <c r="K81" i="106"/>
  <c r="L80" i="106"/>
  <c r="K80" i="106"/>
  <c r="L79" i="106"/>
  <c r="K79" i="106"/>
  <c r="L78" i="106"/>
  <c r="K78" i="106"/>
  <c r="L76" i="106"/>
  <c r="K76" i="106"/>
  <c r="L72" i="106"/>
  <c r="K72" i="106"/>
  <c r="L67" i="106"/>
  <c r="K67" i="106"/>
  <c r="L64" i="106"/>
  <c r="K64" i="106"/>
  <c r="L61" i="106"/>
  <c r="K61" i="106"/>
  <c r="L57" i="106"/>
  <c r="K57" i="106"/>
  <c r="L54" i="106"/>
  <c r="K54" i="106"/>
  <c r="L53" i="106"/>
  <c r="K53" i="106"/>
  <c r="L52" i="106"/>
  <c r="K52" i="106"/>
  <c r="L47" i="106"/>
  <c r="K47" i="106"/>
  <c r="L45" i="106"/>
  <c r="K45" i="106"/>
  <c r="L44" i="106"/>
  <c r="K44" i="106"/>
  <c r="L39" i="106"/>
  <c r="K39" i="106"/>
  <c r="L38" i="106"/>
  <c r="K38" i="106"/>
  <c r="L37" i="106"/>
  <c r="K37" i="106"/>
  <c r="L36" i="106"/>
  <c r="K36" i="106"/>
  <c r="L35" i="106"/>
  <c r="K35" i="106"/>
  <c r="L33" i="106"/>
  <c r="K33" i="106"/>
  <c r="L32" i="106"/>
  <c r="K32" i="106"/>
  <c r="L31" i="106"/>
  <c r="K31" i="106"/>
  <c r="L30" i="106"/>
  <c r="K30" i="106"/>
  <c r="L27" i="106"/>
  <c r="K27" i="106"/>
  <c r="L26" i="106"/>
  <c r="K26" i="106"/>
  <c r="L23" i="106"/>
  <c r="K23" i="106"/>
  <c r="L22" i="106"/>
  <c r="K22" i="106"/>
  <c r="L21" i="106"/>
  <c r="K21" i="106"/>
  <c r="L19" i="106"/>
  <c r="K19" i="106"/>
  <c r="L18" i="106"/>
  <c r="K18" i="106"/>
  <c r="L15" i="106"/>
  <c r="K15" i="106"/>
  <c r="L14" i="106"/>
  <c r="K14" i="106"/>
  <c r="L11" i="106"/>
  <c r="K11" i="106"/>
  <c r="K1211" i="124" l="1"/>
  <c r="K1213" i="124" s="1"/>
  <c r="R27" i="96" l="1"/>
  <c r="R22" i="96"/>
  <c r="R14" i="96"/>
  <c r="R11" i="96"/>
  <c r="L111" i="21" l="1"/>
  <c r="L110" i="21"/>
  <c r="L107" i="21"/>
  <c r="L102" i="21"/>
  <c r="L100" i="21"/>
  <c r="L98" i="21"/>
  <c r="L96" i="21"/>
  <c r="L95" i="21"/>
  <c r="L93" i="21"/>
  <c r="L92" i="21"/>
  <c r="L91" i="21"/>
  <c r="L90" i="21"/>
  <c r="L88" i="21"/>
  <c r="L87" i="21"/>
  <c r="L86" i="21"/>
  <c r="L85" i="21"/>
  <c r="L82" i="21"/>
  <c r="L80" i="21"/>
  <c r="L79" i="21"/>
  <c r="L78" i="21"/>
  <c r="L77" i="21"/>
  <c r="L75" i="21"/>
  <c r="L71" i="21"/>
  <c r="L66" i="21"/>
  <c r="L63" i="21"/>
  <c r="L60" i="21"/>
  <c r="L56" i="21"/>
  <c r="L53" i="21"/>
  <c r="L52" i="21"/>
  <c r="L51" i="21"/>
  <c r="L46" i="21"/>
  <c r="L44" i="21"/>
  <c r="L43" i="21"/>
  <c r="L38" i="21"/>
  <c r="L37" i="21"/>
  <c r="L36" i="21"/>
  <c r="L35" i="21"/>
  <c r="L34" i="21"/>
  <c r="L32" i="21"/>
  <c r="L31" i="21"/>
  <c r="L30" i="21"/>
  <c r="L29" i="21"/>
  <c r="L26" i="21"/>
  <c r="L25" i="21"/>
  <c r="L22" i="21"/>
  <c r="L21" i="21"/>
  <c r="L18" i="21"/>
  <c r="L17" i="21"/>
  <c r="L14" i="21"/>
  <c r="L13" i="21"/>
  <c r="L10" i="21"/>
  <c r="R106" i="21"/>
  <c r="R105" i="21" s="1"/>
  <c r="Q106" i="21"/>
  <c r="Q105" i="21" s="1"/>
  <c r="M106" i="21"/>
  <c r="M105" i="21" s="1"/>
  <c r="R101" i="21"/>
  <c r="Q101" i="21"/>
  <c r="M101" i="21"/>
  <c r="R99" i="21"/>
  <c r="Q99" i="21"/>
  <c r="M99" i="21"/>
  <c r="R97" i="21"/>
  <c r="Q97" i="21"/>
  <c r="M97" i="21"/>
  <c r="R81" i="21"/>
  <c r="Q81" i="21"/>
  <c r="M81" i="21"/>
  <c r="R74" i="21"/>
  <c r="Q74" i="21"/>
  <c r="M74" i="21"/>
  <c r="R70" i="21"/>
  <c r="R69" i="21" s="1"/>
  <c r="R68" i="21" s="1"/>
  <c r="Q70" i="21"/>
  <c r="Q69" i="21" s="1"/>
  <c r="Q68" i="21" s="1"/>
  <c r="O70" i="21"/>
  <c r="O69" i="21" s="1"/>
  <c r="O68" i="21" s="1"/>
  <c r="M70" i="21"/>
  <c r="M69" i="21" s="1"/>
  <c r="M68" i="21" s="1"/>
  <c r="R65" i="21"/>
  <c r="R64" i="21" s="1"/>
  <c r="Q65" i="21"/>
  <c r="Q64" i="21" s="1"/>
  <c r="O65" i="21"/>
  <c r="O64" i="21" s="1"/>
  <c r="M65" i="21"/>
  <c r="M64" i="21" s="1"/>
  <c r="R62" i="21"/>
  <c r="R61" i="21" s="1"/>
  <c r="Q62" i="21"/>
  <c r="Q61" i="21" s="1"/>
  <c r="M62" i="21"/>
  <c r="M61" i="21" s="1"/>
  <c r="R59" i="21"/>
  <c r="R58" i="21" s="1"/>
  <c r="Q59" i="21"/>
  <c r="M59" i="21"/>
  <c r="R55" i="21"/>
  <c r="R54" i="21" s="1"/>
  <c r="Q55" i="21"/>
  <c r="Q54" i="21" s="1"/>
  <c r="O55" i="21"/>
  <c r="O54" i="21" s="1"/>
  <c r="M55" i="21"/>
  <c r="M54" i="21" s="1"/>
  <c r="R45" i="21"/>
  <c r="Q45" i="21"/>
  <c r="O45" i="21"/>
  <c r="M45" i="21"/>
  <c r="R9" i="21"/>
  <c r="R8" i="21" s="1"/>
  <c r="Q9" i="21"/>
  <c r="Q8" i="21" s="1"/>
  <c r="O9" i="21"/>
  <c r="O8" i="21" s="1"/>
  <c r="M9" i="21"/>
  <c r="M8" i="21" s="1"/>
  <c r="N49" i="111"/>
  <c r="N48" i="111" s="1"/>
  <c r="N47" i="111" s="1"/>
  <c r="N46" i="111" s="1"/>
  <c r="O49" i="111"/>
  <c r="O48" i="111" s="1"/>
  <c r="O47" i="111" s="1"/>
  <c r="O46" i="111" s="1"/>
  <c r="P49" i="111"/>
  <c r="P48" i="111" s="1"/>
  <c r="P47" i="111" s="1"/>
  <c r="P46" i="111" s="1"/>
  <c r="Q49" i="111"/>
  <c r="Q48" i="111" s="1"/>
  <c r="Q47" i="111" s="1"/>
  <c r="Q46" i="111" s="1"/>
  <c r="R49" i="111"/>
  <c r="R48" i="111" s="1"/>
  <c r="R47" i="111" s="1"/>
  <c r="R46" i="111" s="1"/>
  <c r="N44" i="111"/>
  <c r="O44" i="111"/>
  <c r="P44" i="111"/>
  <c r="Q44" i="111"/>
  <c r="R44" i="111"/>
  <c r="N42" i="111"/>
  <c r="O42" i="111"/>
  <c r="P42" i="111"/>
  <c r="Q42" i="111"/>
  <c r="R42" i="111"/>
  <c r="N40" i="111"/>
  <c r="O40" i="111"/>
  <c r="P40" i="111"/>
  <c r="Q40" i="111"/>
  <c r="R40" i="111"/>
  <c r="N34" i="111"/>
  <c r="N33" i="111" s="1"/>
  <c r="O34" i="111"/>
  <c r="P34" i="111"/>
  <c r="Q34" i="111"/>
  <c r="R34" i="111"/>
  <c r="R33" i="111" s="1"/>
  <c r="N30" i="111"/>
  <c r="O30" i="111"/>
  <c r="P30" i="111"/>
  <c r="Q30" i="111"/>
  <c r="R30" i="111"/>
  <c r="N28" i="111"/>
  <c r="N27" i="111" s="1"/>
  <c r="O28" i="111"/>
  <c r="P28" i="111"/>
  <c r="Q28" i="111"/>
  <c r="R28" i="111"/>
  <c r="R27" i="111" s="1"/>
  <c r="N23" i="111"/>
  <c r="N22" i="111" s="1"/>
  <c r="N21" i="111" s="1"/>
  <c r="N20" i="111" s="1"/>
  <c r="O23" i="111"/>
  <c r="O22" i="111" s="1"/>
  <c r="O21" i="111" s="1"/>
  <c r="O20" i="111" s="1"/>
  <c r="P23" i="111"/>
  <c r="P22" i="111" s="1"/>
  <c r="P21" i="111" s="1"/>
  <c r="P20" i="111" s="1"/>
  <c r="Q23" i="111"/>
  <c r="Q22" i="111" s="1"/>
  <c r="Q21" i="111" s="1"/>
  <c r="Q20" i="111" s="1"/>
  <c r="R23" i="111"/>
  <c r="R22" i="111" s="1"/>
  <c r="R21" i="111" s="1"/>
  <c r="R20" i="111" s="1"/>
  <c r="N18" i="111"/>
  <c r="N17" i="111" s="1"/>
  <c r="N16" i="111" s="1"/>
  <c r="N15" i="111" s="1"/>
  <c r="O18" i="111"/>
  <c r="O17" i="111" s="1"/>
  <c r="O16" i="111" s="1"/>
  <c r="O15" i="111" s="1"/>
  <c r="P18" i="111"/>
  <c r="P17" i="111" s="1"/>
  <c r="P16" i="111" s="1"/>
  <c r="P15" i="111" s="1"/>
  <c r="Q18" i="111"/>
  <c r="Q17" i="111" s="1"/>
  <c r="Q16" i="111" s="1"/>
  <c r="Q15" i="111" s="1"/>
  <c r="R18" i="111"/>
  <c r="R17" i="111" s="1"/>
  <c r="R16" i="111" s="1"/>
  <c r="R15" i="111" s="1"/>
  <c r="N13" i="111"/>
  <c r="N12" i="111" s="1"/>
  <c r="O13" i="111"/>
  <c r="O12" i="111" s="1"/>
  <c r="P13" i="111"/>
  <c r="P12" i="111" s="1"/>
  <c r="Q13" i="111"/>
  <c r="Q12" i="111" s="1"/>
  <c r="R13" i="111"/>
  <c r="R12" i="111" s="1"/>
  <c r="N10" i="111"/>
  <c r="N9" i="111" s="1"/>
  <c r="O10" i="111"/>
  <c r="O9" i="111" s="1"/>
  <c r="P10" i="111"/>
  <c r="P9" i="111" s="1"/>
  <c r="Q10" i="111"/>
  <c r="Q9" i="111" s="1"/>
  <c r="R10" i="111"/>
  <c r="R9" i="111" s="1"/>
  <c r="O51" i="111"/>
  <c r="P51" i="111"/>
  <c r="Q51" i="111"/>
  <c r="R51" i="111"/>
  <c r="M44" i="111"/>
  <c r="M42" i="111"/>
  <c r="M34" i="111"/>
  <c r="O27" i="111" l="1"/>
  <c r="O33" i="111"/>
  <c r="Q33" i="111"/>
  <c r="R109" i="21"/>
  <c r="R108" i="21" s="1"/>
  <c r="R104" i="21" s="1"/>
  <c r="R103" i="21" s="1"/>
  <c r="R28" i="21"/>
  <c r="R76" i="21"/>
  <c r="R73" i="21" s="1"/>
  <c r="R94" i="21"/>
  <c r="S18" i="21"/>
  <c r="T18" i="21" s="1"/>
  <c r="Q19" i="21"/>
  <c r="R33" i="21"/>
  <c r="S25" i="21"/>
  <c r="T25" i="21" s="1"/>
  <c r="S26" i="21"/>
  <c r="T26" i="21" s="1"/>
  <c r="S30" i="21"/>
  <c r="T30" i="21" s="1"/>
  <c r="S32" i="21"/>
  <c r="T32" i="21" s="1"/>
  <c r="S35" i="21"/>
  <c r="T35" i="21" s="1"/>
  <c r="S37" i="21"/>
  <c r="T37" i="21" s="1"/>
  <c r="S43" i="21"/>
  <c r="T43" i="21" s="1"/>
  <c r="S52" i="21"/>
  <c r="T52" i="21" s="1"/>
  <c r="S111" i="21"/>
  <c r="T111" i="21" s="1"/>
  <c r="S14" i="21"/>
  <c r="T14" i="21" s="1"/>
  <c r="S78" i="21"/>
  <c r="T78" i="21" s="1"/>
  <c r="S80" i="21"/>
  <c r="T80" i="21" s="1"/>
  <c r="S87" i="21"/>
  <c r="T87" i="21" s="1"/>
  <c r="S89" i="21"/>
  <c r="T89" i="21" s="1"/>
  <c r="S91" i="21"/>
  <c r="T91" i="21" s="1"/>
  <c r="S93" i="21"/>
  <c r="T93" i="21" s="1"/>
  <c r="S17" i="21"/>
  <c r="T17" i="21" s="1"/>
  <c r="S20" i="21"/>
  <c r="T20" i="21" s="1"/>
  <c r="S22" i="21"/>
  <c r="T22" i="21" s="1"/>
  <c r="S29" i="21"/>
  <c r="T29" i="21" s="1"/>
  <c r="S31" i="21"/>
  <c r="T31" i="21" s="1"/>
  <c r="S34" i="21"/>
  <c r="T34" i="21" s="1"/>
  <c r="S36" i="21"/>
  <c r="T36" i="21" s="1"/>
  <c r="S38" i="21"/>
  <c r="T38" i="21" s="1"/>
  <c r="M42" i="21"/>
  <c r="M41" i="21" s="1"/>
  <c r="M40" i="21" s="1"/>
  <c r="M39" i="21" s="1"/>
  <c r="S44" i="21"/>
  <c r="T44" i="21" s="1"/>
  <c r="Q50" i="21"/>
  <c r="Q49" i="21" s="1"/>
  <c r="Q48" i="21" s="1"/>
  <c r="S53" i="21"/>
  <c r="T53" i="21" s="1"/>
  <c r="M109" i="21"/>
  <c r="M108" i="21" s="1"/>
  <c r="M104" i="21" s="1"/>
  <c r="M103" i="21" s="1"/>
  <c r="Q109" i="21"/>
  <c r="Q108" i="21" s="1"/>
  <c r="Q104" i="21" s="1"/>
  <c r="Q103" i="21" s="1"/>
  <c r="S10" i="21"/>
  <c r="T10" i="21" s="1"/>
  <c r="S63" i="21"/>
  <c r="T63" i="21" s="1"/>
  <c r="S13" i="21"/>
  <c r="T13" i="21" s="1"/>
  <c r="S77" i="21"/>
  <c r="T77" i="21" s="1"/>
  <c r="S79" i="21"/>
  <c r="T79" i="21" s="1"/>
  <c r="S86" i="21"/>
  <c r="T86" i="21" s="1"/>
  <c r="S88" i="21"/>
  <c r="T88" i="21" s="1"/>
  <c r="S90" i="21"/>
  <c r="T90" i="21" s="1"/>
  <c r="S92" i="21"/>
  <c r="T92" i="21" s="1"/>
  <c r="S96" i="21"/>
  <c r="T96" i="21" s="1"/>
  <c r="S110" i="21"/>
  <c r="T110" i="21" s="1"/>
  <c r="R16" i="21"/>
  <c r="R50" i="21"/>
  <c r="R49" i="21" s="1"/>
  <c r="R48" i="21" s="1"/>
  <c r="M76" i="21"/>
  <c r="M73" i="21" s="1"/>
  <c r="Q84" i="21"/>
  <c r="M94" i="21"/>
  <c r="Q94" i="21"/>
  <c r="S21" i="21"/>
  <c r="T21" i="21" s="1"/>
  <c r="S46" i="21"/>
  <c r="T46" i="21" s="1"/>
  <c r="S56" i="21"/>
  <c r="T56" i="21" s="1"/>
  <c r="S71" i="21"/>
  <c r="T71" i="21" s="1"/>
  <c r="S95" i="21"/>
  <c r="T95" i="21" s="1"/>
  <c r="S102" i="21"/>
  <c r="T102" i="21" s="1"/>
  <c r="R42" i="21"/>
  <c r="R41" i="21" s="1"/>
  <c r="R40" i="21" s="1"/>
  <c r="R39" i="21" s="1"/>
  <c r="Q76" i="21"/>
  <c r="Q73" i="21" s="1"/>
  <c r="R84" i="21"/>
  <c r="S51" i="21"/>
  <c r="T51" i="21" s="1"/>
  <c r="S60" i="21"/>
  <c r="T60" i="21" s="1"/>
  <c r="S75" i="21"/>
  <c r="T75" i="21" s="1"/>
  <c r="S107" i="21"/>
  <c r="T107" i="21" s="1"/>
  <c r="S82" i="21"/>
  <c r="T82" i="21" s="1"/>
  <c r="S98" i="21"/>
  <c r="T98" i="21" s="1"/>
  <c r="S66" i="21"/>
  <c r="T66" i="21" s="1"/>
  <c r="S85" i="21"/>
  <c r="T85" i="21" s="1"/>
  <c r="S100" i="21"/>
  <c r="T100" i="21" s="1"/>
  <c r="R19" i="21"/>
  <c r="M28" i="21"/>
  <c r="Q28" i="21"/>
  <c r="M50" i="21"/>
  <c r="M49" i="21" s="1"/>
  <c r="M48" i="21" s="1"/>
  <c r="M84" i="21"/>
  <c r="M12" i="21"/>
  <c r="M11" i="21" s="1"/>
  <c r="Q12" i="21"/>
  <c r="Q11" i="21" s="1"/>
  <c r="O12" i="21"/>
  <c r="O11" i="21" s="1"/>
  <c r="M19" i="21"/>
  <c r="Q42" i="21"/>
  <c r="Q41" i="21" s="1"/>
  <c r="Q40" i="21" s="1"/>
  <c r="Q39" i="21" s="1"/>
  <c r="R12" i="21"/>
  <c r="R11" i="21" s="1"/>
  <c r="M16" i="21"/>
  <c r="Q16" i="21"/>
  <c r="M23" i="21"/>
  <c r="O28" i="21"/>
  <c r="M33" i="21"/>
  <c r="Q33" i="21"/>
  <c r="R57" i="21"/>
  <c r="M58" i="21"/>
  <c r="M57" i="21"/>
  <c r="Q58" i="21"/>
  <c r="Q57" i="21"/>
  <c r="P33" i="111"/>
  <c r="O26" i="111"/>
  <c r="O25" i="111" s="1"/>
  <c r="R26" i="111"/>
  <c r="R25" i="111" s="1"/>
  <c r="N26" i="111"/>
  <c r="N25" i="111" s="1"/>
  <c r="Q27" i="111"/>
  <c r="P27" i="111"/>
  <c r="R8" i="111"/>
  <c r="R7" i="111" s="1"/>
  <c r="N8" i="111"/>
  <c r="N7" i="111" s="1"/>
  <c r="Q8" i="111"/>
  <c r="Q7" i="111" s="1"/>
  <c r="O8" i="111"/>
  <c r="O7" i="111" s="1"/>
  <c r="P8" i="111"/>
  <c r="P7" i="111" s="1"/>
  <c r="S29" i="111"/>
  <c r="T29" i="111"/>
  <c r="Q26" i="111" l="1"/>
  <c r="Q25" i="111" s="1"/>
  <c r="P26" i="111"/>
  <c r="P25" i="111" s="1"/>
  <c r="R83" i="21"/>
  <c r="R27" i="21"/>
  <c r="Q47" i="21"/>
  <c r="Q83" i="21"/>
  <c r="Q72" i="21" s="1"/>
  <c r="Q67" i="21" s="1"/>
  <c r="R15" i="21"/>
  <c r="Q15" i="21"/>
  <c r="M83" i="21"/>
  <c r="M72" i="21" s="1"/>
  <c r="M67" i="21" s="1"/>
  <c r="M15" i="21"/>
  <c r="R72" i="21"/>
  <c r="R67" i="21" s="1"/>
  <c r="R47" i="21"/>
  <c r="Q27" i="21"/>
  <c r="M27" i="21"/>
  <c r="M47" i="21"/>
  <c r="O21" i="110"/>
  <c r="O18" i="110"/>
  <c r="O17" i="110"/>
  <c r="O16" i="110" s="1"/>
  <c r="O15" i="110" s="1"/>
  <c r="O13" i="110"/>
  <c r="O12" i="110" s="1"/>
  <c r="O10" i="110"/>
  <c r="O9" i="110" s="1"/>
  <c r="L16" i="125"/>
  <c r="K16" i="125"/>
  <c r="L11" i="125"/>
  <c r="K11" i="125"/>
  <c r="V16" i="125"/>
  <c r="T16" i="125"/>
  <c r="V11" i="125"/>
  <c r="T11" i="125"/>
  <c r="O32" i="125"/>
  <c r="R15" i="125"/>
  <c r="R14" i="125" s="1"/>
  <c r="R13" i="125" s="1"/>
  <c r="R12" i="125" s="1"/>
  <c r="R32" i="125" s="1"/>
  <c r="Q15" i="125"/>
  <c r="Q14" i="125" s="1"/>
  <c r="Q13" i="125" s="1"/>
  <c r="Q12" i="125" s="1"/>
  <c r="Q32" i="125" s="1"/>
  <c r="P15" i="125"/>
  <c r="P14" i="125" s="1"/>
  <c r="P13" i="125" s="1"/>
  <c r="P12" i="125" s="1"/>
  <c r="P32" i="125" s="1"/>
  <c r="O15" i="125"/>
  <c r="O14" i="125" s="1"/>
  <c r="O13" i="125" s="1"/>
  <c r="O12" i="125" s="1"/>
  <c r="N15" i="125"/>
  <c r="N14" i="125" s="1"/>
  <c r="N13" i="125" s="1"/>
  <c r="N12" i="125" s="1"/>
  <c r="N32" i="125" s="1"/>
  <c r="M15" i="125"/>
  <c r="M14" i="125" s="1"/>
  <c r="M13" i="125" s="1"/>
  <c r="M12" i="125" s="1"/>
  <c r="M32" i="125" s="1"/>
  <c r="R10" i="125"/>
  <c r="R9" i="125"/>
  <c r="R8" i="125" s="1"/>
  <c r="R7" i="125" s="1"/>
  <c r="Q10" i="125"/>
  <c r="Q9" i="125"/>
  <c r="Q8" i="125"/>
  <c r="Q7" i="125"/>
  <c r="P10" i="125"/>
  <c r="P9" i="125"/>
  <c r="P8" i="125" s="1"/>
  <c r="P7" i="125" s="1"/>
  <c r="O10" i="125"/>
  <c r="O9" i="125" s="1"/>
  <c r="O8" i="125" s="1"/>
  <c r="O7" i="125" s="1"/>
  <c r="N10" i="125"/>
  <c r="N9" i="125"/>
  <c r="N8" i="125" s="1"/>
  <c r="N7" i="125" s="1"/>
  <c r="M7" i="125"/>
  <c r="M8" i="125"/>
  <c r="M9" i="125"/>
  <c r="M10" i="125"/>
  <c r="Q3" i="124"/>
  <c r="Q4" i="124"/>
  <c r="Q5" i="124"/>
  <c r="Q6" i="124"/>
  <c r="Q7" i="124"/>
  <c r="Q8" i="124"/>
  <c r="Q9" i="124"/>
  <c r="Q10" i="124"/>
  <c r="Q11" i="124"/>
  <c r="Q12" i="124"/>
  <c r="Q13" i="124"/>
  <c r="Q14" i="124"/>
  <c r="Q15" i="124"/>
  <c r="Q16" i="124"/>
  <c r="Q17" i="124"/>
  <c r="Q18" i="124"/>
  <c r="Q19" i="124"/>
  <c r="Q20" i="124"/>
  <c r="Q21" i="124"/>
  <c r="Q22" i="124"/>
  <c r="Q23" i="124"/>
  <c r="Q24" i="124"/>
  <c r="Q25" i="124"/>
  <c r="Q26" i="124"/>
  <c r="Q27" i="124"/>
  <c r="Q28" i="124"/>
  <c r="Q29" i="124"/>
  <c r="Q30" i="124"/>
  <c r="Q31" i="124"/>
  <c r="Q32" i="124"/>
  <c r="Q33" i="124"/>
  <c r="Q34" i="124"/>
  <c r="Q35" i="124"/>
  <c r="Q36" i="124"/>
  <c r="Q37" i="124"/>
  <c r="Q38" i="124"/>
  <c r="Q39" i="124"/>
  <c r="Q40" i="124"/>
  <c r="Q41" i="124"/>
  <c r="Q42" i="124"/>
  <c r="Q43" i="124"/>
  <c r="Q44" i="124"/>
  <c r="Q45" i="124"/>
  <c r="Q46" i="124"/>
  <c r="Q47" i="124"/>
  <c r="Q48" i="124"/>
  <c r="Q49" i="124"/>
  <c r="Q50" i="124"/>
  <c r="Q51" i="124"/>
  <c r="Q52" i="124"/>
  <c r="Q53" i="124"/>
  <c r="Q54" i="124"/>
  <c r="Q55" i="124"/>
  <c r="Q56" i="124"/>
  <c r="Q57" i="124"/>
  <c r="Q58" i="124"/>
  <c r="Q59" i="124"/>
  <c r="Q60" i="124"/>
  <c r="Q61" i="124"/>
  <c r="Q62" i="124"/>
  <c r="Q63" i="124"/>
  <c r="Q64" i="124"/>
  <c r="Q65" i="124"/>
  <c r="Q66" i="124"/>
  <c r="Q67" i="124"/>
  <c r="Q68" i="124"/>
  <c r="Q69" i="124"/>
  <c r="Q70" i="124"/>
  <c r="Q71" i="124"/>
  <c r="Q72" i="124"/>
  <c r="Q73" i="124"/>
  <c r="Q74" i="124"/>
  <c r="Q75" i="124"/>
  <c r="Q76" i="124"/>
  <c r="Q77" i="124"/>
  <c r="Q78" i="124"/>
  <c r="Q79" i="124"/>
  <c r="Q80" i="124"/>
  <c r="Q81" i="124"/>
  <c r="Q82" i="124"/>
  <c r="Q83" i="124"/>
  <c r="Q84" i="124"/>
  <c r="Q85" i="124"/>
  <c r="Q86" i="124"/>
  <c r="Q87" i="124"/>
  <c r="Q88" i="124"/>
  <c r="Q89" i="124"/>
  <c r="Q90" i="124"/>
  <c r="Q91" i="124"/>
  <c r="Q92" i="124"/>
  <c r="Q93" i="124"/>
  <c r="Q94" i="124"/>
  <c r="Q95" i="124"/>
  <c r="Q96" i="124"/>
  <c r="Q97" i="124"/>
  <c r="Q98" i="124"/>
  <c r="Q99" i="124"/>
  <c r="Q100" i="124"/>
  <c r="Q101" i="124"/>
  <c r="Q102" i="124"/>
  <c r="Q103" i="124"/>
  <c r="Q104" i="124"/>
  <c r="Q105" i="124"/>
  <c r="Q106" i="124"/>
  <c r="Q107" i="124"/>
  <c r="Q108" i="124"/>
  <c r="Q109" i="124"/>
  <c r="Q110" i="124"/>
  <c r="Q111" i="124"/>
  <c r="Q112" i="124"/>
  <c r="Q113" i="124"/>
  <c r="Q114" i="124"/>
  <c r="Q115" i="124"/>
  <c r="Q116" i="124"/>
  <c r="Q117" i="124"/>
  <c r="Q118" i="124"/>
  <c r="Q119" i="124"/>
  <c r="Q120" i="124"/>
  <c r="Q121" i="124"/>
  <c r="Q122" i="124"/>
  <c r="Q123" i="124"/>
  <c r="Q124" i="124"/>
  <c r="Q125" i="124"/>
  <c r="Q126" i="124"/>
  <c r="Q127" i="124"/>
  <c r="Q128" i="124"/>
  <c r="Q129" i="124"/>
  <c r="Q130" i="124"/>
  <c r="Q131" i="124"/>
  <c r="Q132" i="124"/>
  <c r="Q133" i="124"/>
  <c r="Q134" i="124"/>
  <c r="Q135" i="124"/>
  <c r="Q136" i="124"/>
  <c r="Q137" i="124"/>
  <c r="Q138" i="124"/>
  <c r="Q139" i="124"/>
  <c r="Q140" i="124"/>
  <c r="Q141" i="124"/>
  <c r="Q142" i="124"/>
  <c r="Q143" i="124"/>
  <c r="Q144" i="124"/>
  <c r="Q145" i="124"/>
  <c r="Q146" i="124"/>
  <c r="Q147" i="124"/>
  <c r="Q148" i="124"/>
  <c r="Q149" i="124"/>
  <c r="Q150" i="124"/>
  <c r="Q151" i="124"/>
  <c r="Q152" i="124"/>
  <c r="Q153" i="124"/>
  <c r="Q154" i="124"/>
  <c r="Q155" i="124"/>
  <c r="Q156" i="124"/>
  <c r="Q157" i="124"/>
  <c r="Q158" i="124"/>
  <c r="Q159" i="124"/>
  <c r="Q160" i="124"/>
  <c r="Q161" i="124"/>
  <c r="Q162" i="124"/>
  <c r="Q163" i="124"/>
  <c r="Q164" i="124"/>
  <c r="Q165" i="124"/>
  <c r="Q166" i="124"/>
  <c r="Q167" i="124"/>
  <c r="Q168" i="124"/>
  <c r="Q169" i="124"/>
  <c r="Q170" i="124"/>
  <c r="Q171" i="124"/>
  <c r="Q172" i="124"/>
  <c r="Q173" i="124"/>
  <c r="Q174" i="124"/>
  <c r="Q175" i="124"/>
  <c r="Q176" i="124"/>
  <c r="Q177" i="124"/>
  <c r="Q178" i="124"/>
  <c r="Q179" i="124"/>
  <c r="Q180" i="124"/>
  <c r="Q181" i="124"/>
  <c r="Q182" i="124"/>
  <c r="Q183" i="124"/>
  <c r="Q184" i="124"/>
  <c r="Q185" i="124"/>
  <c r="Q186" i="124"/>
  <c r="Q187" i="124"/>
  <c r="Q188" i="124"/>
  <c r="Q189" i="124"/>
  <c r="Q190" i="124"/>
  <c r="Q191" i="124"/>
  <c r="Q192" i="124"/>
  <c r="Q193" i="124"/>
  <c r="Q194" i="124"/>
  <c r="Q195" i="124"/>
  <c r="Q196" i="124"/>
  <c r="Q197" i="124"/>
  <c r="Q198" i="124"/>
  <c r="Q199" i="124"/>
  <c r="Q200" i="124"/>
  <c r="Q201" i="124"/>
  <c r="Q202" i="124"/>
  <c r="Q203" i="124"/>
  <c r="Q204" i="124"/>
  <c r="Q205" i="124"/>
  <c r="Q206" i="124"/>
  <c r="Q207" i="124"/>
  <c r="Q208" i="124"/>
  <c r="Q209" i="124"/>
  <c r="Q210" i="124"/>
  <c r="Q211" i="124"/>
  <c r="Q212" i="124"/>
  <c r="Q213" i="124"/>
  <c r="Q214" i="124"/>
  <c r="Q215" i="124"/>
  <c r="Q216" i="124"/>
  <c r="Q217" i="124"/>
  <c r="Q218" i="124"/>
  <c r="Q219" i="124"/>
  <c r="Q220" i="124"/>
  <c r="Q221" i="124"/>
  <c r="Q222" i="124"/>
  <c r="Q223" i="124"/>
  <c r="Q224" i="124"/>
  <c r="Q225" i="124"/>
  <c r="Q226" i="124"/>
  <c r="Q227" i="124"/>
  <c r="Q228" i="124"/>
  <c r="Q229" i="124"/>
  <c r="Q230" i="124"/>
  <c r="Q231" i="124"/>
  <c r="Q232" i="124"/>
  <c r="Q233" i="124"/>
  <c r="Q234" i="124"/>
  <c r="Q235" i="124"/>
  <c r="Q236" i="124"/>
  <c r="Q237" i="124"/>
  <c r="Q238" i="124"/>
  <c r="Q239" i="124"/>
  <c r="Q240" i="124"/>
  <c r="Q241" i="124"/>
  <c r="Q242" i="124"/>
  <c r="Q243" i="124"/>
  <c r="Q244" i="124"/>
  <c r="Q245" i="124"/>
  <c r="Q246" i="124"/>
  <c r="Q247" i="124"/>
  <c r="Q248" i="124"/>
  <c r="Q249" i="124"/>
  <c r="Q250" i="124"/>
  <c r="Q251" i="124"/>
  <c r="Q252" i="124"/>
  <c r="Q253" i="124"/>
  <c r="Q254" i="124"/>
  <c r="Q255" i="124"/>
  <c r="Q256" i="124"/>
  <c r="Q257" i="124"/>
  <c r="Q258" i="124"/>
  <c r="Q259" i="124"/>
  <c r="Q260" i="124"/>
  <c r="Q261" i="124"/>
  <c r="Q262" i="124"/>
  <c r="Q263" i="124"/>
  <c r="Q264" i="124"/>
  <c r="Q265" i="124"/>
  <c r="Q266" i="124"/>
  <c r="Q267" i="124"/>
  <c r="Q268" i="124"/>
  <c r="Q269" i="124"/>
  <c r="Q270" i="124"/>
  <c r="Q271" i="124"/>
  <c r="Q272" i="124"/>
  <c r="Q273" i="124"/>
  <c r="Q274" i="124"/>
  <c r="Q275" i="124"/>
  <c r="Q276" i="124"/>
  <c r="Q277" i="124"/>
  <c r="Q278" i="124"/>
  <c r="Q279" i="124"/>
  <c r="Q280" i="124"/>
  <c r="Q281" i="124"/>
  <c r="Q282" i="124"/>
  <c r="Q283" i="124"/>
  <c r="Q284" i="124"/>
  <c r="Q285" i="124"/>
  <c r="Q286" i="124"/>
  <c r="Q287" i="124"/>
  <c r="Q288" i="124"/>
  <c r="Q289" i="124"/>
  <c r="Q290" i="124"/>
  <c r="Q291" i="124"/>
  <c r="Q292" i="124"/>
  <c r="Q293" i="124"/>
  <c r="Q294" i="124"/>
  <c r="Q295" i="124"/>
  <c r="Q296" i="124"/>
  <c r="Q297" i="124"/>
  <c r="Q298" i="124"/>
  <c r="Q299" i="124"/>
  <c r="Q300" i="124"/>
  <c r="Q301" i="124"/>
  <c r="Q302" i="124"/>
  <c r="Q303" i="124"/>
  <c r="Q304" i="124"/>
  <c r="Q305" i="124"/>
  <c r="Q306" i="124"/>
  <c r="Q307" i="124"/>
  <c r="Q308" i="124"/>
  <c r="Q309" i="124"/>
  <c r="Q310" i="124"/>
  <c r="Q311" i="124"/>
  <c r="Q312" i="124"/>
  <c r="Q313" i="124"/>
  <c r="Q314" i="124"/>
  <c r="Q315" i="124"/>
  <c r="Q316" i="124"/>
  <c r="Q317" i="124"/>
  <c r="Q318" i="124"/>
  <c r="Q319" i="124"/>
  <c r="Q320" i="124"/>
  <c r="Q321" i="124"/>
  <c r="Q322" i="124"/>
  <c r="Q323" i="124"/>
  <c r="Q324" i="124"/>
  <c r="Q325" i="124"/>
  <c r="Q326" i="124"/>
  <c r="Q327" i="124"/>
  <c r="Q328" i="124"/>
  <c r="Q329" i="124"/>
  <c r="Q330" i="124"/>
  <c r="Q331" i="124"/>
  <c r="Q332" i="124"/>
  <c r="Q333" i="124"/>
  <c r="Q334" i="124"/>
  <c r="Q335" i="124"/>
  <c r="Q336" i="124"/>
  <c r="Q337" i="124"/>
  <c r="Q338" i="124"/>
  <c r="Q339" i="124"/>
  <c r="Q340" i="124"/>
  <c r="Q341" i="124"/>
  <c r="Q342" i="124"/>
  <c r="Q343" i="124"/>
  <c r="Q344" i="124"/>
  <c r="Q345" i="124"/>
  <c r="Q346" i="124"/>
  <c r="Q347" i="124"/>
  <c r="Q348" i="124"/>
  <c r="Q349" i="124"/>
  <c r="Q350" i="124"/>
  <c r="Q351" i="124"/>
  <c r="Q352" i="124"/>
  <c r="Q353" i="124"/>
  <c r="Q354" i="124"/>
  <c r="Q355" i="124"/>
  <c r="Q356" i="124"/>
  <c r="Q357" i="124"/>
  <c r="Q358" i="124"/>
  <c r="Q359" i="124"/>
  <c r="Q360" i="124"/>
  <c r="Q361" i="124"/>
  <c r="Q362" i="124"/>
  <c r="Q363" i="124"/>
  <c r="Q364" i="124"/>
  <c r="Q365" i="124"/>
  <c r="Q366" i="124"/>
  <c r="Q367" i="124"/>
  <c r="Q368" i="124"/>
  <c r="Q369" i="124"/>
  <c r="Q370" i="124"/>
  <c r="Q371" i="124"/>
  <c r="Q372" i="124"/>
  <c r="Q373" i="124"/>
  <c r="Q374" i="124"/>
  <c r="Q375" i="124"/>
  <c r="Q376" i="124"/>
  <c r="Q377" i="124"/>
  <c r="Q378" i="124"/>
  <c r="Q379" i="124"/>
  <c r="Q380" i="124"/>
  <c r="Q381" i="124"/>
  <c r="Q382" i="124"/>
  <c r="Q383" i="124"/>
  <c r="Q384" i="124"/>
  <c r="Q385" i="124"/>
  <c r="Q386" i="124"/>
  <c r="Q387" i="124"/>
  <c r="Q388" i="124"/>
  <c r="Q389" i="124"/>
  <c r="Q390" i="124"/>
  <c r="Q391" i="124"/>
  <c r="Q392" i="124"/>
  <c r="Q393" i="124"/>
  <c r="Q394" i="124"/>
  <c r="Q395" i="124"/>
  <c r="Q396" i="124"/>
  <c r="Q397" i="124"/>
  <c r="Q398" i="124"/>
  <c r="Q399" i="124"/>
  <c r="Q400" i="124"/>
  <c r="Q401" i="124"/>
  <c r="Q402" i="124"/>
  <c r="Q403" i="124"/>
  <c r="Q404" i="124"/>
  <c r="Q405" i="124"/>
  <c r="Q406" i="124"/>
  <c r="Q407" i="124"/>
  <c r="Q408" i="124"/>
  <c r="Q409" i="124"/>
  <c r="Q410" i="124"/>
  <c r="Q411" i="124"/>
  <c r="Q412" i="124"/>
  <c r="Q413" i="124"/>
  <c r="Q414" i="124"/>
  <c r="Q415" i="124"/>
  <c r="Q416" i="124"/>
  <c r="Q417" i="124"/>
  <c r="Q418" i="124"/>
  <c r="Q419" i="124"/>
  <c r="Q420" i="124"/>
  <c r="Q421" i="124"/>
  <c r="Q422" i="124"/>
  <c r="Q423" i="124"/>
  <c r="Q424" i="124"/>
  <c r="Q425" i="124"/>
  <c r="Q426" i="124"/>
  <c r="Q427" i="124"/>
  <c r="Q428" i="124"/>
  <c r="Q429" i="124"/>
  <c r="Q430" i="124"/>
  <c r="Q431" i="124"/>
  <c r="Q432" i="124"/>
  <c r="Q433" i="124"/>
  <c r="Q434" i="124"/>
  <c r="Q435" i="124"/>
  <c r="Q436" i="124"/>
  <c r="Q437" i="124"/>
  <c r="Q438" i="124"/>
  <c r="Q439" i="124"/>
  <c r="Q440" i="124"/>
  <c r="Q441" i="124"/>
  <c r="Q442" i="124"/>
  <c r="Q443" i="124"/>
  <c r="Q444" i="124"/>
  <c r="Q445" i="124"/>
  <c r="Q446" i="124"/>
  <c r="Q447" i="124"/>
  <c r="Q448" i="124"/>
  <c r="Q449" i="124"/>
  <c r="Q450" i="124"/>
  <c r="Q451" i="124"/>
  <c r="Q452" i="124"/>
  <c r="Q453" i="124"/>
  <c r="Q454" i="124"/>
  <c r="Q455" i="124"/>
  <c r="Q456" i="124"/>
  <c r="Q457" i="124"/>
  <c r="Q458" i="124"/>
  <c r="Q459" i="124"/>
  <c r="Q460" i="124"/>
  <c r="Q461" i="124"/>
  <c r="Q462" i="124"/>
  <c r="Q463" i="124"/>
  <c r="Q464" i="124"/>
  <c r="Q465" i="124"/>
  <c r="Q466" i="124"/>
  <c r="Q467" i="124"/>
  <c r="Q468" i="124"/>
  <c r="Q469" i="124"/>
  <c r="Q470" i="124"/>
  <c r="Q471" i="124"/>
  <c r="Q472" i="124"/>
  <c r="Q473" i="124"/>
  <c r="Q474" i="124"/>
  <c r="Q475" i="124"/>
  <c r="Q476" i="124"/>
  <c r="Q477" i="124"/>
  <c r="Q478" i="124"/>
  <c r="Q479" i="124"/>
  <c r="Q480" i="124"/>
  <c r="Q481" i="124"/>
  <c r="Q482" i="124"/>
  <c r="Q483" i="124"/>
  <c r="Q484" i="124"/>
  <c r="Q485" i="124"/>
  <c r="Q486" i="124"/>
  <c r="Q487" i="124"/>
  <c r="Q488" i="124"/>
  <c r="Q489" i="124"/>
  <c r="Q490" i="124"/>
  <c r="Q491" i="124"/>
  <c r="Q492" i="124"/>
  <c r="Q493" i="124"/>
  <c r="Q494" i="124"/>
  <c r="Q495" i="124"/>
  <c r="Q496" i="124"/>
  <c r="Q497" i="124"/>
  <c r="Q498" i="124"/>
  <c r="Q499" i="124"/>
  <c r="Q500" i="124"/>
  <c r="Q501" i="124"/>
  <c r="Q502" i="124"/>
  <c r="Q503" i="124"/>
  <c r="Q504" i="124"/>
  <c r="Q505" i="124"/>
  <c r="Q506" i="124"/>
  <c r="Q507" i="124"/>
  <c r="Q508" i="124"/>
  <c r="Q509" i="124"/>
  <c r="Q510" i="124"/>
  <c r="Q511" i="124"/>
  <c r="Q512" i="124"/>
  <c r="Q513" i="124"/>
  <c r="Q514" i="124"/>
  <c r="Q515" i="124"/>
  <c r="Q516" i="124"/>
  <c r="Q517" i="124"/>
  <c r="Q518" i="124"/>
  <c r="Q519" i="124"/>
  <c r="Q520" i="124"/>
  <c r="Q521" i="124"/>
  <c r="Q522" i="124"/>
  <c r="Q523" i="124"/>
  <c r="Q524" i="124"/>
  <c r="Q525" i="124"/>
  <c r="Q526" i="124"/>
  <c r="Q527" i="124"/>
  <c r="Q528" i="124"/>
  <c r="Q529" i="124"/>
  <c r="Q530" i="124"/>
  <c r="Q531" i="124"/>
  <c r="Q532" i="124"/>
  <c r="Q533" i="124"/>
  <c r="Q534" i="124"/>
  <c r="Q535" i="124"/>
  <c r="Q536" i="124"/>
  <c r="Q537" i="124"/>
  <c r="Q538" i="124"/>
  <c r="Q539" i="124"/>
  <c r="Q540" i="124"/>
  <c r="Q541" i="124"/>
  <c r="Q542" i="124"/>
  <c r="Q543" i="124"/>
  <c r="Q544" i="124"/>
  <c r="Q545" i="124"/>
  <c r="Q546" i="124"/>
  <c r="Q547" i="124"/>
  <c r="Q548" i="124"/>
  <c r="Q549" i="124"/>
  <c r="Q550" i="124"/>
  <c r="Q551" i="124"/>
  <c r="Q552" i="124"/>
  <c r="Q553" i="124"/>
  <c r="Q554" i="124"/>
  <c r="Q555" i="124"/>
  <c r="Q556" i="124"/>
  <c r="Q557" i="124"/>
  <c r="Q558" i="124"/>
  <c r="Q559" i="124"/>
  <c r="Q560" i="124"/>
  <c r="Q561" i="124"/>
  <c r="Q562" i="124"/>
  <c r="Q563" i="124"/>
  <c r="Q564" i="124"/>
  <c r="Q565" i="124"/>
  <c r="Q566" i="124"/>
  <c r="Q567" i="124"/>
  <c r="Q568" i="124"/>
  <c r="Q569" i="124"/>
  <c r="Q570" i="124"/>
  <c r="Q571" i="124"/>
  <c r="Q572" i="124"/>
  <c r="Q573" i="124"/>
  <c r="Q574" i="124"/>
  <c r="Q575" i="124"/>
  <c r="Q576" i="124"/>
  <c r="Q577" i="124"/>
  <c r="Q578" i="124"/>
  <c r="Q579" i="124"/>
  <c r="Q580" i="124"/>
  <c r="Q581" i="124"/>
  <c r="Q582" i="124"/>
  <c r="Q583" i="124"/>
  <c r="Q584" i="124"/>
  <c r="Q585" i="124"/>
  <c r="Q586" i="124"/>
  <c r="Q587" i="124"/>
  <c r="Q588" i="124"/>
  <c r="Q589" i="124"/>
  <c r="Q590" i="124"/>
  <c r="Q591" i="124"/>
  <c r="Q592" i="124"/>
  <c r="Q593" i="124"/>
  <c r="Q594" i="124"/>
  <c r="Q595" i="124"/>
  <c r="Q596" i="124"/>
  <c r="Q597" i="124"/>
  <c r="Q598" i="124"/>
  <c r="Q599" i="124"/>
  <c r="Q600" i="124"/>
  <c r="Q601" i="124"/>
  <c r="Q602" i="124"/>
  <c r="Q603" i="124"/>
  <c r="Q604" i="124"/>
  <c r="Q605" i="124"/>
  <c r="Q606" i="124"/>
  <c r="Q607" i="124"/>
  <c r="Q608" i="124"/>
  <c r="Q609" i="124"/>
  <c r="Q610" i="124"/>
  <c r="Q611" i="124"/>
  <c r="Q612" i="124"/>
  <c r="Q613" i="124"/>
  <c r="Q614" i="124"/>
  <c r="Q615" i="124"/>
  <c r="Q616" i="124"/>
  <c r="Q617" i="124"/>
  <c r="Q618" i="124"/>
  <c r="Q619" i="124"/>
  <c r="Q620" i="124"/>
  <c r="Q621" i="124"/>
  <c r="Q622" i="124"/>
  <c r="Q623" i="124"/>
  <c r="Q624" i="124"/>
  <c r="Q625" i="124"/>
  <c r="Q626" i="124"/>
  <c r="Q627" i="124"/>
  <c r="Q628" i="124"/>
  <c r="Q629" i="124"/>
  <c r="Q630" i="124"/>
  <c r="Q631" i="124"/>
  <c r="Q632" i="124"/>
  <c r="Q633" i="124"/>
  <c r="Q634" i="124"/>
  <c r="Q635" i="124"/>
  <c r="Q636" i="124"/>
  <c r="Q637" i="124"/>
  <c r="Q638" i="124"/>
  <c r="Q639" i="124"/>
  <c r="Q640" i="124"/>
  <c r="Q641" i="124"/>
  <c r="Q642" i="124"/>
  <c r="Q643" i="124"/>
  <c r="Q644" i="124"/>
  <c r="Q645" i="124"/>
  <c r="Q646" i="124"/>
  <c r="Q647" i="124"/>
  <c r="Q648" i="124"/>
  <c r="Q649" i="124"/>
  <c r="Q650" i="124"/>
  <c r="Q651" i="124"/>
  <c r="Q652" i="124"/>
  <c r="Q653" i="124"/>
  <c r="Q654" i="124"/>
  <c r="Q655" i="124"/>
  <c r="Q656" i="124"/>
  <c r="Q657" i="124"/>
  <c r="Q658" i="124"/>
  <c r="Q659" i="124"/>
  <c r="Q660" i="124"/>
  <c r="Q661" i="124"/>
  <c r="Q662" i="124"/>
  <c r="Q663" i="124"/>
  <c r="Q664" i="124"/>
  <c r="Q665" i="124"/>
  <c r="Q666" i="124"/>
  <c r="Q667" i="124"/>
  <c r="Q668" i="124"/>
  <c r="Q669" i="124"/>
  <c r="Q670" i="124"/>
  <c r="Q671" i="124"/>
  <c r="Q672" i="124"/>
  <c r="Q673" i="124"/>
  <c r="Q674" i="124"/>
  <c r="Q675" i="124"/>
  <c r="Q676" i="124"/>
  <c r="Q677" i="124"/>
  <c r="Q678" i="124"/>
  <c r="Q679" i="124"/>
  <c r="Q680" i="124"/>
  <c r="Q681" i="124"/>
  <c r="Q682" i="124"/>
  <c r="Q683" i="124"/>
  <c r="Q684" i="124"/>
  <c r="Q685" i="124"/>
  <c r="Q686" i="124"/>
  <c r="Q687" i="124"/>
  <c r="Q688" i="124"/>
  <c r="Q689" i="124"/>
  <c r="Q690" i="124"/>
  <c r="Q691" i="124"/>
  <c r="Q692" i="124"/>
  <c r="Q693" i="124"/>
  <c r="Q694" i="124"/>
  <c r="Q695" i="124"/>
  <c r="Q696" i="124"/>
  <c r="Q697" i="124"/>
  <c r="Q698" i="124"/>
  <c r="Q699" i="124"/>
  <c r="Q700" i="124"/>
  <c r="Q701" i="124"/>
  <c r="Q702" i="124"/>
  <c r="Q703" i="124"/>
  <c r="Q704" i="124"/>
  <c r="Q705" i="124"/>
  <c r="Q706" i="124"/>
  <c r="Q707" i="124"/>
  <c r="Q708" i="124"/>
  <c r="Q709" i="124"/>
  <c r="Q710" i="124"/>
  <c r="Q711" i="124"/>
  <c r="Q712" i="124"/>
  <c r="Q713" i="124"/>
  <c r="Q714" i="124"/>
  <c r="Q715" i="124"/>
  <c r="Q716" i="124"/>
  <c r="Q717" i="124"/>
  <c r="Q718" i="124"/>
  <c r="Q719" i="124"/>
  <c r="Q720" i="124"/>
  <c r="Q721" i="124"/>
  <c r="Q722" i="124"/>
  <c r="Q723" i="124"/>
  <c r="Q724" i="124"/>
  <c r="Q725" i="124"/>
  <c r="Q726" i="124"/>
  <c r="Q727" i="124"/>
  <c r="Q728" i="124"/>
  <c r="Q729" i="124"/>
  <c r="Q730" i="124"/>
  <c r="Q731" i="124"/>
  <c r="Q732" i="124"/>
  <c r="Q733" i="124"/>
  <c r="Q734" i="124"/>
  <c r="Q735" i="124"/>
  <c r="Q736" i="124"/>
  <c r="Q737" i="124"/>
  <c r="Q738" i="124"/>
  <c r="Q739" i="124"/>
  <c r="Q740" i="124"/>
  <c r="Q741" i="124"/>
  <c r="Q742" i="124"/>
  <c r="Q743" i="124"/>
  <c r="Q744" i="124"/>
  <c r="Q745" i="124"/>
  <c r="Q746" i="124"/>
  <c r="Q747" i="124"/>
  <c r="Q748" i="124"/>
  <c r="Q749" i="124"/>
  <c r="Q750" i="124"/>
  <c r="Q751" i="124"/>
  <c r="Q752" i="124"/>
  <c r="Q753" i="124"/>
  <c r="Q754" i="124"/>
  <c r="Q755" i="124"/>
  <c r="Q756" i="124"/>
  <c r="Q757" i="124"/>
  <c r="Q758" i="124"/>
  <c r="Q759" i="124"/>
  <c r="Q760" i="124"/>
  <c r="Q761" i="124"/>
  <c r="Q762" i="124"/>
  <c r="Q763" i="124"/>
  <c r="Q764" i="124"/>
  <c r="Q765" i="124"/>
  <c r="Q766" i="124"/>
  <c r="Q767" i="124"/>
  <c r="Q768" i="124"/>
  <c r="Q769" i="124"/>
  <c r="Q770" i="124"/>
  <c r="Q771" i="124"/>
  <c r="Q772" i="124"/>
  <c r="Q773" i="124"/>
  <c r="Q774" i="124"/>
  <c r="Q775" i="124"/>
  <c r="Q776" i="124"/>
  <c r="Q777" i="124"/>
  <c r="Q778" i="124"/>
  <c r="Q779" i="124"/>
  <c r="Q780" i="124"/>
  <c r="Q781" i="124"/>
  <c r="Q782" i="124"/>
  <c r="Q783" i="124"/>
  <c r="Q784" i="124"/>
  <c r="Q785" i="124"/>
  <c r="Q786" i="124"/>
  <c r="Q787" i="124"/>
  <c r="Q788" i="124"/>
  <c r="Q789" i="124"/>
  <c r="Q790" i="124"/>
  <c r="Q791" i="124"/>
  <c r="Q792" i="124"/>
  <c r="Q793" i="124"/>
  <c r="Q794" i="124"/>
  <c r="Q795" i="124"/>
  <c r="Q796" i="124"/>
  <c r="Q797" i="124"/>
  <c r="Q798" i="124"/>
  <c r="Q799" i="124"/>
  <c r="Q800" i="124"/>
  <c r="Q801" i="124"/>
  <c r="Q802" i="124"/>
  <c r="Q803" i="124"/>
  <c r="Q804" i="124"/>
  <c r="Q805" i="124"/>
  <c r="Q806" i="124"/>
  <c r="Q807" i="124"/>
  <c r="Q808" i="124"/>
  <c r="Q809" i="124"/>
  <c r="Q810" i="124"/>
  <c r="Q811" i="124"/>
  <c r="Q812" i="124"/>
  <c r="Q813" i="124"/>
  <c r="Q814" i="124"/>
  <c r="Q815" i="124"/>
  <c r="Q816" i="124"/>
  <c r="Q817" i="124"/>
  <c r="Q818" i="124"/>
  <c r="Q819" i="124"/>
  <c r="Q820" i="124"/>
  <c r="Q821" i="124"/>
  <c r="Q822" i="124"/>
  <c r="Q823" i="124"/>
  <c r="Q824" i="124"/>
  <c r="Q825" i="124"/>
  <c r="Q826" i="124"/>
  <c r="Q827" i="124"/>
  <c r="Q828" i="124"/>
  <c r="Q829" i="124"/>
  <c r="Q830" i="124"/>
  <c r="Q831" i="124"/>
  <c r="Q832" i="124"/>
  <c r="Q833" i="124"/>
  <c r="Q834" i="124"/>
  <c r="Q835" i="124"/>
  <c r="Q836" i="124"/>
  <c r="Q837" i="124"/>
  <c r="Q838" i="124"/>
  <c r="Q839" i="124"/>
  <c r="Q840" i="124"/>
  <c r="Q841" i="124"/>
  <c r="Q842" i="124"/>
  <c r="Q843" i="124"/>
  <c r="Q844" i="124"/>
  <c r="Q845" i="124"/>
  <c r="Q846" i="124"/>
  <c r="Q847" i="124"/>
  <c r="Q848" i="124"/>
  <c r="Q849" i="124"/>
  <c r="Q850" i="124"/>
  <c r="Q851" i="124"/>
  <c r="Q852" i="124"/>
  <c r="Q853" i="124"/>
  <c r="Q854" i="124"/>
  <c r="Q855" i="124"/>
  <c r="Q856" i="124"/>
  <c r="Q857" i="124"/>
  <c r="Q858" i="124"/>
  <c r="Q859" i="124"/>
  <c r="Q860" i="124"/>
  <c r="Q861" i="124"/>
  <c r="Q862" i="124"/>
  <c r="Q863" i="124"/>
  <c r="Q864" i="124"/>
  <c r="Q865" i="124"/>
  <c r="Q866" i="124"/>
  <c r="Q867" i="124"/>
  <c r="Q868" i="124"/>
  <c r="Q869" i="124"/>
  <c r="Q870" i="124"/>
  <c r="Q871" i="124"/>
  <c r="Q872" i="124"/>
  <c r="Q873" i="124"/>
  <c r="Q874" i="124"/>
  <c r="Q875" i="124"/>
  <c r="Q876" i="124"/>
  <c r="Q877" i="124"/>
  <c r="Q878" i="124"/>
  <c r="Q879" i="124"/>
  <c r="Q880" i="124"/>
  <c r="Q881" i="124"/>
  <c r="Q882" i="124"/>
  <c r="Q883" i="124"/>
  <c r="Q884" i="124"/>
  <c r="Q885" i="124"/>
  <c r="Q886" i="124"/>
  <c r="Q887" i="124"/>
  <c r="Q888" i="124"/>
  <c r="Q889" i="124"/>
  <c r="Q890" i="124"/>
  <c r="Q891" i="124"/>
  <c r="Q892" i="124"/>
  <c r="Q893" i="124"/>
  <c r="Q894" i="124"/>
  <c r="Q895" i="124"/>
  <c r="Q896" i="124"/>
  <c r="Q897" i="124"/>
  <c r="Q898" i="124"/>
  <c r="Q899" i="124"/>
  <c r="Q900" i="124"/>
  <c r="Q901" i="124"/>
  <c r="Q902" i="124"/>
  <c r="Q903" i="124"/>
  <c r="Q904" i="124"/>
  <c r="Q905" i="124"/>
  <c r="Q906" i="124"/>
  <c r="Q907" i="124"/>
  <c r="Q908" i="124"/>
  <c r="Q909" i="124"/>
  <c r="Q910" i="124"/>
  <c r="Q911" i="124"/>
  <c r="Q912" i="124"/>
  <c r="Q913" i="124"/>
  <c r="Q914" i="124"/>
  <c r="Q915" i="124"/>
  <c r="Q916" i="124"/>
  <c r="Q917" i="124"/>
  <c r="Q918" i="124"/>
  <c r="Q919" i="124"/>
  <c r="Q920" i="124"/>
  <c r="Q921" i="124"/>
  <c r="Q922" i="124"/>
  <c r="Q923" i="124"/>
  <c r="Q924" i="124"/>
  <c r="Q925" i="124"/>
  <c r="Q926" i="124"/>
  <c r="Q927" i="124"/>
  <c r="Q928" i="124"/>
  <c r="Q929" i="124"/>
  <c r="Q930" i="124"/>
  <c r="Q931" i="124"/>
  <c r="Q932" i="124"/>
  <c r="Q933" i="124"/>
  <c r="Q934" i="124"/>
  <c r="Q935" i="124"/>
  <c r="Q936" i="124"/>
  <c r="Q937" i="124"/>
  <c r="Q938" i="124"/>
  <c r="Q939" i="124"/>
  <c r="Q940" i="124"/>
  <c r="Q941" i="124"/>
  <c r="Q942" i="124"/>
  <c r="Q943" i="124"/>
  <c r="Q944" i="124"/>
  <c r="Q945" i="124"/>
  <c r="Q946" i="124"/>
  <c r="Q947" i="124"/>
  <c r="Q948" i="124"/>
  <c r="Q949" i="124"/>
  <c r="Q950" i="124"/>
  <c r="Q951" i="124"/>
  <c r="Q952" i="124"/>
  <c r="Q953" i="124"/>
  <c r="Q954" i="124"/>
  <c r="Q955" i="124"/>
  <c r="Q956" i="124"/>
  <c r="Q957" i="124"/>
  <c r="Q958" i="124"/>
  <c r="Q959" i="124"/>
  <c r="Q960" i="124"/>
  <c r="Q961" i="124"/>
  <c r="Q962" i="124"/>
  <c r="Q963" i="124"/>
  <c r="Q964" i="124"/>
  <c r="Q965" i="124"/>
  <c r="Q966" i="124"/>
  <c r="Q967" i="124"/>
  <c r="Q968" i="124"/>
  <c r="Q969" i="124"/>
  <c r="Q970" i="124"/>
  <c r="Q971" i="124"/>
  <c r="Q972" i="124"/>
  <c r="Q973" i="124"/>
  <c r="Q974" i="124"/>
  <c r="Q975" i="124"/>
  <c r="Q976" i="124"/>
  <c r="Q977" i="124"/>
  <c r="Q978" i="124"/>
  <c r="Q979" i="124"/>
  <c r="Q980" i="124"/>
  <c r="Q981" i="124"/>
  <c r="Q982" i="124"/>
  <c r="Q983" i="124"/>
  <c r="Q984" i="124"/>
  <c r="Q985" i="124"/>
  <c r="Q986" i="124"/>
  <c r="Q987" i="124"/>
  <c r="Q988" i="124"/>
  <c r="Q989" i="124"/>
  <c r="Q990" i="124"/>
  <c r="Q991" i="124"/>
  <c r="Q992" i="124"/>
  <c r="Q993" i="124"/>
  <c r="Q994" i="124"/>
  <c r="Q995" i="124"/>
  <c r="Q996" i="124"/>
  <c r="Q997" i="124"/>
  <c r="Q998" i="124"/>
  <c r="Q999" i="124"/>
  <c r="Q1000" i="124"/>
  <c r="Q1001" i="124"/>
  <c r="Q1002" i="124"/>
  <c r="Q1003" i="124"/>
  <c r="Q1004" i="124"/>
  <c r="Q1005" i="124"/>
  <c r="Q1006" i="124"/>
  <c r="Q1007" i="124"/>
  <c r="Q1008" i="124"/>
  <c r="Q1009" i="124"/>
  <c r="Q1010" i="124"/>
  <c r="Q1011" i="124"/>
  <c r="Q1012" i="124"/>
  <c r="Q1013" i="124"/>
  <c r="Q1014" i="124"/>
  <c r="Q1015" i="124"/>
  <c r="Q1016" i="124"/>
  <c r="Q1017" i="124"/>
  <c r="Q1018" i="124"/>
  <c r="Q1019" i="124"/>
  <c r="Q1020" i="124"/>
  <c r="Q1021" i="124"/>
  <c r="Q1022" i="124"/>
  <c r="Q1023" i="124"/>
  <c r="Q1024" i="124"/>
  <c r="Q1025" i="124"/>
  <c r="Q1026" i="124"/>
  <c r="Q1027" i="124"/>
  <c r="Q1028" i="124"/>
  <c r="Q1029" i="124"/>
  <c r="Q1030" i="124"/>
  <c r="Q1031" i="124"/>
  <c r="Q1032" i="124"/>
  <c r="Q1033" i="124"/>
  <c r="Q1034" i="124"/>
  <c r="Q1035" i="124"/>
  <c r="Q1036" i="124"/>
  <c r="Q1037" i="124"/>
  <c r="Q1038" i="124"/>
  <c r="Q1039" i="124"/>
  <c r="Q1040" i="124"/>
  <c r="Q1041" i="124"/>
  <c r="Q1042" i="124"/>
  <c r="Q1043" i="124"/>
  <c r="Q1044" i="124"/>
  <c r="Q1045" i="124"/>
  <c r="Q1046" i="124"/>
  <c r="Q1047" i="124"/>
  <c r="Q1048" i="124"/>
  <c r="Q1049" i="124"/>
  <c r="Q1050" i="124"/>
  <c r="Q1051" i="124"/>
  <c r="Q1052" i="124"/>
  <c r="Q1053" i="124"/>
  <c r="Q1054" i="124"/>
  <c r="Q1055" i="124"/>
  <c r="Q1056" i="124"/>
  <c r="Q1057" i="124"/>
  <c r="Q1058" i="124"/>
  <c r="Q1059" i="124"/>
  <c r="Q1060" i="124"/>
  <c r="Q1061" i="124"/>
  <c r="Q1062" i="124"/>
  <c r="Q1063" i="124"/>
  <c r="Q1064" i="124"/>
  <c r="Q1065" i="124"/>
  <c r="Q1066" i="124"/>
  <c r="Q1067" i="124"/>
  <c r="Q1068" i="124"/>
  <c r="Q1069" i="124"/>
  <c r="Q1070" i="124"/>
  <c r="Q1071" i="124"/>
  <c r="Q1072" i="124"/>
  <c r="Q1073" i="124"/>
  <c r="Q1074" i="124"/>
  <c r="Q1075" i="124"/>
  <c r="Q1076" i="124"/>
  <c r="Q1077" i="124"/>
  <c r="Q1078" i="124"/>
  <c r="Q1079" i="124"/>
  <c r="Q1080" i="124"/>
  <c r="Q1081" i="124"/>
  <c r="Q1082" i="124"/>
  <c r="Q1083" i="124"/>
  <c r="Q1084" i="124"/>
  <c r="Q1085" i="124"/>
  <c r="Q1086" i="124"/>
  <c r="Q1087" i="124"/>
  <c r="Q1088" i="124"/>
  <c r="Q1089" i="124"/>
  <c r="Q1090" i="124"/>
  <c r="Q1091" i="124"/>
  <c r="Q1092" i="124"/>
  <c r="Q1093" i="124"/>
  <c r="Q1094" i="124"/>
  <c r="Q1095" i="124"/>
  <c r="Q1096" i="124"/>
  <c r="Q1097" i="124"/>
  <c r="Q1098" i="124"/>
  <c r="Q1099" i="124"/>
  <c r="Q1100" i="124"/>
  <c r="Q1101" i="124"/>
  <c r="Q1102" i="124"/>
  <c r="Q1103" i="124"/>
  <c r="Q1104" i="124"/>
  <c r="Q1105" i="124"/>
  <c r="Q1106" i="124"/>
  <c r="Q1107" i="124"/>
  <c r="Q1108" i="124"/>
  <c r="Q1109" i="124"/>
  <c r="Q1110" i="124"/>
  <c r="Q1111" i="124"/>
  <c r="Q1112" i="124"/>
  <c r="Q1113" i="124"/>
  <c r="Q1114" i="124"/>
  <c r="Q1115" i="124"/>
  <c r="Q1116" i="124"/>
  <c r="Q1117" i="124"/>
  <c r="Q1118" i="124"/>
  <c r="Q1119" i="124"/>
  <c r="Q1120" i="124"/>
  <c r="Q1121" i="124"/>
  <c r="Q1122" i="124"/>
  <c r="Q1123" i="124"/>
  <c r="Q1124" i="124"/>
  <c r="Q1125" i="124"/>
  <c r="Q1126" i="124"/>
  <c r="Q1127" i="124"/>
  <c r="Q1128" i="124"/>
  <c r="Q1129" i="124"/>
  <c r="Q1130" i="124"/>
  <c r="Q1131" i="124"/>
  <c r="Q1132" i="124"/>
  <c r="Q1133" i="124"/>
  <c r="Q1134" i="124"/>
  <c r="Q1135" i="124"/>
  <c r="Q1136" i="124"/>
  <c r="Q1137" i="124"/>
  <c r="Q1138" i="124"/>
  <c r="Q1139" i="124"/>
  <c r="Q1140" i="124"/>
  <c r="Q1141" i="124"/>
  <c r="Q1142" i="124"/>
  <c r="Q1143" i="124"/>
  <c r="Q1144" i="124"/>
  <c r="Q1145" i="124"/>
  <c r="Q1146" i="124"/>
  <c r="Q1147" i="124"/>
  <c r="Q1148" i="124"/>
  <c r="Q1149" i="124"/>
  <c r="Q1150" i="124"/>
  <c r="Q1151" i="124"/>
  <c r="Q1152" i="124"/>
  <c r="Q1153" i="124"/>
  <c r="Q1154" i="124"/>
  <c r="Q1155" i="124"/>
  <c r="Q1156" i="124"/>
  <c r="Q1157" i="124"/>
  <c r="Q1158" i="124"/>
  <c r="Q1159" i="124"/>
  <c r="Q1160" i="124"/>
  <c r="Q1161" i="124"/>
  <c r="Q1162" i="124"/>
  <c r="Q1163" i="124"/>
  <c r="Q1164" i="124"/>
  <c r="Q1165" i="124"/>
  <c r="Q1166" i="124"/>
  <c r="Q1167" i="124"/>
  <c r="Q1168" i="124"/>
  <c r="Q1169" i="124"/>
  <c r="Q1170" i="124"/>
  <c r="Q1171" i="124"/>
  <c r="Q1172" i="124"/>
  <c r="Q1173" i="124"/>
  <c r="Q1174" i="124"/>
  <c r="Q1175" i="124"/>
  <c r="Q1176" i="124"/>
  <c r="Q1177" i="124"/>
  <c r="Q1178" i="124"/>
  <c r="Q1179" i="124"/>
  <c r="Q1180" i="124"/>
  <c r="Q1181" i="124"/>
  <c r="Q1182" i="124"/>
  <c r="Q1183" i="124"/>
  <c r="Q1184" i="124"/>
  <c r="Q1185" i="124"/>
  <c r="Q1186" i="124"/>
  <c r="Q1187" i="124"/>
  <c r="Q1188" i="124"/>
  <c r="Q1189" i="124"/>
  <c r="Q1190" i="124"/>
  <c r="Q1191" i="124"/>
  <c r="Q1192" i="124"/>
  <c r="Q1193" i="124"/>
  <c r="Q1194" i="124"/>
  <c r="Q2" i="124"/>
  <c r="R7" i="21" l="1"/>
  <c r="R6" i="21" s="1"/>
  <c r="R113" i="21" s="1"/>
  <c r="Q7" i="21"/>
  <c r="Q6" i="21" s="1"/>
  <c r="Q113" i="21" s="1"/>
  <c r="M7" i="21"/>
  <c r="M6" i="21" s="1"/>
  <c r="M113" i="21" s="1"/>
  <c r="O8" i="110"/>
  <c r="O7" i="110" s="1"/>
  <c r="M1194" i="124"/>
  <c r="P65" i="21" s="1"/>
  <c r="P64" i="21" s="1"/>
  <c r="M1193" i="124"/>
  <c r="M1192" i="124"/>
  <c r="M1191" i="124"/>
  <c r="M1190" i="124"/>
  <c r="M1189" i="124"/>
  <c r="M1188" i="124"/>
  <c r="M1187" i="124"/>
  <c r="M1186" i="124"/>
  <c r="M1185" i="124"/>
  <c r="M1184" i="124"/>
  <c r="M1183" i="124"/>
  <c r="M1182" i="124"/>
  <c r="M1181" i="124"/>
  <c r="M1180" i="124"/>
  <c r="M1179" i="124"/>
  <c r="M1178" i="124"/>
  <c r="M1177" i="124"/>
  <c r="M1176" i="124"/>
  <c r="M1175" i="124"/>
  <c r="M1174" i="124"/>
  <c r="M1173" i="124"/>
  <c r="M1172" i="124"/>
  <c r="M1171" i="124"/>
  <c r="M1170" i="124"/>
  <c r="M1169" i="124"/>
  <c r="M1168" i="124"/>
  <c r="M1167" i="124"/>
  <c r="M1166" i="124"/>
  <c r="M1165" i="124"/>
  <c r="M1164" i="124"/>
  <c r="M1163" i="124"/>
  <c r="M1162" i="124"/>
  <c r="M1161" i="124"/>
  <c r="M1160" i="124"/>
  <c r="M1159" i="124"/>
  <c r="M1158" i="124"/>
  <c r="M1157" i="124"/>
  <c r="M1156" i="124"/>
  <c r="M1155" i="124"/>
  <c r="M1154" i="124"/>
  <c r="M1153" i="124"/>
  <c r="M1152" i="124"/>
  <c r="M1151" i="124"/>
  <c r="M1150" i="124"/>
  <c r="M1149" i="124"/>
  <c r="M1148" i="124"/>
  <c r="M1147" i="124"/>
  <c r="M1146" i="124"/>
  <c r="M1145" i="124"/>
  <c r="M1144" i="124"/>
  <c r="M1143" i="124"/>
  <c r="M1142" i="124"/>
  <c r="M1141" i="124"/>
  <c r="M1140" i="124"/>
  <c r="M1139" i="124"/>
  <c r="M1138" i="124"/>
  <c r="M1137" i="124"/>
  <c r="M1136" i="124"/>
  <c r="M1135" i="124"/>
  <c r="M1134" i="124"/>
  <c r="M1133" i="124"/>
  <c r="M1132" i="124"/>
  <c r="M1131" i="124"/>
  <c r="M1130" i="124"/>
  <c r="M1129" i="124"/>
  <c r="M1128" i="124"/>
  <c r="M1127" i="124"/>
  <c r="M1126" i="124"/>
  <c r="M1125" i="124"/>
  <c r="M1124" i="124"/>
  <c r="M1123" i="124"/>
  <c r="M1122" i="124"/>
  <c r="M1121" i="124"/>
  <c r="M1120" i="124"/>
  <c r="M1119" i="124"/>
  <c r="M1118" i="124"/>
  <c r="M1117" i="124"/>
  <c r="M1116" i="124"/>
  <c r="M1115" i="124"/>
  <c r="M1114" i="124"/>
  <c r="M1113" i="124"/>
  <c r="M1112" i="124"/>
  <c r="M1111" i="124"/>
  <c r="M1110" i="124"/>
  <c r="M1109" i="124"/>
  <c r="M1108" i="124"/>
  <c r="M1107" i="124"/>
  <c r="M1106" i="124"/>
  <c r="M1105" i="124"/>
  <c r="M1104" i="124"/>
  <c r="M1103" i="124"/>
  <c r="M1102" i="124"/>
  <c r="M1101" i="124"/>
  <c r="M1100" i="124"/>
  <c r="M1099" i="124"/>
  <c r="M1098" i="124"/>
  <c r="M1097" i="124"/>
  <c r="M1096" i="124"/>
  <c r="M1095" i="124"/>
  <c r="M1094" i="124"/>
  <c r="M1093" i="124"/>
  <c r="M1092" i="124"/>
  <c r="M1091" i="124"/>
  <c r="M1090" i="124"/>
  <c r="M1089" i="124"/>
  <c r="M1088" i="124"/>
  <c r="M1087" i="124"/>
  <c r="M1086" i="124"/>
  <c r="M1085" i="124"/>
  <c r="M1084" i="124"/>
  <c r="M1083" i="124"/>
  <c r="M1082" i="124"/>
  <c r="M1081" i="124"/>
  <c r="M1080" i="124"/>
  <c r="M1079" i="124"/>
  <c r="M1078" i="124"/>
  <c r="M1077" i="124"/>
  <c r="M1076" i="124"/>
  <c r="M1075" i="124"/>
  <c r="M1074" i="124"/>
  <c r="M1073" i="124"/>
  <c r="M1072" i="124"/>
  <c r="M1071" i="124"/>
  <c r="M1070" i="124"/>
  <c r="M1069" i="124"/>
  <c r="M1068" i="124"/>
  <c r="M1067" i="124"/>
  <c r="M1066" i="124"/>
  <c r="M1065" i="124"/>
  <c r="M1064" i="124"/>
  <c r="M1063" i="124"/>
  <c r="M1062" i="124"/>
  <c r="M1061" i="124"/>
  <c r="M1060" i="124"/>
  <c r="M1059" i="124"/>
  <c r="M1058" i="124"/>
  <c r="M1057" i="124"/>
  <c r="M1056" i="124"/>
  <c r="M1055" i="124"/>
  <c r="M1054" i="124"/>
  <c r="M1053" i="124"/>
  <c r="M1052" i="124"/>
  <c r="M1051" i="124"/>
  <c r="M1050" i="124"/>
  <c r="M1049" i="124"/>
  <c r="M1048" i="124"/>
  <c r="M1047" i="124"/>
  <c r="M1046" i="124"/>
  <c r="M1045" i="124"/>
  <c r="M1044" i="124"/>
  <c r="M1043" i="124"/>
  <c r="M1042" i="124"/>
  <c r="M1041" i="124"/>
  <c r="M1040" i="124"/>
  <c r="M1039" i="124"/>
  <c r="M1038" i="124"/>
  <c r="M1037" i="124"/>
  <c r="M1036" i="124"/>
  <c r="M1035" i="124"/>
  <c r="M1034" i="124"/>
  <c r="M1033" i="124"/>
  <c r="M1032" i="124"/>
  <c r="M1031" i="124"/>
  <c r="M1030" i="124"/>
  <c r="M1029" i="124"/>
  <c r="M1028" i="124"/>
  <c r="M1027" i="124"/>
  <c r="M1026" i="124"/>
  <c r="M1025" i="124"/>
  <c r="M1024" i="124"/>
  <c r="M1023" i="124"/>
  <c r="M1022" i="124"/>
  <c r="M1021" i="124"/>
  <c r="M1020" i="124"/>
  <c r="M1019" i="124"/>
  <c r="M1018" i="124"/>
  <c r="M1017" i="124"/>
  <c r="M1016" i="124"/>
  <c r="M1015" i="124"/>
  <c r="M1014" i="124"/>
  <c r="M1013" i="124"/>
  <c r="M1012" i="124"/>
  <c r="M1011" i="124"/>
  <c r="M1010" i="124"/>
  <c r="M1009" i="124"/>
  <c r="M1008" i="124"/>
  <c r="M1007" i="124"/>
  <c r="M1006" i="124"/>
  <c r="M1005" i="124"/>
  <c r="M1004" i="124"/>
  <c r="M1003" i="124"/>
  <c r="M1002" i="124"/>
  <c r="M1001" i="124"/>
  <c r="M1000" i="124"/>
  <c r="M999" i="124"/>
  <c r="M998" i="124"/>
  <c r="M997" i="124"/>
  <c r="M996" i="124"/>
  <c r="M995" i="124"/>
  <c r="M994" i="124"/>
  <c r="M993" i="124"/>
  <c r="M992" i="124"/>
  <c r="M991" i="124"/>
  <c r="M990" i="124"/>
  <c r="M989" i="124"/>
  <c r="M988" i="124"/>
  <c r="M987" i="124"/>
  <c r="M986" i="124"/>
  <c r="M985" i="124"/>
  <c r="M984" i="124"/>
  <c r="M983" i="124"/>
  <c r="M982" i="124"/>
  <c r="M981" i="124"/>
  <c r="M980" i="124"/>
  <c r="M979" i="124"/>
  <c r="M978" i="124"/>
  <c r="M977" i="124"/>
  <c r="M976" i="124"/>
  <c r="M975" i="124"/>
  <c r="M974" i="124"/>
  <c r="M973" i="124"/>
  <c r="M972" i="124"/>
  <c r="M971" i="124"/>
  <c r="M970" i="124"/>
  <c r="M969" i="124"/>
  <c r="M968" i="124"/>
  <c r="M967" i="124"/>
  <c r="M966" i="124"/>
  <c r="M965" i="124"/>
  <c r="M964" i="124"/>
  <c r="M963" i="124"/>
  <c r="M962" i="124"/>
  <c r="M961" i="124"/>
  <c r="M960" i="124"/>
  <c r="M959" i="124"/>
  <c r="M958" i="124"/>
  <c r="M957" i="124"/>
  <c r="M956" i="124"/>
  <c r="M955" i="124"/>
  <c r="M954" i="124"/>
  <c r="M953" i="124"/>
  <c r="M952" i="124"/>
  <c r="M951" i="124"/>
  <c r="M950" i="124"/>
  <c r="M949" i="124"/>
  <c r="M948" i="124"/>
  <c r="M947" i="124"/>
  <c r="M946" i="124"/>
  <c r="M945" i="124"/>
  <c r="M944" i="124"/>
  <c r="M943" i="124"/>
  <c r="M942" i="124"/>
  <c r="M941" i="124"/>
  <c r="M940" i="124"/>
  <c r="M939" i="124"/>
  <c r="M938" i="124"/>
  <c r="M937" i="124"/>
  <c r="M936" i="124"/>
  <c r="M935" i="124"/>
  <c r="M934" i="124"/>
  <c r="M933" i="124"/>
  <c r="M932" i="124"/>
  <c r="M931" i="124"/>
  <c r="M930" i="124"/>
  <c r="M929" i="124"/>
  <c r="M928" i="124"/>
  <c r="M927" i="124"/>
  <c r="M926" i="124"/>
  <c r="M925" i="124"/>
  <c r="M924" i="124"/>
  <c r="M923" i="124"/>
  <c r="M922" i="124"/>
  <c r="M921" i="124"/>
  <c r="M920" i="124"/>
  <c r="M919" i="124"/>
  <c r="M918" i="124"/>
  <c r="M917" i="124"/>
  <c r="M916" i="124"/>
  <c r="M915" i="124"/>
  <c r="M914" i="124"/>
  <c r="M913" i="124"/>
  <c r="M912" i="124"/>
  <c r="M911" i="124"/>
  <c r="M910" i="124"/>
  <c r="M909" i="124"/>
  <c r="M908" i="124"/>
  <c r="M907" i="124"/>
  <c r="M906" i="124"/>
  <c r="M905" i="124"/>
  <c r="M904" i="124"/>
  <c r="M903" i="124"/>
  <c r="M902" i="124"/>
  <c r="M901" i="124"/>
  <c r="M900" i="124"/>
  <c r="M899" i="124"/>
  <c r="M898" i="124"/>
  <c r="M897" i="124"/>
  <c r="M896" i="124"/>
  <c r="M895" i="124"/>
  <c r="M894" i="124"/>
  <c r="M893" i="124"/>
  <c r="M892" i="124"/>
  <c r="M891" i="124"/>
  <c r="M890" i="124"/>
  <c r="M889" i="124"/>
  <c r="M888" i="124"/>
  <c r="M887" i="124"/>
  <c r="M886" i="124"/>
  <c r="M885" i="124"/>
  <c r="M884" i="124"/>
  <c r="M883" i="124"/>
  <c r="M882" i="124"/>
  <c r="M881" i="124"/>
  <c r="M880" i="124"/>
  <c r="M879" i="124"/>
  <c r="M878" i="124"/>
  <c r="M877" i="124"/>
  <c r="M876" i="124"/>
  <c r="M875" i="124"/>
  <c r="M874" i="124"/>
  <c r="M873" i="124"/>
  <c r="M872" i="124"/>
  <c r="M871" i="124"/>
  <c r="M870" i="124"/>
  <c r="M869" i="124"/>
  <c r="M868" i="124"/>
  <c r="M867" i="124"/>
  <c r="M866" i="124"/>
  <c r="M865" i="124"/>
  <c r="M864" i="124"/>
  <c r="M863" i="124"/>
  <c r="M862" i="124"/>
  <c r="M861" i="124"/>
  <c r="M860" i="124"/>
  <c r="M859" i="124"/>
  <c r="M858" i="124"/>
  <c r="M857" i="124"/>
  <c r="M856" i="124"/>
  <c r="M855" i="124"/>
  <c r="M854" i="124"/>
  <c r="M853" i="124"/>
  <c r="M852" i="124"/>
  <c r="M851" i="124"/>
  <c r="M850" i="124"/>
  <c r="M849" i="124"/>
  <c r="M848" i="124"/>
  <c r="M847" i="124"/>
  <c r="M846" i="124"/>
  <c r="M845" i="124"/>
  <c r="M844" i="124"/>
  <c r="M843" i="124"/>
  <c r="M842" i="124"/>
  <c r="M841" i="124"/>
  <c r="M840" i="124"/>
  <c r="M839" i="124"/>
  <c r="M838" i="124"/>
  <c r="M837" i="124"/>
  <c r="M836" i="124"/>
  <c r="M835" i="124"/>
  <c r="M834" i="124"/>
  <c r="M833" i="124"/>
  <c r="M832" i="124"/>
  <c r="M831" i="124"/>
  <c r="M830" i="124"/>
  <c r="M829" i="124"/>
  <c r="M828" i="124"/>
  <c r="M827" i="124"/>
  <c r="M826" i="124"/>
  <c r="M825" i="124"/>
  <c r="M824" i="124"/>
  <c r="M823" i="124"/>
  <c r="M822" i="124"/>
  <c r="M821" i="124"/>
  <c r="M820" i="124"/>
  <c r="M819" i="124"/>
  <c r="M818" i="124"/>
  <c r="M817" i="124"/>
  <c r="M816" i="124"/>
  <c r="M815" i="124"/>
  <c r="M814" i="124"/>
  <c r="M813" i="124"/>
  <c r="M812" i="124"/>
  <c r="M811" i="124"/>
  <c r="M810" i="124"/>
  <c r="M809" i="124"/>
  <c r="M808" i="124"/>
  <c r="M807" i="124"/>
  <c r="M806" i="124"/>
  <c r="M805" i="124"/>
  <c r="M804" i="124"/>
  <c r="M803" i="124"/>
  <c r="M802" i="124"/>
  <c r="M801" i="124"/>
  <c r="M800" i="124"/>
  <c r="M799" i="124"/>
  <c r="M798" i="124"/>
  <c r="M797" i="124"/>
  <c r="M796" i="124"/>
  <c r="M795" i="124"/>
  <c r="M794" i="124"/>
  <c r="M793" i="124"/>
  <c r="M792" i="124"/>
  <c r="M791" i="124"/>
  <c r="M790" i="124"/>
  <c r="M789" i="124"/>
  <c r="M788" i="124"/>
  <c r="M787" i="124"/>
  <c r="M786" i="124"/>
  <c r="M785" i="124"/>
  <c r="M784" i="124"/>
  <c r="M783" i="124"/>
  <c r="M782" i="124"/>
  <c r="M781" i="124"/>
  <c r="M780" i="124"/>
  <c r="M779" i="124"/>
  <c r="M778" i="124"/>
  <c r="M777" i="124"/>
  <c r="M776" i="124"/>
  <c r="M775" i="124"/>
  <c r="M774" i="124"/>
  <c r="M773" i="124"/>
  <c r="M772" i="124"/>
  <c r="M771" i="124"/>
  <c r="M770" i="124"/>
  <c r="M769" i="124"/>
  <c r="M768" i="124"/>
  <c r="M767" i="124"/>
  <c r="M766" i="124"/>
  <c r="M765" i="124"/>
  <c r="M764" i="124"/>
  <c r="M763" i="124"/>
  <c r="M762" i="124"/>
  <c r="M761" i="124"/>
  <c r="M760" i="124"/>
  <c r="M759" i="124"/>
  <c r="M758" i="124"/>
  <c r="M757" i="124"/>
  <c r="M756" i="124"/>
  <c r="M755" i="124"/>
  <c r="M754" i="124"/>
  <c r="M753" i="124"/>
  <c r="M752" i="124"/>
  <c r="M751" i="124"/>
  <c r="M750" i="124"/>
  <c r="M749" i="124"/>
  <c r="M748" i="124"/>
  <c r="M747" i="124"/>
  <c r="M746" i="124"/>
  <c r="M745" i="124"/>
  <c r="M744" i="124"/>
  <c r="M743" i="124"/>
  <c r="M742" i="124"/>
  <c r="M741" i="124"/>
  <c r="M740" i="124"/>
  <c r="M739" i="124"/>
  <c r="M738" i="124"/>
  <c r="M737" i="124"/>
  <c r="M736" i="124"/>
  <c r="M735" i="124"/>
  <c r="M734" i="124"/>
  <c r="M733" i="124"/>
  <c r="M732" i="124"/>
  <c r="M731" i="124"/>
  <c r="M730" i="124"/>
  <c r="M729" i="124"/>
  <c r="M728" i="124"/>
  <c r="M727" i="124"/>
  <c r="M726" i="124"/>
  <c r="M725" i="124"/>
  <c r="M724" i="124"/>
  <c r="M723" i="124"/>
  <c r="M722" i="124"/>
  <c r="M721" i="124"/>
  <c r="M720" i="124"/>
  <c r="M719" i="124"/>
  <c r="M718" i="124"/>
  <c r="M717" i="124"/>
  <c r="M716" i="124"/>
  <c r="M715" i="124"/>
  <c r="M714" i="124"/>
  <c r="M713" i="124"/>
  <c r="M712" i="124"/>
  <c r="M711" i="124"/>
  <c r="M710" i="124"/>
  <c r="M709" i="124"/>
  <c r="M708" i="124"/>
  <c r="M707" i="124"/>
  <c r="M706" i="124"/>
  <c r="M705" i="124"/>
  <c r="M704" i="124"/>
  <c r="M703" i="124"/>
  <c r="M702" i="124"/>
  <c r="M701" i="124"/>
  <c r="M700" i="124"/>
  <c r="M699" i="124"/>
  <c r="M698" i="124"/>
  <c r="M697" i="124"/>
  <c r="M696" i="124"/>
  <c r="M695" i="124"/>
  <c r="M694" i="124"/>
  <c r="M693" i="124"/>
  <c r="M692" i="124"/>
  <c r="M691" i="124"/>
  <c r="M690" i="124"/>
  <c r="M689" i="124"/>
  <c r="M688" i="124"/>
  <c r="M687" i="124"/>
  <c r="M686" i="124"/>
  <c r="M685" i="124"/>
  <c r="M684" i="124"/>
  <c r="M683" i="124"/>
  <c r="M682" i="124"/>
  <c r="M681" i="124"/>
  <c r="M680" i="124"/>
  <c r="M679" i="124"/>
  <c r="M678" i="124"/>
  <c r="M677" i="124"/>
  <c r="M676" i="124"/>
  <c r="M675" i="124"/>
  <c r="M674" i="124"/>
  <c r="M673" i="124"/>
  <c r="M672" i="124"/>
  <c r="M671" i="124"/>
  <c r="M670" i="124"/>
  <c r="M669" i="124"/>
  <c r="M668" i="124"/>
  <c r="M667" i="124"/>
  <c r="M666" i="124"/>
  <c r="M665" i="124"/>
  <c r="M664" i="124"/>
  <c r="M663" i="124"/>
  <c r="M662" i="124"/>
  <c r="M661" i="124"/>
  <c r="M660" i="124"/>
  <c r="M659" i="124"/>
  <c r="M658" i="124"/>
  <c r="M657" i="124"/>
  <c r="M656" i="124"/>
  <c r="M655" i="124"/>
  <c r="M654" i="124"/>
  <c r="M653" i="124"/>
  <c r="M652" i="124"/>
  <c r="M651" i="124"/>
  <c r="M650" i="124"/>
  <c r="M649" i="124"/>
  <c r="M648" i="124"/>
  <c r="M647" i="124"/>
  <c r="M646" i="124"/>
  <c r="M645" i="124"/>
  <c r="M644" i="124"/>
  <c r="M643" i="124"/>
  <c r="M642" i="124"/>
  <c r="M641" i="124"/>
  <c r="M640" i="124"/>
  <c r="M639" i="124"/>
  <c r="M638" i="124"/>
  <c r="M637" i="124"/>
  <c r="M636" i="124"/>
  <c r="M635" i="124"/>
  <c r="M634" i="124"/>
  <c r="M633" i="124"/>
  <c r="M632" i="124"/>
  <c r="M631" i="124"/>
  <c r="M630" i="124"/>
  <c r="M629" i="124"/>
  <c r="M628" i="124"/>
  <c r="M627" i="124"/>
  <c r="M626" i="124"/>
  <c r="M625" i="124"/>
  <c r="M624" i="124"/>
  <c r="M623" i="124"/>
  <c r="M622" i="124"/>
  <c r="M621" i="124"/>
  <c r="M620" i="124"/>
  <c r="M619" i="124"/>
  <c r="M618" i="124"/>
  <c r="M617" i="124"/>
  <c r="M616" i="124"/>
  <c r="M615" i="124"/>
  <c r="M614" i="124"/>
  <c r="M613" i="124"/>
  <c r="M612" i="124"/>
  <c r="M611" i="124"/>
  <c r="M610" i="124"/>
  <c r="M609" i="124"/>
  <c r="M608" i="124"/>
  <c r="M607" i="124"/>
  <c r="M606" i="124"/>
  <c r="M605" i="124"/>
  <c r="M604" i="124"/>
  <c r="M603" i="124"/>
  <c r="M602" i="124"/>
  <c r="M601" i="124"/>
  <c r="M600" i="124"/>
  <c r="M599" i="124"/>
  <c r="M598" i="124"/>
  <c r="M597" i="124"/>
  <c r="M596" i="124"/>
  <c r="M595" i="124"/>
  <c r="M594" i="124"/>
  <c r="M593" i="124"/>
  <c r="M592" i="124"/>
  <c r="M591" i="124"/>
  <c r="M590" i="124"/>
  <c r="M589" i="124"/>
  <c r="M588" i="124"/>
  <c r="M587" i="124"/>
  <c r="M586" i="124"/>
  <c r="M585" i="124"/>
  <c r="M584" i="124"/>
  <c r="M583" i="124"/>
  <c r="M582" i="124"/>
  <c r="M581" i="124"/>
  <c r="M580" i="124"/>
  <c r="M579" i="124"/>
  <c r="M578" i="124"/>
  <c r="M577" i="124"/>
  <c r="M576" i="124"/>
  <c r="M575" i="124"/>
  <c r="M574" i="124"/>
  <c r="M573" i="124"/>
  <c r="M572" i="124"/>
  <c r="M571" i="124"/>
  <c r="M570" i="124"/>
  <c r="M569" i="124"/>
  <c r="M568" i="124"/>
  <c r="M567" i="124"/>
  <c r="M566" i="124"/>
  <c r="M565" i="124"/>
  <c r="M564" i="124"/>
  <c r="M563" i="124"/>
  <c r="M562" i="124"/>
  <c r="M561" i="124"/>
  <c r="M560" i="124"/>
  <c r="M559" i="124"/>
  <c r="M558" i="124"/>
  <c r="M557" i="124"/>
  <c r="M556" i="124"/>
  <c r="M555" i="124"/>
  <c r="M554" i="124"/>
  <c r="M553" i="124"/>
  <c r="M552" i="124"/>
  <c r="M551" i="124"/>
  <c r="M550" i="124"/>
  <c r="M549" i="124"/>
  <c r="M548" i="124"/>
  <c r="M547" i="124"/>
  <c r="M546" i="124"/>
  <c r="M545" i="124"/>
  <c r="M544" i="124"/>
  <c r="M543" i="124"/>
  <c r="M542" i="124"/>
  <c r="M541" i="124"/>
  <c r="M540" i="124"/>
  <c r="M539" i="124"/>
  <c r="M538" i="124"/>
  <c r="M537" i="124"/>
  <c r="M536" i="124"/>
  <c r="M535" i="124"/>
  <c r="M534" i="124"/>
  <c r="M533" i="124"/>
  <c r="M532" i="124"/>
  <c r="M531" i="124"/>
  <c r="M530" i="124"/>
  <c r="M529" i="124"/>
  <c r="M528" i="124"/>
  <c r="M527" i="124"/>
  <c r="M526" i="124"/>
  <c r="M525" i="124"/>
  <c r="M524" i="124"/>
  <c r="M523" i="124"/>
  <c r="M522" i="124"/>
  <c r="M521" i="124"/>
  <c r="M520" i="124"/>
  <c r="M519" i="124"/>
  <c r="M518" i="124"/>
  <c r="M517" i="124"/>
  <c r="M516" i="124"/>
  <c r="M515" i="124"/>
  <c r="M514" i="124"/>
  <c r="M513" i="124"/>
  <c r="M512" i="124"/>
  <c r="M511" i="124"/>
  <c r="M510" i="124"/>
  <c r="M509" i="124"/>
  <c r="M508" i="124"/>
  <c r="M507" i="124"/>
  <c r="M506" i="124"/>
  <c r="M505" i="124"/>
  <c r="M504" i="124"/>
  <c r="M503" i="124"/>
  <c r="M502" i="124"/>
  <c r="M501" i="124"/>
  <c r="M500" i="124"/>
  <c r="M499" i="124"/>
  <c r="M498" i="124"/>
  <c r="M497" i="124"/>
  <c r="M496" i="124"/>
  <c r="M495" i="124"/>
  <c r="M494" i="124"/>
  <c r="M493" i="124"/>
  <c r="M492" i="124"/>
  <c r="M491" i="124"/>
  <c r="M490" i="124"/>
  <c r="M489" i="124"/>
  <c r="M488" i="124"/>
  <c r="M487" i="124"/>
  <c r="M486" i="124"/>
  <c r="M485" i="124"/>
  <c r="M484" i="124"/>
  <c r="M483" i="124"/>
  <c r="M482" i="124"/>
  <c r="M481" i="124"/>
  <c r="M480" i="124"/>
  <c r="M479" i="124"/>
  <c r="M478" i="124"/>
  <c r="M477" i="124"/>
  <c r="M476" i="124"/>
  <c r="M475" i="124"/>
  <c r="M474" i="124"/>
  <c r="M473" i="124"/>
  <c r="M472" i="124"/>
  <c r="M471" i="124"/>
  <c r="M470" i="124"/>
  <c r="M469" i="124"/>
  <c r="M468" i="124"/>
  <c r="M467" i="124"/>
  <c r="M466" i="124"/>
  <c r="M465" i="124"/>
  <c r="M464" i="124"/>
  <c r="M463" i="124"/>
  <c r="M462" i="124"/>
  <c r="M461" i="124"/>
  <c r="M460" i="124"/>
  <c r="M459" i="124"/>
  <c r="M458" i="124"/>
  <c r="M457" i="124"/>
  <c r="M456" i="124"/>
  <c r="M455" i="124"/>
  <c r="M454" i="124"/>
  <c r="M453" i="124"/>
  <c r="M452" i="124"/>
  <c r="M451" i="124"/>
  <c r="M450" i="124"/>
  <c r="M449" i="124"/>
  <c r="M448" i="124"/>
  <c r="M447" i="124"/>
  <c r="M446" i="124"/>
  <c r="M445" i="124"/>
  <c r="M444" i="124"/>
  <c r="M443" i="124"/>
  <c r="M442" i="124"/>
  <c r="M441" i="124"/>
  <c r="M440" i="124"/>
  <c r="M439" i="124"/>
  <c r="M438" i="124"/>
  <c r="M437" i="124"/>
  <c r="M436" i="124"/>
  <c r="M435" i="124"/>
  <c r="M434" i="124"/>
  <c r="M433" i="124"/>
  <c r="M432" i="124"/>
  <c r="M431" i="124"/>
  <c r="M430" i="124"/>
  <c r="M429" i="124"/>
  <c r="M428" i="124"/>
  <c r="M427" i="124"/>
  <c r="M426" i="124"/>
  <c r="M425" i="124"/>
  <c r="M424" i="124"/>
  <c r="M423" i="124"/>
  <c r="M422" i="124"/>
  <c r="M421" i="124"/>
  <c r="M420" i="124"/>
  <c r="M419" i="124"/>
  <c r="M418" i="124"/>
  <c r="M417" i="124"/>
  <c r="M416" i="124"/>
  <c r="M415" i="124"/>
  <c r="M414" i="124"/>
  <c r="M413" i="124"/>
  <c r="M412" i="124"/>
  <c r="M411" i="124"/>
  <c r="M410" i="124"/>
  <c r="M409" i="124"/>
  <c r="M408" i="124"/>
  <c r="M407" i="124"/>
  <c r="M406" i="124"/>
  <c r="M405" i="124"/>
  <c r="M404" i="124"/>
  <c r="M403" i="124"/>
  <c r="M402" i="124"/>
  <c r="M401" i="124"/>
  <c r="M400" i="124"/>
  <c r="M399" i="124"/>
  <c r="M398" i="124"/>
  <c r="M397" i="124"/>
  <c r="M396" i="124"/>
  <c r="M395" i="124"/>
  <c r="M394" i="124"/>
  <c r="M393" i="124"/>
  <c r="M392" i="124"/>
  <c r="M391" i="124"/>
  <c r="M390" i="124"/>
  <c r="M389" i="124"/>
  <c r="M388" i="124"/>
  <c r="M387" i="124"/>
  <c r="M386" i="124"/>
  <c r="M385" i="124"/>
  <c r="M384" i="124"/>
  <c r="M383" i="124"/>
  <c r="M382" i="124"/>
  <c r="M381" i="124"/>
  <c r="M380" i="124"/>
  <c r="M379" i="124"/>
  <c r="M378" i="124"/>
  <c r="M377" i="124"/>
  <c r="M376" i="124"/>
  <c r="M375" i="124"/>
  <c r="M374" i="124"/>
  <c r="M373" i="124"/>
  <c r="M372" i="124"/>
  <c r="M371" i="124"/>
  <c r="M370" i="124"/>
  <c r="M369" i="124"/>
  <c r="M368" i="124"/>
  <c r="M367" i="124"/>
  <c r="M366" i="124"/>
  <c r="M365" i="124"/>
  <c r="M364" i="124"/>
  <c r="M363" i="124"/>
  <c r="M362" i="124"/>
  <c r="M361" i="124"/>
  <c r="M360" i="124"/>
  <c r="M359" i="124"/>
  <c r="M358" i="124"/>
  <c r="M357" i="124"/>
  <c r="M356" i="124"/>
  <c r="M355" i="124"/>
  <c r="M354" i="124"/>
  <c r="M353" i="124"/>
  <c r="M352" i="124"/>
  <c r="M351" i="124"/>
  <c r="M350" i="124"/>
  <c r="M349" i="124"/>
  <c r="M348" i="124"/>
  <c r="M347" i="124"/>
  <c r="M346" i="124"/>
  <c r="M345" i="124"/>
  <c r="M344" i="124"/>
  <c r="M343" i="124"/>
  <c r="M342" i="124"/>
  <c r="M341" i="124"/>
  <c r="M340" i="124"/>
  <c r="M339" i="124"/>
  <c r="M338" i="124"/>
  <c r="M337" i="124"/>
  <c r="M336" i="124"/>
  <c r="M335" i="124"/>
  <c r="M334" i="124"/>
  <c r="M333" i="124"/>
  <c r="M332" i="124"/>
  <c r="M331" i="124"/>
  <c r="M330" i="124"/>
  <c r="M329" i="124"/>
  <c r="M328" i="124"/>
  <c r="M327" i="124"/>
  <c r="M326" i="124"/>
  <c r="M325" i="124"/>
  <c r="M324" i="124"/>
  <c r="M323" i="124"/>
  <c r="M322" i="124"/>
  <c r="M321" i="124"/>
  <c r="M320" i="124"/>
  <c r="M319" i="124"/>
  <c r="M318" i="124"/>
  <c r="M317" i="124"/>
  <c r="M316" i="124"/>
  <c r="M315" i="124"/>
  <c r="M314" i="124"/>
  <c r="M313" i="124"/>
  <c r="M312" i="124"/>
  <c r="M311" i="124"/>
  <c r="M310" i="124"/>
  <c r="M309" i="124"/>
  <c r="M308" i="124"/>
  <c r="M307" i="124"/>
  <c r="M306" i="124"/>
  <c r="M305" i="124"/>
  <c r="M304" i="124"/>
  <c r="M303" i="124"/>
  <c r="M302" i="124"/>
  <c r="M301" i="124"/>
  <c r="M300" i="124"/>
  <c r="M299" i="124"/>
  <c r="M298" i="124"/>
  <c r="M297" i="124"/>
  <c r="M296" i="124"/>
  <c r="M295" i="124"/>
  <c r="M294" i="124"/>
  <c r="M293" i="124"/>
  <c r="M292" i="124"/>
  <c r="M291" i="124"/>
  <c r="M290" i="124"/>
  <c r="M289" i="124"/>
  <c r="M288" i="124"/>
  <c r="M287" i="124"/>
  <c r="M286" i="124"/>
  <c r="M285" i="124"/>
  <c r="M284" i="124"/>
  <c r="M283" i="124"/>
  <c r="M282" i="124"/>
  <c r="M281" i="124"/>
  <c r="M280" i="124"/>
  <c r="M279" i="124"/>
  <c r="M278" i="124"/>
  <c r="M277" i="124"/>
  <c r="M276" i="124"/>
  <c r="M275" i="124"/>
  <c r="M274" i="124"/>
  <c r="M273" i="124"/>
  <c r="M272" i="124"/>
  <c r="M271" i="124"/>
  <c r="M270" i="124"/>
  <c r="M269" i="124"/>
  <c r="M268" i="124"/>
  <c r="M267" i="124"/>
  <c r="M266" i="124"/>
  <c r="M265" i="124"/>
  <c r="M264" i="124"/>
  <c r="M263" i="124"/>
  <c r="M262" i="124"/>
  <c r="M261" i="124"/>
  <c r="M260" i="124"/>
  <c r="M259" i="124"/>
  <c r="M258" i="124"/>
  <c r="M257" i="124"/>
  <c r="M256" i="124"/>
  <c r="M255" i="124"/>
  <c r="M254" i="124"/>
  <c r="M253" i="124"/>
  <c r="M252" i="124"/>
  <c r="M251" i="124"/>
  <c r="M250" i="124"/>
  <c r="M249" i="124"/>
  <c r="M248" i="124"/>
  <c r="M247" i="124"/>
  <c r="M246" i="124"/>
  <c r="M245" i="124"/>
  <c r="M244" i="124"/>
  <c r="M243" i="124"/>
  <c r="M242" i="124"/>
  <c r="M241" i="124"/>
  <c r="M240" i="124"/>
  <c r="M239" i="124"/>
  <c r="M238" i="124"/>
  <c r="M237" i="124"/>
  <c r="M236" i="124"/>
  <c r="M235" i="124"/>
  <c r="M234" i="124"/>
  <c r="M233" i="124"/>
  <c r="M232" i="124"/>
  <c r="M231" i="124"/>
  <c r="M230" i="124"/>
  <c r="M229" i="124"/>
  <c r="M228" i="124"/>
  <c r="M227" i="124"/>
  <c r="M226" i="124"/>
  <c r="M225" i="124"/>
  <c r="M224" i="124"/>
  <c r="M223" i="124"/>
  <c r="M222" i="124"/>
  <c r="M221" i="124"/>
  <c r="M220" i="124"/>
  <c r="M219" i="124"/>
  <c r="M218" i="124"/>
  <c r="M217" i="124"/>
  <c r="M216" i="124"/>
  <c r="M215" i="124"/>
  <c r="M214" i="124"/>
  <c r="M213" i="124"/>
  <c r="M212" i="124"/>
  <c r="M211" i="124"/>
  <c r="M210" i="124"/>
  <c r="M209" i="124"/>
  <c r="M208" i="124"/>
  <c r="M207" i="124"/>
  <c r="M206" i="124"/>
  <c r="M205" i="124"/>
  <c r="M204" i="124"/>
  <c r="M203" i="124"/>
  <c r="M202" i="124"/>
  <c r="M201" i="124"/>
  <c r="M200" i="124"/>
  <c r="M199" i="124"/>
  <c r="M198" i="124"/>
  <c r="M197" i="124"/>
  <c r="M196" i="124"/>
  <c r="M195" i="124"/>
  <c r="M194" i="124"/>
  <c r="M193" i="124"/>
  <c r="M192" i="124"/>
  <c r="M191" i="124"/>
  <c r="M190" i="124"/>
  <c r="M189" i="124"/>
  <c r="M188" i="124"/>
  <c r="M187" i="124"/>
  <c r="M186" i="124"/>
  <c r="M185" i="124"/>
  <c r="M184" i="124"/>
  <c r="M183" i="124"/>
  <c r="M182" i="124"/>
  <c r="M181" i="124"/>
  <c r="M180" i="124"/>
  <c r="M179" i="124"/>
  <c r="M178" i="124"/>
  <c r="M177" i="124"/>
  <c r="M176" i="124"/>
  <c r="M175" i="124"/>
  <c r="M174" i="124"/>
  <c r="M173" i="124"/>
  <c r="M172" i="124"/>
  <c r="M171" i="124"/>
  <c r="M170" i="124"/>
  <c r="M169" i="124"/>
  <c r="M168" i="124"/>
  <c r="M167" i="124"/>
  <c r="M166" i="124"/>
  <c r="M165" i="124"/>
  <c r="M164" i="124"/>
  <c r="M163" i="124"/>
  <c r="M162" i="124"/>
  <c r="M161" i="124"/>
  <c r="M160" i="124"/>
  <c r="M159" i="124"/>
  <c r="M158" i="124"/>
  <c r="M157" i="124"/>
  <c r="M156" i="124"/>
  <c r="M155" i="124"/>
  <c r="M154" i="124"/>
  <c r="M153" i="124"/>
  <c r="M152" i="124"/>
  <c r="M151" i="124"/>
  <c r="M150" i="124"/>
  <c r="M149" i="124"/>
  <c r="M148" i="124"/>
  <c r="M147" i="124"/>
  <c r="M146" i="124"/>
  <c r="M145" i="124"/>
  <c r="M144" i="124"/>
  <c r="M143" i="124"/>
  <c r="M142" i="124"/>
  <c r="M141" i="124"/>
  <c r="M140" i="124"/>
  <c r="M139" i="124"/>
  <c r="M138" i="124"/>
  <c r="M137" i="124"/>
  <c r="M136" i="124"/>
  <c r="M135" i="124"/>
  <c r="M134" i="124"/>
  <c r="M133" i="124"/>
  <c r="M132" i="124"/>
  <c r="M131" i="124"/>
  <c r="M130" i="124"/>
  <c r="M129" i="124"/>
  <c r="M128" i="124"/>
  <c r="M127" i="124"/>
  <c r="M126" i="124"/>
  <c r="M125" i="124"/>
  <c r="M124" i="124"/>
  <c r="M123" i="124"/>
  <c r="M122" i="124"/>
  <c r="M121" i="124"/>
  <c r="M120" i="124"/>
  <c r="M119" i="124"/>
  <c r="M118" i="124"/>
  <c r="M117" i="124"/>
  <c r="M116" i="124"/>
  <c r="M115" i="124"/>
  <c r="M114" i="124"/>
  <c r="M113" i="124"/>
  <c r="M112" i="124"/>
  <c r="M111" i="124"/>
  <c r="M110" i="124"/>
  <c r="M109" i="124"/>
  <c r="M108" i="124"/>
  <c r="M107" i="124"/>
  <c r="M106" i="124"/>
  <c r="M105" i="124"/>
  <c r="M104" i="124"/>
  <c r="M103" i="124"/>
  <c r="M102" i="124"/>
  <c r="M101" i="124"/>
  <c r="M100" i="124"/>
  <c r="M99" i="124"/>
  <c r="M98" i="124"/>
  <c r="M97" i="124"/>
  <c r="M96" i="124"/>
  <c r="M95" i="124"/>
  <c r="M94" i="124"/>
  <c r="M93" i="124"/>
  <c r="M92" i="124"/>
  <c r="M91" i="124"/>
  <c r="M90" i="124"/>
  <c r="M89" i="124"/>
  <c r="M88" i="124"/>
  <c r="M87" i="124"/>
  <c r="M86" i="124"/>
  <c r="M85" i="124"/>
  <c r="M84" i="124"/>
  <c r="M83" i="124"/>
  <c r="M82" i="124"/>
  <c r="M81" i="124"/>
  <c r="M80" i="124"/>
  <c r="M79" i="124"/>
  <c r="M78" i="124"/>
  <c r="M77" i="124"/>
  <c r="M76" i="124"/>
  <c r="M75" i="124"/>
  <c r="M74" i="124"/>
  <c r="M73" i="124"/>
  <c r="M72" i="124"/>
  <c r="M71" i="124"/>
  <c r="M70" i="124"/>
  <c r="M69" i="124"/>
  <c r="M68" i="124"/>
  <c r="M67" i="124"/>
  <c r="M66" i="124"/>
  <c r="M65" i="124"/>
  <c r="M64" i="124"/>
  <c r="M63" i="124"/>
  <c r="M62" i="124"/>
  <c r="M61" i="124"/>
  <c r="M60" i="124"/>
  <c r="M59" i="124"/>
  <c r="M58" i="124"/>
  <c r="M57" i="124"/>
  <c r="M56" i="124"/>
  <c r="M55" i="124"/>
  <c r="M54" i="124"/>
  <c r="M53" i="124"/>
  <c r="M52" i="124"/>
  <c r="M51" i="124"/>
  <c r="M50" i="124"/>
  <c r="M49" i="124"/>
  <c r="M48" i="124"/>
  <c r="M47" i="124"/>
  <c r="M46" i="124"/>
  <c r="M45" i="124"/>
  <c r="M44" i="124"/>
  <c r="M43" i="124"/>
  <c r="M42" i="124"/>
  <c r="M41" i="124"/>
  <c r="M40" i="124"/>
  <c r="M39" i="124"/>
  <c r="M38" i="124"/>
  <c r="M37" i="124"/>
  <c r="M36" i="124"/>
  <c r="M35" i="124"/>
  <c r="M34" i="124"/>
  <c r="M33" i="124"/>
  <c r="M32" i="124"/>
  <c r="M31" i="124"/>
  <c r="M30" i="124"/>
  <c r="M29" i="124"/>
  <c r="M28" i="124"/>
  <c r="M27" i="124"/>
  <c r="M26" i="124"/>
  <c r="M25" i="124"/>
  <c r="M24" i="124"/>
  <c r="M23" i="124"/>
  <c r="M22" i="124"/>
  <c r="M21" i="124"/>
  <c r="M20" i="124"/>
  <c r="M19" i="124"/>
  <c r="M18" i="124"/>
  <c r="M17" i="124"/>
  <c r="M16" i="124"/>
  <c r="M15" i="124"/>
  <c r="M14" i="124"/>
  <c r="M13" i="124"/>
  <c r="M12" i="124"/>
  <c r="M11" i="124"/>
  <c r="M10" i="124"/>
  <c r="M9" i="124"/>
  <c r="M8" i="124"/>
  <c r="M7" i="124"/>
  <c r="M6" i="124"/>
  <c r="M5" i="124"/>
  <c r="M4" i="124"/>
  <c r="M3" i="124"/>
  <c r="M2" i="124"/>
  <c r="N65" i="21"/>
  <c r="N64" i="21" s="1"/>
  <c r="H19" i="32" l="1"/>
  <c r="H25" i="32"/>
  <c r="H18" i="32"/>
  <c r="H12" i="32"/>
  <c r="N70" i="21"/>
  <c r="N69" i="21" s="1"/>
  <c r="N68" i="21" s="1"/>
  <c r="N81" i="21"/>
  <c r="N9" i="21"/>
  <c r="N8" i="21" s="1"/>
  <c r="H14" i="32"/>
  <c r="H20" i="32"/>
  <c r="H13" i="32"/>
  <c r="H11" i="32"/>
  <c r="P45" i="21"/>
  <c r="P55" i="21"/>
  <c r="P54" i="21" s="1"/>
  <c r="P99" i="21"/>
  <c r="P12" i="21"/>
  <c r="P11" i="21" s="1"/>
  <c r="P62" i="21"/>
  <c r="P61" i="21" s="1"/>
  <c r="O106" i="21"/>
  <c r="O105" i="21" s="1"/>
  <c r="O81" i="21"/>
  <c r="O99" i="21"/>
  <c r="O101" i="21"/>
  <c r="O62" i="21"/>
  <c r="O61" i="21" s="1"/>
  <c r="H7" i="32"/>
  <c r="H26" i="32"/>
  <c r="H17" i="32"/>
  <c r="H23" i="32"/>
  <c r="P70" i="21"/>
  <c r="P69" i="21" s="1"/>
  <c r="P68" i="21" s="1"/>
  <c r="O50" i="21"/>
  <c r="O49" i="21" s="1"/>
  <c r="O48" i="21" s="1"/>
  <c r="O97" i="21"/>
  <c r="H21" i="32"/>
  <c r="H9" i="32"/>
  <c r="N97" i="21"/>
  <c r="P50" i="21"/>
  <c r="P49" i="21" s="1"/>
  <c r="P48" i="21" s="1"/>
  <c r="P81" i="21"/>
  <c r="P9" i="21"/>
  <c r="P8" i="21" s="1"/>
  <c r="O59" i="21"/>
  <c r="N101" i="21"/>
  <c r="N59" i="21"/>
  <c r="P106" i="21"/>
  <c r="P105" i="21" s="1"/>
  <c r="P97" i="21"/>
  <c r="P101" i="21"/>
  <c r="O109" i="21"/>
  <c r="O108" i="21" s="1"/>
  <c r="O74" i="21"/>
  <c r="O76" i="21"/>
  <c r="O94" i="21"/>
  <c r="O19" i="21"/>
  <c r="N106" i="21"/>
  <c r="N105" i="21" s="1"/>
  <c r="N74" i="21"/>
  <c r="N45" i="21"/>
  <c r="N55" i="21"/>
  <c r="N54" i="21" s="1"/>
  <c r="N99" i="21"/>
  <c r="N12" i="21"/>
  <c r="N11" i="21" s="1"/>
  <c r="N33" i="21"/>
  <c r="N62" i="21"/>
  <c r="N61" i="21" s="1"/>
  <c r="P74" i="21"/>
  <c r="P59" i="21"/>
  <c r="O42" i="21"/>
  <c r="O41" i="21" s="1"/>
  <c r="O40" i="21" s="1"/>
  <c r="O39" i="21" s="1"/>
  <c r="O16" i="21"/>
  <c r="L10" i="95"/>
  <c r="L9" i="95" s="1"/>
  <c r="M1195" i="124"/>
  <c r="O104" i="21" l="1"/>
  <c r="O103" i="21" s="1"/>
  <c r="N42" i="21"/>
  <c r="N28" i="21"/>
  <c r="N27" i="21" s="1"/>
  <c r="N50" i="21"/>
  <c r="N49" i="21" s="1"/>
  <c r="N48" i="21" s="1"/>
  <c r="N109" i="21"/>
  <c r="N108" i="21" s="1"/>
  <c r="N104" i="21" s="1"/>
  <c r="N103" i="21" s="1"/>
  <c r="G27" i="32"/>
  <c r="O15" i="21"/>
  <c r="H24" i="32"/>
  <c r="H22" i="32"/>
  <c r="P109" i="21"/>
  <c r="P108" i="21" s="1"/>
  <c r="P104" i="21" s="1"/>
  <c r="P103" i="21" s="1"/>
  <c r="B27" i="32"/>
  <c r="F27" i="32"/>
  <c r="O84" i="21"/>
  <c r="O83" i="21" s="1"/>
  <c r="N84" i="21"/>
  <c r="P19" i="21"/>
  <c r="N76" i="21"/>
  <c r="N73" i="21" s="1"/>
  <c r="O33" i="21"/>
  <c r="O27" i="21" s="1"/>
  <c r="P84" i="21"/>
  <c r="P94" i="21"/>
  <c r="P76" i="21"/>
  <c r="P73" i="21" s="1"/>
  <c r="N16" i="21"/>
  <c r="P16" i="21"/>
  <c r="N94" i="21"/>
  <c r="N19" i="21"/>
  <c r="P33" i="21"/>
  <c r="P57" i="21"/>
  <c r="P47" i="21" s="1"/>
  <c r="P58" i="21"/>
  <c r="O73" i="21"/>
  <c r="P28" i="21"/>
  <c r="N58" i="21"/>
  <c r="N57" i="21"/>
  <c r="O58" i="21"/>
  <c r="O57" i="21"/>
  <c r="O47" i="21" s="1"/>
  <c r="P42" i="21"/>
  <c r="P41" i="21" s="1"/>
  <c r="P40" i="21" s="1"/>
  <c r="P39" i="21" s="1"/>
  <c r="N41" i="21"/>
  <c r="N40" i="21" s="1"/>
  <c r="N39" i="21" s="1"/>
  <c r="N51" i="111"/>
  <c r="V50" i="111"/>
  <c r="U50" i="111"/>
  <c r="T50" i="111"/>
  <c r="S50" i="111"/>
  <c r="M49" i="111"/>
  <c r="M48" i="111" s="1"/>
  <c r="M47" i="111" s="1"/>
  <c r="M46" i="111" s="1"/>
  <c r="V41" i="111"/>
  <c r="U41" i="111"/>
  <c r="T41" i="111"/>
  <c r="S41" i="111"/>
  <c r="M40" i="111"/>
  <c r="M33" i="111" s="1"/>
  <c r="V39" i="111"/>
  <c r="U39" i="111"/>
  <c r="T39" i="111"/>
  <c r="S39" i="111"/>
  <c r="L39" i="111"/>
  <c r="K39" i="111"/>
  <c r="V38" i="111"/>
  <c r="U38" i="111"/>
  <c r="T38" i="111"/>
  <c r="S38" i="111"/>
  <c r="L38" i="111"/>
  <c r="V37" i="111"/>
  <c r="U37" i="111"/>
  <c r="T37" i="111"/>
  <c r="L37" i="111"/>
  <c r="K37" i="111"/>
  <c r="V36" i="111"/>
  <c r="U36" i="111"/>
  <c r="T36" i="111"/>
  <c r="S36" i="111"/>
  <c r="L36" i="111"/>
  <c r="K36" i="111"/>
  <c r="V35" i="111"/>
  <c r="U35" i="111"/>
  <c r="T35" i="111"/>
  <c r="S35" i="111"/>
  <c r="L35" i="111"/>
  <c r="K35" i="111"/>
  <c r="V31" i="111"/>
  <c r="U31" i="111"/>
  <c r="T31" i="111"/>
  <c r="S31" i="111"/>
  <c r="M30" i="111"/>
  <c r="V29" i="111"/>
  <c r="U29" i="111"/>
  <c r="M28" i="111"/>
  <c r="V24" i="111"/>
  <c r="U24" i="111"/>
  <c r="T24" i="111"/>
  <c r="S24" i="111"/>
  <c r="L24" i="111"/>
  <c r="K24" i="111"/>
  <c r="M23" i="111"/>
  <c r="M22" i="111" s="1"/>
  <c r="M21" i="111" s="1"/>
  <c r="M20" i="111" s="1"/>
  <c r="V19" i="111"/>
  <c r="U19" i="111"/>
  <c r="T19" i="111"/>
  <c r="S19" i="111"/>
  <c r="L19" i="111"/>
  <c r="K19" i="111"/>
  <c r="M18" i="111"/>
  <c r="M17" i="111" s="1"/>
  <c r="M16" i="111" s="1"/>
  <c r="M15" i="111" s="1"/>
  <c r="L14" i="111"/>
  <c r="M13" i="111"/>
  <c r="M12" i="111" s="1"/>
  <c r="K11" i="111"/>
  <c r="R21" i="110"/>
  <c r="Q21" i="110"/>
  <c r="P21" i="110"/>
  <c r="N21" i="110"/>
  <c r="M21" i="110"/>
  <c r="V20" i="110"/>
  <c r="T20" i="110"/>
  <c r="V19" i="110"/>
  <c r="T19" i="110"/>
  <c r="R18" i="110"/>
  <c r="R17" i="110" s="1"/>
  <c r="R16" i="110" s="1"/>
  <c r="R15" i="110" s="1"/>
  <c r="Q18" i="110"/>
  <c r="P18" i="110"/>
  <c r="P17" i="110" s="1"/>
  <c r="P16" i="110" s="1"/>
  <c r="P15" i="110" s="1"/>
  <c r="N18" i="110"/>
  <c r="N17" i="110" s="1"/>
  <c r="N16" i="110" s="1"/>
  <c r="N15" i="110" s="1"/>
  <c r="M18" i="110"/>
  <c r="M17" i="110" s="1"/>
  <c r="M16" i="110" s="1"/>
  <c r="M15" i="110" s="1"/>
  <c r="Q17" i="110"/>
  <c r="Q16" i="110" s="1"/>
  <c r="Q15" i="110" s="1"/>
  <c r="V14" i="110"/>
  <c r="T14" i="110"/>
  <c r="R13" i="110"/>
  <c r="R12" i="110" s="1"/>
  <c r="Q13" i="110"/>
  <c r="Q12" i="110" s="1"/>
  <c r="P13" i="110"/>
  <c r="P12" i="110" s="1"/>
  <c r="N13" i="110"/>
  <c r="N12" i="110" s="1"/>
  <c r="M13" i="110"/>
  <c r="M12" i="110" s="1"/>
  <c r="V11" i="110"/>
  <c r="T11" i="110"/>
  <c r="R10" i="110"/>
  <c r="R9" i="110" s="1"/>
  <c r="Q10" i="110"/>
  <c r="P10" i="110"/>
  <c r="P9" i="110" s="1"/>
  <c r="N10" i="110"/>
  <c r="N9" i="110" s="1"/>
  <c r="M10" i="110"/>
  <c r="M9" i="110" s="1"/>
  <c r="Q9" i="110"/>
  <c r="V11" i="105"/>
  <c r="T11" i="105"/>
  <c r="L11" i="105"/>
  <c r="R10" i="105"/>
  <c r="R9" i="105" s="1"/>
  <c r="R8" i="105" s="1"/>
  <c r="R7" i="105" s="1"/>
  <c r="Q10" i="105"/>
  <c r="Q9" i="105" s="1"/>
  <c r="Q8" i="105" s="1"/>
  <c r="Q7" i="105" s="1"/>
  <c r="P10" i="105"/>
  <c r="N10" i="105"/>
  <c r="M10" i="105"/>
  <c r="M9" i="105" s="1"/>
  <c r="M8" i="105" s="1"/>
  <c r="M7" i="105" s="1"/>
  <c r="P9" i="105"/>
  <c r="P8" i="105" s="1"/>
  <c r="P7" i="105" s="1"/>
  <c r="N9" i="105"/>
  <c r="N8" i="105" s="1"/>
  <c r="N7" i="105" s="1"/>
  <c r="V11" i="107"/>
  <c r="T11" i="107"/>
  <c r="L11" i="107"/>
  <c r="R10" i="107"/>
  <c r="R9" i="107" s="1"/>
  <c r="R8" i="107" s="1"/>
  <c r="R7" i="107" s="1"/>
  <c r="Q10" i="107"/>
  <c r="P10" i="107"/>
  <c r="P9" i="107" s="1"/>
  <c r="P8" i="107" s="1"/>
  <c r="P7" i="107" s="1"/>
  <c r="N10" i="107"/>
  <c r="Q9" i="107"/>
  <c r="Q8" i="107" s="1"/>
  <c r="Q7" i="107" s="1"/>
  <c r="N9" i="107"/>
  <c r="N8" i="107" s="1"/>
  <c r="N7" i="107" s="1"/>
  <c r="XEX29" i="108"/>
  <c r="N47" i="21" l="1"/>
  <c r="C27" i="32"/>
  <c r="D27" i="32"/>
  <c r="O7" i="21"/>
  <c r="O6" i="21" s="1"/>
  <c r="P27" i="21"/>
  <c r="N83" i="21"/>
  <c r="N72" i="21" s="1"/>
  <c r="N67" i="21" s="1"/>
  <c r="E27" i="32"/>
  <c r="P15" i="21"/>
  <c r="N15" i="21"/>
  <c r="N7" i="21" s="1"/>
  <c r="N6" i="21" s="1"/>
  <c r="O72" i="21"/>
  <c r="O67" i="21" s="1"/>
  <c r="P83" i="21"/>
  <c r="P72" i="21" s="1"/>
  <c r="P67" i="21" s="1"/>
  <c r="M27" i="111"/>
  <c r="R8" i="110"/>
  <c r="R7" i="110" s="1"/>
  <c r="P8" i="110"/>
  <c r="P7" i="110" s="1"/>
  <c r="Q8" i="110"/>
  <c r="Q7" i="110" s="1"/>
  <c r="N8" i="110"/>
  <c r="N7" i="110" s="1"/>
  <c r="M8" i="110"/>
  <c r="M7" i="110" s="1"/>
  <c r="O113" i="21" l="1"/>
  <c r="P7" i="21"/>
  <c r="P6" i="21" s="1"/>
  <c r="P113" i="21" s="1"/>
  <c r="N113" i="21"/>
  <c r="M26" i="111"/>
  <c r="M25" i="111" s="1"/>
  <c r="N110" i="106" l="1"/>
  <c r="N109" i="106" s="1"/>
  <c r="R107" i="106"/>
  <c r="R106" i="106" s="1"/>
  <c r="Q107" i="106"/>
  <c r="Q106" i="106" s="1"/>
  <c r="P107" i="106"/>
  <c r="P106" i="106" s="1"/>
  <c r="O107" i="106"/>
  <c r="O106" i="106" s="1"/>
  <c r="N107" i="106"/>
  <c r="N106" i="106" s="1"/>
  <c r="M107" i="106"/>
  <c r="M106" i="106" s="1"/>
  <c r="R102" i="106"/>
  <c r="Q102" i="106"/>
  <c r="P102" i="106"/>
  <c r="O102" i="106"/>
  <c r="N102" i="106"/>
  <c r="M102" i="106"/>
  <c r="R100" i="106"/>
  <c r="Q100" i="106"/>
  <c r="P100" i="106"/>
  <c r="O100" i="106"/>
  <c r="N100" i="106"/>
  <c r="M100" i="106"/>
  <c r="R98" i="106"/>
  <c r="Q98" i="106"/>
  <c r="P98" i="106"/>
  <c r="O98" i="106"/>
  <c r="N98" i="106"/>
  <c r="M98" i="106"/>
  <c r="R95" i="106"/>
  <c r="R83" i="106"/>
  <c r="R82" i="106" s="1"/>
  <c r="Q83" i="106"/>
  <c r="Q82" i="106" s="1"/>
  <c r="P83" i="106"/>
  <c r="P82" i="106" s="1"/>
  <c r="O83" i="106"/>
  <c r="O82" i="106" s="1"/>
  <c r="N83" i="106"/>
  <c r="N82" i="106" s="1"/>
  <c r="M83" i="106"/>
  <c r="M82" i="106" s="1"/>
  <c r="R75" i="106"/>
  <c r="Q75" i="106"/>
  <c r="P75" i="106"/>
  <c r="O75" i="106"/>
  <c r="N75" i="106"/>
  <c r="M75" i="106"/>
  <c r="R71" i="106"/>
  <c r="R70" i="106" s="1"/>
  <c r="R69" i="106" s="1"/>
  <c r="Q71" i="106"/>
  <c r="Q70" i="106" s="1"/>
  <c r="Q69" i="106" s="1"/>
  <c r="P71" i="106"/>
  <c r="P70" i="106" s="1"/>
  <c r="P69" i="106" s="1"/>
  <c r="O71" i="106"/>
  <c r="O70" i="106" s="1"/>
  <c r="O69" i="106" s="1"/>
  <c r="N71" i="106"/>
  <c r="N70" i="106" s="1"/>
  <c r="N69" i="106" s="1"/>
  <c r="M71" i="106"/>
  <c r="M70" i="106" s="1"/>
  <c r="M69" i="106" s="1"/>
  <c r="R66" i="106"/>
  <c r="R65" i="106" s="1"/>
  <c r="Q66" i="106"/>
  <c r="Q65" i="106" s="1"/>
  <c r="P66" i="106"/>
  <c r="P65" i="106" s="1"/>
  <c r="O66" i="106"/>
  <c r="O65" i="106" s="1"/>
  <c r="N66" i="106"/>
  <c r="N65" i="106" s="1"/>
  <c r="M66" i="106"/>
  <c r="M65" i="106" s="1"/>
  <c r="R63" i="106"/>
  <c r="R62" i="106" s="1"/>
  <c r="Q63" i="106"/>
  <c r="Q62" i="106" s="1"/>
  <c r="P63" i="106"/>
  <c r="P62" i="106" s="1"/>
  <c r="O63" i="106"/>
  <c r="O62" i="106" s="1"/>
  <c r="N63" i="106"/>
  <c r="N62" i="106" s="1"/>
  <c r="M63" i="106"/>
  <c r="M62" i="106" s="1"/>
  <c r="R60" i="106"/>
  <c r="R59" i="106" s="1"/>
  <c r="Q60" i="106"/>
  <c r="P60" i="106"/>
  <c r="P59" i="106" s="1"/>
  <c r="O60" i="106"/>
  <c r="N60" i="106"/>
  <c r="M60" i="106"/>
  <c r="R56" i="106"/>
  <c r="R55" i="106" s="1"/>
  <c r="Q56" i="106"/>
  <c r="Q55" i="106" s="1"/>
  <c r="P56" i="106"/>
  <c r="P55" i="106" s="1"/>
  <c r="O56" i="106"/>
  <c r="O55" i="106" s="1"/>
  <c r="N56" i="106"/>
  <c r="N55" i="106" s="1"/>
  <c r="M56" i="106"/>
  <c r="M55" i="106" s="1"/>
  <c r="R46" i="106"/>
  <c r="Q46" i="106"/>
  <c r="P46" i="106"/>
  <c r="O46" i="106"/>
  <c r="N46" i="106"/>
  <c r="M46" i="106"/>
  <c r="R10" i="106"/>
  <c r="R9" i="106" s="1"/>
  <c r="O10" i="106"/>
  <c r="O9" i="106" s="1"/>
  <c r="N10" i="106"/>
  <c r="N9" i="106" s="1"/>
  <c r="M10" i="106"/>
  <c r="M9" i="106" s="1"/>
  <c r="P108" i="95"/>
  <c r="P107" i="95" s="1"/>
  <c r="O108" i="95"/>
  <c r="O107" i="95" s="1"/>
  <c r="N108" i="95"/>
  <c r="N107" i="95" s="1"/>
  <c r="M108" i="95"/>
  <c r="M107" i="95" s="1"/>
  <c r="L108" i="95"/>
  <c r="L107" i="95" s="1"/>
  <c r="K108" i="95"/>
  <c r="K107" i="95" s="1"/>
  <c r="P103" i="95"/>
  <c r="O103" i="95"/>
  <c r="N103" i="95"/>
  <c r="M103" i="95"/>
  <c r="L103" i="95"/>
  <c r="K103" i="95"/>
  <c r="P101" i="95"/>
  <c r="O101" i="95"/>
  <c r="N101" i="95"/>
  <c r="M101" i="95"/>
  <c r="L101" i="95"/>
  <c r="K101" i="95"/>
  <c r="P99" i="95"/>
  <c r="O99" i="95"/>
  <c r="N99" i="95"/>
  <c r="M99" i="95"/>
  <c r="L99" i="95"/>
  <c r="K99" i="95"/>
  <c r="P83" i="95"/>
  <c r="O83" i="95"/>
  <c r="N83" i="95"/>
  <c r="M83" i="95"/>
  <c r="L83" i="95"/>
  <c r="K83" i="95"/>
  <c r="P76" i="95"/>
  <c r="O76" i="95"/>
  <c r="N76" i="95"/>
  <c r="M76" i="95"/>
  <c r="L76" i="95"/>
  <c r="K76" i="95"/>
  <c r="P72" i="95"/>
  <c r="P71" i="95" s="1"/>
  <c r="P70" i="95" s="1"/>
  <c r="O72" i="95"/>
  <c r="O71" i="95" s="1"/>
  <c r="O70" i="95" s="1"/>
  <c r="N72" i="95"/>
  <c r="N71" i="95" s="1"/>
  <c r="N70" i="95" s="1"/>
  <c r="M72" i="95"/>
  <c r="M71" i="95" s="1"/>
  <c r="M70" i="95" s="1"/>
  <c r="L72" i="95"/>
  <c r="L71" i="95" s="1"/>
  <c r="L70" i="95" s="1"/>
  <c r="K72" i="95"/>
  <c r="K71" i="95" s="1"/>
  <c r="K70" i="95" s="1"/>
  <c r="P67" i="95"/>
  <c r="P66" i="95" s="1"/>
  <c r="O67" i="95"/>
  <c r="O66" i="95" s="1"/>
  <c r="N67" i="95"/>
  <c r="N66" i="95" s="1"/>
  <c r="M67" i="95"/>
  <c r="M66" i="95" s="1"/>
  <c r="L67" i="95"/>
  <c r="L66" i="95" s="1"/>
  <c r="K67" i="95"/>
  <c r="K66" i="95" s="1"/>
  <c r="P64" i="95"/>
  <c r="P63" i="95" s="1"/>
  <c r="O64" i="95"/>
  <c r="O63" i="95" s="1"/>
  <c r="N64" i="95"/>
  <c r="N63" i="95" s="1"/>
  <c r="M64" i="95"/>
  <c r="M63" i="95" s="1"/>
  <c r="L64" i="95"/>
  <c r="L63" i="95" s="1"/>
  <c r="K64" i="95"/>
  <c r="K63" i="95" s="1"/>
  <c r="P61" i="95"/>
  <c r="O61" i="95"/>
  <c r="O60" i="95" s="1"/>
  <c r="N61" i="95"/>
  <c r="M61" i="95"/>
  <c r="L61" i="95"/>
  <c r="K61" i="95"/>
  <c r="K60" i="95" s="1"/>
  <c r="P57" i="95"/>
  <c r="P56" i="95" s="1"/>
  <c r="O57" i="95"/>
  <c r="O56" i="95" s="1"/>
  <c r="N57" i="95"/>
  <c r="N56" i="95" s="1"/>
  <c r="M57" i="95"/>
  <c r="M56" i="95" s="1"/>
  <c r="L57" i="95"/>
  <c r="L56" i="95" s="1"/>
  <c r="K57" i="95"/>
  <c r="K56" i="95" s="1"/>
  <c r="P47" i="95"/>
  <c r="O47" i="95"/>
  <c r="N47" i="95"/>
  <c r="M47" i="95"/>
  <c r="L47" i="95"/>
  <c r="K47" i="95"/>
  <c r="P10" i="95"/>
  <c r="P9" i="95" s="1"/>
  <c r="O10" i="95"/>
  <c r="O9" i="95" s="1"/>
  <c r="N10" i="95"/>
  <c r="N9" i="95" s="1"/>
  <c r="M10" i="95"/>
  <c r="M9" i="95" s="1"/>
  <c r="K10" i="95"/>
  <c r="K9" i="95" s="1"/>
  <c r="O85" i="106" l="1"/>
  <c r="O13" i="106"/>
  <c r="O12" i="106" s="1"/>
  <c r="O17" i="106"/>
  <c r="O20" i="106"/>
  <c r="R43" i="106"/>
  <c r="R42" i="106" s="1"/>
  <c r="R41" i="106" s="1"/>
  <c r="R40" i="106" s="1"/>
  <c r="R77" i="106"/>
  <c r="R74" i="106" s="1"/>
  <c r="R110" i="106"/>
  <c r="R109" i="106" s="1"/>
  <c r="R105" i="106" s="1"/>
  <c r="R104" i="106" s="1"/>
  <c r="Q77" i="106"/>
  <c r="Q74" i="106" s="1"/>
  <c r="Q95" i="106"/>
  <c r="Q110" i="106"/>
  <c r="Q109" i="106" s="1"/>
  <c r="Q105" i="106" s="1"/>
  <c r="Q104" i="106" s="1"/>
  <c r="P13" i="106"/>
  <c r="P12" i="106" s="1"/>
  <c r="P17" i="106"/>
  <c r="P20" i="106"/>
  <c r="P29" i="106"/>
  <c r="P34" i="106"/>
  <c r="N43" i="106"/>
  <c r="N42" i="106" s="1"/>
  <c r="N41" i="106" s="1"/>
  <c r="N40" i="106" s="1"/>
  <c r="P51" i="106"/>
  <c r="P50" i="106" s="1"/>
  <c r="P49" i="106" s="1"/>
  <c r="N77" i="106"/>
  <c r="P85" i="106"/>
  <c r="N95" i="106"/>
  <c r="O29" i="106"/>
  <c r="O34" i="106"/>
  <c r="Q43" i="106"/>
  <c r="Q42" i="106" s="1"/>
  <c r="Q41" i="106" s="1"/>
  <c r="Q40" i="106" s="1"/>
  <c r="O51" i="106"/>
  <c r="O50" i="106" s="1"/>
  <c r="O49" i="106" s="1"/>
  <c r="N13" i="106"/>
  <c r="N12" i="106" s="1"/>
  <c r="R13" i="106"/>
  <c r="R12" i="106" s="1"/>
  <c r="N17" i="106"/>
  <c r="R17" i="106"/>
  <c r="R16" i="106" s="1"/>
  <c r="N20" i="106"/>
  <c r="R20" i="106"/>
  <c r="N29" i="106"/>
  <c r="R29" i="106"/>
  <c r="N34" i="106"/>
  <c r="R34" i="106"/>
  <c r="P43" i="106"/>
  <c r="P42" i="106" s="1"/>
  <c r="P41" i="106" s="1"/>
  <c r="P40" i="106" s="1"/>
  <c r="N51" i="106"/>
  <c r="N50" i="106" s="1"/>
  <c r="N49" i="106" s="1"/>
  <c r="R51" i="106"/>
  <c r="R50" i="106" s="1"/>
  <c r="R49" i="106" s="1"/>
  <c r="N74" i="106"/>
  <c r="P77" i="106"/>
  <c r="P74" i="106" s="1"/>
  <c r="N85" i="106"/>
  <c r="R85" i="106"/>
  <c r="R84" i="106" s="1"/>
  <c r="P95" i="106"/>
  <c r="P84" i="106" s="1"/>
  <c r="N105" i="106"/>
  <c r="N104" i="106" s="1"/>
  <c r="P110" i="106"/>
  <c r="P109" i="106" s="1"/>
  <c r="P105" i="106" s="1"/>
  <c r="P104" i="106" s="1"/>
  <c r="O59" i="106"/>
  <c r="O58" i="106"/>
  <c r="Q13" i="106"/>
  <c r="Q12" i="106" s="1"/>
  <c r="Q17" i="106"/>
  <c r="Q20" i="106"/>
  <c r="Q29" i="106"/>
  <c r="Q34" i="106"/>
  <c r="O43" i="106"/>
  <c r="O42" i="106" s="1"/>
  <c r="O41" i="106" s="1"/>
  <c r="O40" i="106" s="1"/>
  <c r="Q51" i="106"/>
  <c r="Q50" i="106" s="1"/>
  <c r="Q49" i="106" s="1"/>
  <c r="Q59" i="106"/>
  <c r="Q58" i="106"/>
  <c r="O77" i="106"/>
  <c r="O74" i="106" s="1"/>
  <c r="Q85" i="106"/>
  <c r="O95" i="106"/>
  <c r="O110" i="106"/>
  <c r="O109" i="106" s="1"/>
  <c r="O105" i="106" s="1"/>
  <c r="O104" i="106" s="1"/>
  <c r="N58" i="106"/>
  <c r="N59" i="106"/>
  <c r="P58" i="106"/>
  <c r="R58" i="106"/>
  <c r="R48" i="106" s="1"/>
  <c r="L96" i="95"/>
  <c r="P96" i="95"/>
  <c r="L111" i="95"/>
  <c r="L110" i="95" s="1"/>
  <c r="L106" i="95" s="1"/>
  <c r="L105" i="95" s="1"/>
  <c r="P111" i="95"/>
  <c r="P110" i="95" s="1"/>
  <c r="P106" i="95" s="1"/>
  <c r="P105" i="95" s="1"/>
  <c r="O78" i="95"/>
  <c r="M86" i="95"/>
  <c r="O96" i="95"/>
  <c r="O111" i="95"/>
  <c r="O110" i="95" s="1"/>
  <c r="O106" i="95" s="1"/>
  <c r="O105" i="95" s="1"/>
  <c r="N20" i="95"/>
  <c r="L25" i="95"/>
  <c r="L24" i="95" s="1"/>
  <c r="P25" i="95"/>
  <c r="P24" i="95" s="1"/>
  <c r="N30" i="95"/>
  <c r="N35" i="95"/>
  <c r="L44" i="95"/>
  <c r="L43" i="95" s="1"/>
  <c r="L42" i="95" s="1"/>
  <c r="L41" i="95" s="1"/>
  <c r="P44" i="95"/>
  <c r="P43" i="95" s="1"/>
  <c r="P42" i="95" s="1"/>
  <c r="P41" i="95" s="1"/>
  <c r="N52" i="95"/>
  <c r="N51" i="95" s="1"/>
  <c r="N50" i="95" s="1"/>
  <c r="L78" i="95"/>
  <c r="L75" i="95" s="1"/>
  <c r="P78" i="95"/>
  <c r="P75" i="95" s="1"/>
  <c r="N86" i="95"/>
  <c r="N13" i="95"/>
  <c r="N12" i="95" s="1"/>
  <c r="N17" i="95"/>
  <c r="N16" i="95" s="1"/>
  <c r="N78" i="95"/>
  <c r="N75" i="95" s="1"/>
  <c r="L86" i="95"/>
  <c r="P86" i="95"/>
  <c r="N96" i="95"/>
  <c r="N111" i="95"/>
  <c r="N110" i="95" s="1"/>
  <c r="N106" i="95" s="1"/>
  <c r="N105" i="95" s="1"/>
  <c r="N60" i="95"/>
  <c r="N59" i="95"/>
  <c r="O13" i="95"/>
  <c r="O12" i="95" s="1"/>
  <c r="O20" i="95"/>
  <c r="M25" i="95"/>
  <c r="M24" i="95" s="1"/>
  <c r="O30" i="95"/>
  <c r="O35" i="95"/>
  <c r="M44" i="95"/>
  <c r="M43" i="95" s="1"/>
  <c r="M42" i="95" s="1"/>
  <c r="M41" i="95" s="1"/>
  <c r="O52" i="95"/>
  <c r="O51" i="95" s="1"/>
  <c r="O50" i="95" s="1"/>
  <c r="O59" i="95"/>
  <c r="O75" i="95"/>
  <c r="M78" i="95"/>
  <c r="M75" i="95" s="1"/>
  <c r="O86" i="95"/>
  <c r="M96" i="95"/>
  <c r="M111" i="95"/>
  <c r="M110" i="95" s="1"/>
  <c r="M106" i="95" s="1"/>
  <c r="M105" i="95" s="1"/>
  <c r="M59" i="95"/>
  <c r="M60" i="95"/>
  <c r="O17" i="95"/>
  <c r="L60" i="95"/>
  <c r="L59" i="95"/>
  <c r="P60" i="95"/>
  <c r="P59" i="95"/>
  <c r="P13" i="95"/>
  <c r="P12" i="95" s="1"/>
  <c r="L17" i="95"/>
  <c r="P20" i="95"/>
  <c r="N25" i="95"/>
  <c r="N24" i="95" s="1"/>
  <c r="L30" i="95"/>
  <c r="L35" i="95"/>
  <c r="N44" i="95"/>
  <c r="N43" i="95" s="1"/>
  <c r="N42" i="95" s="1"/>
  <c r="N41" i="95" s="1"/>
  <c r="L52" i="95"/>
  <c r="L51" i="95" s="1"/>
  <c r="L50" i="95" s="1"/>
  <c r="M13" i="95"/>
  <c r="M12" i="95" s="1"/>
  <c r="M17" i="95"/>
  <c r="M20" i="95"/>
  <c r="O25" i="95"/>
  <c r="O24" i="95" s="1"/>
  <c r="M30" i="95"/>
  <c r="M35" i="95"/>
  <c r="O44" i="95"/>
  <c r="O43" i="95" s="1"/>
  <c r="O42" i="95" s="1"/>
  <c r="O41" i="95" s="1"/>
  <c r="M52" i="95"/>
  <c r="M51" i="95" s="1"/>
  <c r="M50" i="95" s="1"/>
  <c r="L13" i="95"/>
  <c r="L12" i="95" s="1"/>
  <c r="P17" i="95"/>
  <c r="L20" i="95"/>
  <c r="P30" i="95"/>
  <c r="P35" i="95"/>
  <c r="P52" i="95"/>
  <c r="P51" i="95" s="1"/>
  <c r="P50" i="95" s="1"/>
  <c r="K44" i="95"/>
  <c r="K43" i="95" s="1"/>
  <c r="K42" i="95" s="1"/>
  <c r="K41" i="95" s="1"/>
  <c r="M20" i="106"/>
  <c r="M29" i="106"/>
  <c r="K13" i="95"/>
  <c r="K12" i="95" s="1"/>
  <c r="K25" i="95"/>
  <c r="K24" i="95" s="1"/>
  <c r="K35" i="95"/>
  <c r="K78" i="95"/>
  <c r="K75" i="95" s="1"/>
  <c r="K96" i="95"/>
  <c r="K111" i="95"/>
  <c r="K110" i="95" s="1"/>
  <c r="K106" i="95" s="1"/>
  <c r="K105" i="95" s="1"/>
  <c r="M13" i="106"/>
  <c r="M12" i="106" s="1"/>
  <c r="M24" i="106"/>
  <c r="M95" i="106"/>
  <c r="K86" i="95"/>
  <c r="V19" i="106"/>
  <c r="U19" i="106"/>
  <c r="T22" i="106"/>
  <c r="S22" i="106"/>
  <c r="T30" i="106"/>
  <c r="S30" i="106"/>
  <c r="T32" i="106"/>
  <c r="S32" i="106"/>
  <c r="T35" i="106"/>
  <c r="S35" i="106"/>
  <c r="T37" i="106"/>
  <c r="S37" i="106"/>
  <c r="T39" i="106"/>
  <c r="S39" i="106"/>
  <c r="T45" i="106"/>
  <c r="S45" i="106"/>
  <c r="V47" i="106"/>
  <c r="U47" i="106"/>
  <c r="V53" i="106"/>
  <c r="U53" i="106"/>
  <c r="V57" i="106"/>
  <c r="U57" i="106"/>
  <c r="V64" i="106"/>
  <c r="U64" i="106"/>
  <c r="T72" i="106"/>
  <c r="S72" i="106"/>
  <c r="T78" i="106"/>
  <c r="S78" i="106"/>
  <c r="T80" i="106"/>
  <c r="S80" i="106"/>
  <c r="T83" i="106"/>
  <c r="S83" i="106"/>
  <c r="T87" i="106"/>
  <c r="S87" i="106"/>
  <c r="T89" i="106"/>
  <c r="S89" i="106"/>
  <c r="T91" i="106"/>
  <c r="S91" i="106"/>
  <c r="T93" i="106"/>
  <c r="S93" i="106"/>
  <c r="V97" i="106"/>
  <c r="U97" i="106"/>
  <c r="T101" i="106"/>
  <c r="S101" i="106"/>
  <c r="V103" i="106"/>
  <c r="U103" i="106"/>
  <c r="V111" i="106"/>
  <c r="U111" i="106"/>
  <c r="T14" i="106"/>
  <c r="S14" i="106"/>
  <c r="T18" i="106"/>
  <c r="S18" i="106"/>
  <c r="V22" i="106"/>
  <c r="U22" i="106"/>
  <c r="T26" i="106"/>
  <c r="S26" i="106"/>
  <c r="T27" i="106"/>
  <c r="S27" i="106"/>
  <c r="V30" i="106"/>
  <c r="U30" i="106"/>
  <c r="V32" i="106"/>
  <c r="U32" i="106"/>
  <c r="V35" i="106"/>
  <c r="U35" i="106"/>
  <c r="V37" i="106"/>
  <c r="U37" i="106"/>
  <c r="V39" i="106"/>
  <c r="U39" i="106"/>
  <c r="V45" i="106"/>
  <c r="U45" i="106"/>
  <c r="T52" i="106"/>
  <c r="S52" i="106"/>
  <c r="T54" i="106"/>
  <c r="S54" i="106"/>
  <c r="T61" i="106"/>
  <c r="S61" i="106"/>
  <c r="T67" i="106"/>
  <c r="S67" i="106"/>
  <c r="V72" i="106"/>
  <c r="U72" i="106"/>
  <c r="V78" i="106"/>
  <c r="U78" i="106"/>
  <c r="V80" i="106"/>
  <c r="U80" i="106"/>
  <c r="V83" i="106"/>
  <c r="U83" i="106"/>
  <c r="V87" i="106"/>
  <c r="U87" i="106"/>
  <c r="U89" i="106"/>
  <c r="V89" i="106"/>
  <c r="V91" i="106"/>
  <c r="U91" i="106"/>
  <c r="U93" i="106"/>
  <c r="V93" i="106"/>
  <c r="T96" i="106"/>
  <c r="S96" i="106"/>
  <c r="T99" i="106"/>
  <c r="S99" i="106"/>
  <c r="U101" i="106"/>
  <c r="T108" i="106"/>
  <c r="S108" i="106"/>
  <c r="T112" i="106"/>
  <c r="S112" i="106"/>
  <c r="V11" i="106"/>
  <c r="Q10" i="106"/>
  <c r="Q9" i="106" s="1"/>
  <c r="U11" i="106"/>
  <c r="K17" i="95"/>
  <c r="K20" i="95"/>
  <c r="K30" i="95"/>
  <c r="K52" i="95"/>
  <c r="K51" i="95" s="1"/>
  <c r="K50" i="95" s="1"/>
  <c r="V14" i="106"/>
  <c r="U14" i="106"/>
  <c r="M17" i="106"/>
  <c r="V18" i="106"/>
  <c r="U18" i="106"/>
  <c r="T21" i="106"/>
  <c r="S21" i="106"/>
  <c r="T23" i="106"/>
  <c r="S23" i="106"/>
  <c r="V26" i="106"/>
  <c r="U26" i="106"/>
  <c r="V27" i="106"/>
  <c r="U27" i="106"/>
  <c r="T31" i="106"/>
  <c r="S31" i="106"/>
  <c r="T33" i="106"/>
  <c r="S33" i="106"/>
  <c r="T36" i="106"/>
  <c r="S36" i="106"/>
  <c r="T38" i="106"/>
  <c r="S38" i="106"/>
  <c r="T44" i="106"/>
  <c r="S44" i="106"/>
  <c r="M51" i="106"/>
  <c r="M50" i="106" s="1"/>
  <c r="M49" i="106" s="1"/>
  <c r="V52" i="106"/>
  <c r="U52" i="106"/>
  <c r="V54" i="106"/>
  <c r="U54" i="106"/>
  <c r="V61" i="106"/>
  <c r="U61" i="106"/>
  <c r="V67" i="106"/>
  <c r="U67" i="106"/>
  <c r="T76" i="106"/>
  <c r="S76" i="106"/>
  <c r="T79" i="106"/>
  <c r="S79" i="106"/>
  <c r="T81" i="106"/>
  <c r="S81" i="106"/>
  <c r="T86" i="106"/>
  <c r="S86" i="106"/>
  <c r="T88" i="106"/>
  <c r="S88" i="106"/>
  <c r="T90" i="106"/>
  <c r="S90" i="106"/>
  <c r="T92" i="106"/>
  <c r="S92" i="106"/>
  <c r="T94" i="106"/>
  <c r="S94" i="106"/>
  <c r="U96" i="106"/>
  <c r="V96" i="106"/>
  <c r="U99" i="106"/>
  <c r="V99" i="106"/>
  <c r="U108" i="106"/>
  <c r="V108" i="106"/>
  <c r="M110" i="106"/>
  <c r="M109" i="106" s="1"/>
  <c r="M105" i="106" s="1"/>
  <c r="M104" i="106" s="1"/>
  <c r="U112" i="106"/>
  <c r="V112" i="106"/>
  <c r="V15" i="106"/>
  <c r="U15" i="106"/>
  <c r="T11" i="106"/>
  <c r="S11" i="106"/>
  <c r="P10" i="106"/>
  <c r="P9" i="106" s="1"/>
  <c r="T15" i="106"/>
  <c r="S15" i="106"/>
  <c r="T19" i="106"/>
  <c r="S19" i="106"/>
  <c r="V21" i="106"/>
  <c r="U21" i="106"/>
  <c r="V23" i="106"/>
  <c r="U23" i="106"/>
  <c r="V31" i="106"/>
  <c r="U31" i="106"/>
  <c r="V33" i="106"/>
  <c r="U33" i="106"/>
  <c r="M34" i="106"/>
  <c r="V36" i="106"/>
  <c r="U36" i="106"/>
  <c r="V38" i="106"/>
  <c r="U38" i="106"/>
  <c r="M43" i="106"/>
  <c r="M42" i="106" s="1"/>
  <c r="M41" i="106" s="1"/>
  <c r="M40" i="106" s="1"/>
  <c r="V44" i="106"/>
  <c r="U44" i="106"/>
  <c r="T47" i="106"/>
  <c r="S47" i="106"/>
  <c r="T53" i="106"/>
  <c r="S53" i="106"/>
  <c r="T57" i="106"/>
  <c r="S57" i="106"/>
  <c r="T64" i="106"/>
  <c r="S64" i="106"/>
  <c r="V76" i="106"/>
  <c r="U76" i="106"/>
  <c r="M77" i="106"/>
  <c r="M74" i="106" s="1"/>
  <c r="V79" i="106"/>
  <c r="U79" i="106"/>
  <c r="U81" i="106"/>
  <c r="V81" i="106"/>
  <c r="M85" i="106"/>
  <c r="U86" i="106"/>
  <c r="V86" i="106"/>
  <c r="U88" i="106"/>
  <c r="V88" i="106"/>
  <c r="U90" i="106"/>
  <c r="V90" i="106"/>
  <c r="U92" i="106"/>
  <c r="V92" i="106"/>
  <c r="V94" i="106"/>
  <c r="U94" i="106"/>
  <c r="T97" i="106"/>
  <c r="S97" i="106"/>
  <c r="T103" i="106"/>
  <c r="S103" i="106"/>
  <c r="T111" i="106"/>
  <c r="S111" i="106"/>
  <c r="M59" i="106"/>
  <c r="M58" i="106"/>
  <c r="K59" i="95"/>
  <c r="O28" i="106" l="1"/>
  <c r="N48" i="106"/>
  <c r="O84" i="106"/>
  <c r="O16" i="106"/>
  <c r="O8" i="106" s="1"/>
  <c r="O7" i="106" s="1"/>
  <c r="R28" i="106"/>
  <c r="R8" i="106" s="1"/>
  <c r="R7" i="106" s="1"/>
  <c r="Q84" i="106"/>
  <c r="Q73" i="106" s="1"/>
  <c r="Q68" i="106" s="1"/>
  <c r="N16" i="106"/>
  <c r="N84" i="106"/>
  <c r="N73" i="106" s="1"/>
  <c r="N68" i="106" s="1"/>
  <c r="P16" i="106"/>
  <c r="P28" i="106"/>
  <c r="O48" i="106"/>
  <c r="N28" i="106"/>
  <c r="P73" i="106"/>
  <c r="P68" i="106" s="1"/>
  <c r="P48" i="106"/>
  <c r="O73" i="106"/>
  <c r="O68" i="106" s="1"/>
  <c r="Q16" i="106"/>
  <c r="R73" i="106"/>
  <c r="R68" i="106" s="1"/>
  <c r="Q28" i="106"/>
  <c r="Q48" i="106"/>
  <c r="M28" i="106"/>
  <c r="P85" i="95"/>
  <c r="P74" i="95" s="1"/>
  <c r="P69" i="95" s="1"/>
  <c r="L85" i="95"/>
  <c r="L74" i="95" s="1"/>
  <c r="L69" i="95" s="1"/>
  <c r="N29" i="95"/>
  <c r="N8" i="95" s="1"/>
  <c r="N7" i="95" s="1"/>
  <c r="P16" i="95"/>
  <c r="N49" i="95"/>
  <c r="O85" i="95"/>
  <c r="O74" i="95" s="1"/>
  <c r="O69" i="95" s="1"/>
  <c r="N85" i="95"/>
  <c r="N74" i="95" s="1"/>
  <c r="N69" i="95" s="1"/>
  <c r="M85" i="95"/>
  <c r="M74" i="95" s="1"/>
  <c r="M69" i="95" s="1"/>
  <c r="M49" i="95"/>
  <c r="L49" i="95"/>
  <c r="O29" i="95"/>
  <c r="O16" i="95"/>
  <c r="L29" i="95"/>
  <c r="P49" i="95"/>
  <c r="O49" i="95"/>
  <c r="P29" i="95"/>
  <c r="M29" i="95"/>
  <c r="L16" i="95"/>
  <c r="M16" i="95"/>
  <c r="M16" i="106"/>
  <c r="M8" i="106" s="1"/>
  <c r="M7" i="106" s="1"/>
  <c r="K49" i="95"/>
  <c r="M84" i="106"/>
  <c r="M73" i="106" s="1"/>
  <c r="M68" i="106" s="1"/>
  <c r="K85" i="95"/>
  <c r="K74" i="95" s="1"/>
  <c r="K69" i="95" s="1"/>
  <c r="K29" i="95"/>
  <c r="K16" i="95"/>
  <c r="M48" i="106"/>
  <c r="N8" i="106" l="1"/>
  <c r="N7" i="106" s="1"/>
  <c r="Q8" i="106"/>
  <c r="Q7" i="106" s="1"/>
  <c r="Q114" i="106" s="1"/>
  <c r="R114" i="106"/>
  <c r="P8" i="106"/>
  <c r="P7" i="106" s="1"/>
  <c r="P114" i="106" s="1"/>
  <c r="N114" i="106"/>
  <c r="O114" i="106"/>
  <c r="P8" i="95"/>
  <c r="P7" i="95" s="1"/>
  <c r="P115" i="95" s="1"/>
  <c r="O8" i="95"/>
  <c r="O7" i="95" s="1"/>
  <c r="O115" i="95" s="1"/>
  <c r="N115" i="95"/>
  <c r="L8" i="95"/>
  <c r="L7" i="95" s="1"/>
  <c r="L115" i="95" s="1"/>
  <c r="M8" i="95"/>
  <c r="M7" i="95" s="1"/>
  <c r="M115" i="95" s="1"/>
  <c r="K8" i="95"/>
  <c r="K7" i="95" s="1"/>
  <c r="K115" i="95" s="1"/>
  <c r="M114" i="106"/>
  <c r="I2" i="124" l="1"/>
  <c r="O17" i="108" l="1"/>
  <c r="M12" i="108"/>
  <c r="N12" i="108"/>
  <c r="O10" i="108"/>
  <c r="M17" i="108"/>
  <c r="O12" i="108"/>
  <c r="R12" i="108"/>
  <c r="R17" i="108"/>
  <c r="N17" i="108"/>
  <c r="E6" i="41"/>
  <c r="E18" i="41" s="1"/>
  <c r="F6" i="41"/>
  <c r="F18" i="41" s="1"/>
  <c r="D6" i="41"/>
  <c r="D18" i="41" s="1"/>
  <c r="O9" i="108" l="1"/>
  <c r="O8" i="108" s="1"/>
  <c r="O7" i="108" s="1"/>
  <c r="M51" i="111"/>
  <c r="S11" i="111"/>
  <c r="U11" i="111"/>
  <c r="M10" i="111"/>
  <c r="M9" i="111" s="1"/>
  <c r="M8" i="111" s="1"/>
  <c r="M7" i="111" s="1"/>
  <c r="O19" i="108"/>
  <c r="O16" i="108" s="1"/>
  <c r="O15" i="108" s="1"/>
  <c r="O14" i="108" s="1"/>
  <c r="O25" i="108"/>
  <c r="O24" i="108" s="1"/>
  <c r="O23" i="108" s="1"/>
  <c r="O22" i="108" s="1"/>
  <c r="N29" i="108"/>
  <c r="O29" i="108"/>
  <c r="P29" i="108"/>
  <c r="P10" i="108"/>
  <c r="M19" i="108"/>
  <c r="M16" i="108" s="1"/>
  <c r="M15" i="108" s="1"/>
  <c r="M14" i="108" s="1"/>
  <c r="Q25" i="108"/>
  <c r="Q24" i="108" s="1"/>
  <c r="Q23" i="108" s="1"/>
  <c r="Q22" i="108" s="1"/>
  <c r="R19" i="108"/>
  <c r="R16" i="108" s="1"/>
  <c r="R15" i="108" s="1"/>
  <c r="R14" i="108" s="1"/>
  <c r="P25" i="108"/>
  <c r="P24" i="108" s="1"/>
  <c r="P23" i="108" s="1"/>
  <c r="P22" i="108" s="1"/>
  <c r="Q19" i="108"/>
  <c r="N10" i="108"/>
  <c r="N9" i="108" s="1"/>
  <c r="N8" i="108" s="1"/>
  <c r="N7" i="108" s="1"/>
  <c r="M29" i="108"/>
  <c r="M10" i="108"/>
  <c r="M9" i="108" s="1"/>
  <c r="M8" i="108" s="1"/>
  <c r="M7" i="108" s="1"/>
  <c r="Q17" i="108"/>
  <c r="R10" i="108"/>
  <c r="R9" i="108" s="1"/>
  <c r="R8" i="108" s="1"/>
  <c r="R7" i="108" s="1"/>
  <c r="R29" i="108"/>
  <c r="P19" i="108"/>
  <c r="N25" i="108"/>
  <c r="N24" i="108" s="1"/>
  <c r="N23" i="108" s="1"/>
  <c r="N22" i="108" s="1"/>
  <c r="Q12" i="108"/>
  <c r="P17" i="108"/>
  <c r="Q10" i="108"/>
  <c r="Q29" i="108"/>
  <c r="M25" i="108"/>
  <c r="M24" i="108" s="1"/>
  <c r="M23" i="108" s="1"/>
  <c r="M22" i="108" s="1"/>
  <c r="P12" i="108"/>
  <c r="N19" i="108"/>
  <c r="N16" i="108" s="1"/>
  <c r="N15" i="108" s="1"/>
  <c r="N14" i="108" s="1"/>
  <c r="R25" i="108"/>
  <c r="R24" i="108" s="1"/>
  <c r="R23" i="108" s="1"/>
  <c r="R22" i="108" s="1"/>
  <c r="Q9" i="108" l="1"/>
  <c r="Q8" i="108" s="1"/>
  <c r="Q7" i="108" s="1"/>
  <c r="Q16" i="108"/>
  <c r="Q15" i="108" s="1"/>
  <c r="Q14" i="108" s="1"/>
  <c r="P9" i="108"/>
  <c r="P8" i="108" s="1"/>
  <c r="P7" i="108" s="1"/>
  <c r="P16" i="108"/>
  <c r="P15" i="108" s="1"/>
  <c r="P14" i="108" s="1"/>
</calcChain>
</file>

<file path=xl/sharedStrings.xml><?xml version="1.0" encoding="utf-8"?>
<sst xmlns="http://schemas.openxmlformats.org/spreadsheetml/2006/main" count="4596" uniqueCount="1789">
  <si>
    <t>PRESUPUESTO (Pesos con dos decimales)</t>
  </si>
  <si>
    <t>AI</t>
  </si>
  <si>
    <t>(5)</t>
  </si>
  <si>
    <t>(3)</t>
  </si>
  <si>
    <t>(4)</t>
  </si>
  <si>
    <t>(6)</t>
  </si>
  <si>
    <t>(7)</t>
  </si>
  <si>
    <t>A)</t>
  </si>
  <si>
    <t>B)</t>
  </si>
  <si>
    <r>
      <t>A)</t>
    </r>
    <r>
      <rPr>
        <b/>
        <sz val="7"/>
        <color indexed="16"/>
        <rFont val="Century Gothic"/>
        <family val="2"/>
      </rPr>
      <t/>
    </r>
  </si>
  <si>
    <r>
      <t>B)</t>
    </r>
    <r>
      <rPr>
        <b/>
        <sz val="7"/>
        <color indexed="16"/>
        <rFont val="Century Gothic"/>
        <family val="2"/>
      </rPr>
      <t/>
    </r>
  </si>
  <si>
    <t>(2)</t>
  </si>
  <si>
    <t>CONCEPTO</t>
  </si>
  <si>
    <t>MONTO (Pesos con dos decimales)</t>
  </si>
  <si>
    <t>FINANCIAMIENTO</t>
  </si>
  <si>
    <t>1/ Tipo de Beneficiario sea persona, grupo, asociación o empresa.</t>
  </si>
  <si>
    <t>FI</t>
  </si>
  <si>
    <t>F</t>
  </si>
  <si>
    <t>SF</t>
  </si>
  <si>
    <t>3/1*100
=(4)</t>
  </si>
  <si>
    <t>3/2*100
=(5)</t>
  </si>
  <si>
    <t>FI/F</t>
  </si>
  <si>
    <t>Elaboró:</t>
  </si>
  <si>
    <t xml:space="preserve">Autorizó: </t>
  </si>
  <si>
    <t>Elaboró: ________________________________________________</t>
  </si>
  <si>
    <t>Elaboró: ______________________________________________</t>
  </si>
  <si>
    <t>[1]</t>
  </si>
  <si>
    <t>[2]</t>
  </si>
  <si>
    <t>[3]</t>
  </si>
  <si>
    <t>[4]</t>
  </si>
  <si>
    <t>[5]</t>
  </si>
  <si>
    <t>[6]</t>
  </si>
  <si>
    <t>9/6*100
=(12)</t>
  </si>
  <si>
    <t>9/7*100
=(13)</t>
  </si>
  <si>
    <t>10/6*100
=(14)</t>
  </si>
  <si>
    <t>10/7*100
=(15)</t>
  </si>
  <si>
    <t>IARCM
(%)
4/11</t>
  </si>
  <si>
    <t>_______________________________________________</t>
  </si>
  <si>
    <t>PP</t>
  </si>
  <si>
    <t>[4-2]</t>
  </si>
  <si>
    <t>[5-1]</t>
  </si>
  <si>
    <t>EGRESOS</t>
  </si>
  <si>
    <t>SUBEJERCICIO</t>
  </si>
  <si>
    <t>APROBADO 
1</t>
  </si>
  <si>
    <t>MODIFICADO
3=(1+2)</t>
  </si>
  <si>
    <t>DEVENGADO
4</t>
  </si>
  <si>
    <t>PAGADO
5</t>
  </si>
  <si>
    <t>6=(3-4)</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</si>
  <si>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</si>
  <si>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</si>
  <si>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</si>
  <si>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</si>
  <si>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</si>
  <si>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</si>
  <si>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</si>
  <si>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</si>
  <si>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</si>
  <si>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</si>
  <si>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</si>
  <si>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</si>
  <si>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</si>
  <si>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</si>
  <si>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</si>
  <si>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</si>
  <si>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</si>
  <si>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</si>
  <si>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</si>
  <si>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</si>
  <si>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</si>
  <si>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</si>
  <si>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</si>
  <si>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</si>
  <si>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</si>
  <si>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</si>
  <si>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</si>
  <si>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</si>
  <si>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</si>
  <si>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</si>
  <si>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Estado Analítico del Ejercicio del Presupuesto de Egresos</t>
  </si>
  <si>
    <t>Concepto</t>
  </si>
  <si>
    <t>Egresos</t>
  </si>
  <si>
    <t>Aprobado</t>
  </si>
  <si>
    <t>Ampliaciones/
(Reducciones)</t>
  </si>
  <si>
    <t>Modificado</t>
  </si>
  <si>
    <t>Devengado</t>
  </si>
  <si>
    <t>Pagado</t>
  </si>
  <si>
    <t>Subejercicio</t>
  </si>
  <si>
    <t>3 = (1 + 2)</t>
  </si>
  <si>
    <t>6 = (3 - 4)</t>
  </si>
  <si>
    <t>Gasto Corriente</t>
  </si>
  <si>
    <t>Gasto de Capital</t>
  </si>
  <si>
    <t>Amortización de la Deuda y Disminución de Pasivos</t>
  </si>
  <si>
    <t>3 = (1+2)</t>
  </si>
  <si>
    <t>6 = (3-4)</t>
  </si>
  <si>
    <t>Servicios Personales</t>
  </si>
  <si>
    <t xml:space="preserve">    Remuneraciones al Personal de Carácter Permanente</t>
  </si>
  <si>
    <t xml:space="preserve">    Remuneraciones al Personal de Carácter Transitorio</t>
  </si>
  <si>
    <t xml:space="preserve">    Remuneraciones Adicionales y Especiales</t>
  </si>
  <si>
    <t xml:space="preserve">    Seguridad Social</t>
  </si>
  <si>
    <t xml:space="preserve">    Otras Prestaciones Sociales y Económicas</t>
  </si>
  <si>
    <t xml:space="preserve">    Previsiones</t>
  </si>
  <si>
    <t xml:space="preserve">    Pago de Estímulos a Servidores Públicos </t>
  </si>
  <si>
    <t>Materiales y Suministros</t>
  </si>
  <si>
    <t xml:space="preserve">    Materiales de Administración, Emisión de Documentos y Artículos Oficiales </t>
  </si>
  <si>
    <t xml:space="preserve">   Alimentos y Utensilios</t>
  </si>
  <si>
    <t xml:space="preserve">   Materias Primas y Materiales de Producción y Comercialización</t>
  </si>
  <si>
    <t xml:space="preserve">   Materiales y Artículos de Construcción y de Reparación </t>
  </si>
  <si>
    <t xml:space="preserve">   Productos Químicos, Farmacéuticos y de Laboratorio</t>
  </si>
  <si>
    <t xml:space="preserve">   Combustibles, Lubricantes y Aditivos</t>
  </si>
  <si>
    <t xml:space="preserve">   Vestuario, Blancos, Prendas de Protección y Artículos Deportivos</t>
  </si>
  <si>
    <t xml:space="preserve">   Materiales y Suministros para Seguridad</t>
  </si>
  <si>
    <t xml:space="preserve">   Herramientas, Refacciones y Accesorios Menores</t>
  </si>
  <si>
    <t xml:space="preserve">   </t>
  </si>
  <si>
    <t>Servicios Generales</t>
  </si>
  <si>
    <t xml:space="preserve">   Servicios Básicos</t>
  </si>
  <si>
    <t xml:space="preserve">   Servicios de Arrendamiento</t>
  </si>
  <si>
    <t xml:space="preserve">   Servicios Profesionales, Científicos, Técnicos y Otros Servicios</t>
  </si>
  <si>
    <t xml:space="preserve">   Servicios Financieros, Bancarios y Comerciales</t>
  </si>
  <si>
    <t xml:space="preserve">   Servicios de Instalación, Reparación, Mantenimiento y Conservación</t>
  </si>
  <si>
    <t xml:space="preserve">   Servicios de Comunicación Social y Publicidad</t>
  </si>
  <si>
    <t xml:space="preserve">   Servicios de Traslado y Viáticos</t>
  </si>
  <si>
    <t xml:space="preserve">   Servicios Oficiales</t>
  </si>
  <si>
    <t>Transferencias, Asignaciones, Subsidios y Otras Ayudas</t>
  </si>
  <si>
    <t xml:space="preserve">   Transferencias Internas y Asignaciones al Sector Público</t>
  </si>
  <si>
    <t xml:space="preserve">   Transferencias al Resto del Sector Público</t>
  </si>
  <si>
    <t xml:space="preserve">   Subsidios y Subvenciones</t>
  </si>
  <si>
    <t xml:space="preserve">   Ayudas Sociales</t>
  </si>
  <si>
    <t xml:space="preserve">   Pensiones y Jubilaciones</t>
  </si>
  <si>
    <t xml:space="preserve">   Transferencias a Fideicomisos, Mandatos y Otros Análogos</t>
  </si>
  <si>
    <t xml:space="preserve">   Transferencias a la Seguridad Social</t>
  </si>
  <si>
    <t xml:space="preserve">   Donativos</t>
  </si>
  <si>
    <t xml:space="preserve">   Transferencias al Exterior</t>
  </si>
  <si>
    <t>Bienes Muebles, Inmuebles e Intangibles</t>
  </si>
  <si>
    <t xml:space="preserve">   Mobiliario y Equipo de Administración</t>
  </si>
  <si>
    <t xml:space="preserve">   Mobiliario y Equipo Educacional y Recreativo</t>
  </si>
  <si>
    <t xml:space="preserve">   Equipo e Instrumental Médico y de Laboratorio </t>
  </si>
  <si>
    <t xml:space="preserve">   Vehículos y Equipo de Transporte</t>
  </si>
  <si>
    <t xml:space="preserve">   Equipo de Defensa y Seguridad</t>
  </si>
  <si>
    <t xml:space="preserve">   Maquinaria, Otros Equipos y Herramientas</t>
  </si>
  <si>
    <t xml:space="preserve">   Activos Biológicos</t>
  </si>
  <si>
    <t xml:space="preserve">   Bienes Inmuebles</t>
  </si>
  <si>
    <t xml:space="preserve">   Activos Intangibles</t>
  </si>
  <si>
    <t>Inversión Pública</t>
  </si>
  <si>
    <t xml:space="preserve">   Obra Pública en Bienes de Dominio Público</t>
  </si>
  <si>
    <t xml:space="preserve">   Obra Pública en Bienes Propios</t>
  </si>
  <si>
    <t xml:space="preserve">   Proyectos Productivos y Acciones de Fomento</t>
  </si>
  <si>
    <t>Inversiones Financieras y Otras Provisiones</t>
  </si>
  <si>
    <t xml:space="preserve">   Inversiones para el Fomento de  Actividades Productivas</t>
  </si>
  <si>
    <t xml:space="preserve">   Acciones y Participaciones de Capital</t>
  </si>
  <si>
    <t xml:space="preserve">   Compra de Títulos y Valores</t>
  </si>
  <si>
    <t xml:space="preserve">   Concesión de Préstamos</t>
  </si>
  <si>
    <t xml:space="preserve">   Inversiones en Fideicomisos, Mandatos y Otros Análogos</t>
  </si>
  <si>
    <t xml:space="preserve">   Otras Inversiones Financieras</t>
  </si>
  <si>
    <t>Participaciones y Aportaciones</t>
  </si>
  <si>
    <t xml:space="preserve">   Aportaciones</t>
  </si>
  <si>
    <t xml:space="preserve">   Convenios</t>
  </si>
  <si>
    <t>Deuda Pública</t>
  </si>
  <si>
    <t xml:space="preserve">   Amortización de la Deuda Pública</t>
  </si>
  <si>
    <t xml:space="preserve">   Intereses de la Deuda Pública</t>
  </si>
  <si>
    <t xml:space="preserve">   Comisiones de la Deuda Pública </t>
  </si>
  <si>
    <t xml:space="preserve">   Gastos de la Deuda Pública </t>
  </si>
  <si>
    <t xml:space="preserve">   Costo por Coberturas</t>
  </si>
  <si>
    <t xml:space="preserve">   Apoyos Financieros</t>
  </si>
  <si>
    <t xml:space="preserve">   Adeudos de Ejercicios Fiscales Anteriores (Adefas)</t>
  </si>
  <si>
    <t>3=(1+2)</t>
  </si>
  <si>
    <t>Gobierno</t>
  </si>
  <si>
    <t>Legislación</t>
  </si>
  <si>
    <t>Justicia</t>
  </si>
  <si>
    <t>Otros Servicios Generales</t>
  </si>
  <si>
    <t>Desarrollo Social</t>
  </si>
  <si>
    <t>Protección Ambiental</t>
  </si>
  <si>
    <t>Salud</t>
  </si>
  <si>
    <t>Educación</t>
  </si>
  <si>
    <t>Protección Social</t>
  </si>
  <si>
    <t>Otros Asuntos Sociales</t>
  </si>
  <si>
    <t>Desarrollo Económico</t>
  </si>
  <si>
    <t>Transporte</t>
  </si>
  <si>
    <t>Turismo</t>
  </si>
  <si>
    <t>Coordinación de la Política de Gobierno</t>
  </si>
  <si>
    <t>Asuntos Financieros y Hacendarios</t>
  </si>
  <si>
    <t>Recreación, Cultura y Otras Manifestaciones Sociales</t>
  </si>
  <si>
    <t>Asuntos Económicos, Comerciales y Laborales en General</t>
  </si>
  <si>
    <t>Agropecuaria, Silvicultura, Pesca y Caza</t>
  </si>
  <si>
    <t>Ciencia, Tecnología e Innovación</t>
  </si>
  <si>
    <t>Otras Industrias y Otros Asuntos Económicos</t>
  </si>
  <si>
    <t>Transacciones de la Deuda Publica / Costo Financiero de la Deuda</t>
  </si>
  <si>
    <t>Del ejercido respecto del aprobado.</t>
  </si>
  <si>
    <t>Autorizó: ___________________________________________</t>
  </si>
  <si>
    <t>Elaboró:________________________________________________</t>
  </si>
  <si>
    <t>AMPLIACIONES/(REDUCCIONES)
2</t>
  </si>
  <si>
    <t>Autorizó: _______________________________________</t>
  </si>
  <si>
    <t xml:space="preserve">   Otros Servicios Generales</t>
  </si>
  <si>
    <t>ICMP
(%)
3/1 = [4]</t>
  </si>
  <si>
    <t>ICPP
(%)
9/5 = [11]</t>
  </si>
  <si>
    <t>1.1 Nombre de la evaluación: </t>
  </si>
  <si>
    <t>1.2 Fecha de inicio de la evaluación (dd/mm/aaaa):</t>
  </si>
  <si>
    <t>1.3 Fecha de término de la evaluación (dd/mm/aaaa):</t>
  </si>
  <si>
    <t>1.4 Nombre de la persona responsable de darle seguimiento a la evaluación y nombre de la unidad administrativa a la que pertenece:</t>
  </si>
  <si>
    <t>Nombre:</t>
  </si>
  <si>
    <t>Unidad administrativa:</t>
  </si>
  <si>
    <t>1.5 Objetivo general de la evaluación:</t>
  </si>
  <si>
    <t>1.6 Objetivos específicos de la evaluación:</t>
  </si>
  <si>
    <t>1.7 Metodología utilizada en la evaluación:</t>
  </si>
  <si>
    <t>Instrumentos de recolección de información: </t>
  </si>
  <si>
    <t>Cuestionarios__ Entrevistas__ Formatos__ Otros__ Especifique:</t>
  </si>
  <si>
    <t>Descripción de las técnicas y modelos utilizados: </t>
  </si>
  <si>
    <t>2.1 Describir los hallazgos más relevantes de la evaluación:</t>
  </si>
  <si>
    <t>2.2.1 Fortalezas:</t>
  </si>
  <si>
    <t>2.2.2 Oportunidades:</t>
  </si>
  <si>
    <t>2.2.3 Debilidades:</t>
  </si>
  <si>
    <t>2.2.4 Amenazas:</t>
  </si>
  <si>
    <t>3.1 Describir brevemente las conclusiones de la evaluación: </t>
  </si>
  <si>
    <t>3.2 Describir las recomendaciones de acuerdo a su relevancia:</t>
  </si>
  <si>
    <t>1:</t>
  </si>
  <si>
    <t>2: </t>
  </si>
  <si>
    <t>3: </t>
  </si>
  <si>
    <t>4: </t>
  </si>
  <si>
    <t>5:</t>
  </si>
  <si>
    <t>6:</t>
  </si>
  <si>
    <t>7:</t>
  </si>
  <si>
    <t>4.1 Nombre del coordinador de la evaluación:</t>
  </si>
  <si>
    <t>4.2 Cargo:</t>
  </si>
  <si>
    <t xml:space="preserve">4.3 Institución a la que pertenece: </t>
  </si>
  <si>
    <t>4.4 Principales colaboradores:</t>
  </si>
  <si>
    <t>4.5 Correo electrónico del coordinador de la evaluación:</t>
  </si>
  <si>
    <t>4.6 Teléfono (con clave lada):</t>
  </si>
  <si>
    <t>5.1 Nombre del (los) programa(s) evaluado(s):</t>
  </si>
  <si>
    <t xml:space="preserve">5.2 Siglas: </t>
  </si>
  <si>
    <t>5.3 Ente público coordinador del (los) programa(s): </t>
  </si>
  <si>
    <t>5.4 Poder público al que pertenece(n) el(los) programa(s):</t>
  </si>
  <si>
    <t>Poder Ejecutivo___ Poder Legislativo___ Poder Judicial___ Ente Autónomo___</t>
  </si>
  <si>
    <t>5.5 Ámbito gubernamental al que pertenece(n) el(los) programa(s):</t>
  </si>
  <si>
    <t>Federal___ Estatal___ Local___</t>
  </si>
  <si>
    <t>5.6 Nombre de la(s) unidad(es) administrativa(s) y de (los) titular(es) a cargo del (los) programa(s):</t>
  </si>
  <si>
    <t>5.6.1 Nombre(s) de la(s) unidad(es) administrativa(s) a cargo de (los) programa(s):</t>
  </si>
  <si>
    <t>5.6.2 Nombre(s) de (los) titular(es) de la(s) unidad(es) administrativa(s) a cargo de (los) programa(s) (nombre completo, correo electrónico y teléfono con clave lada):</t>
  </si>
  <si>
    <t>6. Datos de Contratación de la Evaluación</t>
  </si>
  <si>
    <t>6.1 Tipo de contratación:</t>
  </si>
  <si>
    <t>6.1.1 Adjudicación Directa___ 6.1.2 Invitación a tres___ 6.1.3 Licitación Pública Nacional___</t>
  </si>
  <si>
    <t>6.1.4 Licitación Pública Internacional___ 6.1.5 Otro: (Señalar)___</t>
  </si>
  <si>
    <t>6.2 Unidad administrativa responsable de contratar la evaluación:</t>
  </si>
  <si>
    <t xml:space="preserve">6.3 Costo total de la evaluación: $ </t>
  </si>
  <si>
    <t>6.4 Fuente de Financiamiento : </t>
  </si>
  <si>
    <t>7.1 Difusión en internet de la evaluación:</t>
  </si>
  <si>
    <t>7.2 Difusión en internet del formato:</t>
  </si>
  <si>
    <t>AO</t>
  </si>
  <si>
    <t>Total</t>
  </si>
  <si>
    <t>Formato para la Difusión de los Resultados de las Evaluaciones</t>
  </si>
  <si>
    <r>
      <t xml:space="preserve">2. </t>
    </r>
    <r>
      <rPr>
        <b/>
        <sz val="10"/>
        <color theme="1"/>
        <rFont val="Gotham Rounded Book"/>
        <family val="3"/>
      </rPr>
      <t>Principales Hallazgos de la evaluación</t>
    </r>
  </si>
  <si>
    <t>2.2 Señalar cuáles son las principales Fortalezas, Oportunidades, Debilidades y Amenazas (FODA), de acuerdo con los temas del programa, estrategia o instituciones.</t>
  </si>
  <si>
    <r>
      <t xml:space="preserve">3. </t>
    </r>
    <r>
      <rPr>
        <b/>
        <sz val="10"/>
        <color theme="1"/>
        <rFont val="Gotham Rounded Book"/>
        <family val="3"/>
      </rPr>
      <t>Conclusiones y recomendaciones de la evaluación</t>
    </r>
  </si>
  <si>
    <r>
      <t xml:space="preserve">4. </t>
    </r>
    <r>
      <rPr>
        <b/>
        <sz val="10"/>
        <color theme="1"/>
        <rFont val="Gotham Rounded Book"/>
        <family val="3"/>
      </rPr>
      <t>Datos de la Instancia evaluadora</t>
    </r>
  </si>
  <si>
    <r>
      <t xml:space="preserve">5. </t>
    </r>
    <r>
      <rPr>
        <b/>
        <sz val="10"/>
        <color theme="1"/>
        <rFont val="Gotham Rounded Book"/>
        <family val="3"/>
      </rPr>
      <t>Identificación del (los) programa(s)</t>
    </r>
  </si>
  <si>
    <t>7. Difusión de la Evaluación</t>
  </si>
  <si>
    <t>Metas</t>
  </si>
  <si>
    <t>Beneficiarios</t>
  </si>
  <si>
    <t>Delegación</t>
  </si>
  <si>
    <t>Presupuesto
(Pesos con dos decimales)</t>
  </si>
  <si>
    <t>Ejercido</t>
  </si>
  <si>
    <t>Relaciones Exteriores</t>
  </si>
  <si>
    <t>Seguridad Nacional</t>
  </si>
  <si>
    <t>Asuntos de Orden Público y de Seguridad Interior</t>
  </si>
  <si>
    <t>Vivienda y Servicios a la Comunidad</t>
  </si>
  <si>
    <t>Combustibles y Energía</t>
  </si>
  <si>
    <t>Minería, Manufacturas y Construcción</t>
  </si>
  <si>
    <t>Comunicaciones</t>
  </si>
  <si>
    <t>Otras No Clasificadas en Funciones Anteriores</t>
  </si>
  <si>
    <t>Transferencias, Participaciones y Aportaciones entre Diferentes Niveles y Ordenes de Gobierno</t>
  </si>
  <si>
    <t>Saneamiento del Sistema Financiero</t>
  </si>
  <si>
    <t>Adeudos de Ejercicios Fiscales Anteriores</t>
  </si>
  <si>
    <t>Autorizó:_____________________________</t>
  </si>
  <si>
    <t>Elaboró: _____________________________________________</t>
  </si>
  <si>
    <t>Avance Físico
%</t>
  </si>
  <si>
    <t>Descripción de Acciones Realizadas</t>
  </si>
  <si>
    <t>Estado Analítico del Ejercicio del Presupuesto de Egresos Detallado - LDF</t>
  </si>
  <si>
    <t>A. Personal Administrativo y de Servicio Público</t>
  </si>
  <si>
    <t>B. Magisterio</t>
  </si>
  <si>
    <t>C. Servicios de Salud</t>
  </si>
  <si>
    <t>D. Seguridad Pública</t>
  </si>
  <si>
    <t>c1) Personal Administrativo</t>
  </si>
  <si>
    <t>c2) Personal Médico, Paramédico y Afín</t>
  </si>
  <si>
    <t>e1) Nombre del Programa o Ley 1</t>
  </si>
  <si>
    <t>e2) Nombre del Programa o Ley 2</t>
  </si>
  <si>
    <t>F Sentencias Laborales Definitivas</t>
  </si>
  <si>
    <t>I. GASTO NO ETIQUETADO</t>
  </si>
  <si>
    <t>II. GASTO ETIQUETADO</t>
  </si>
  <si>
    <t>Total del Gasto en Servicios Personales</t>
  </si>
  <si>
    <t>Elaboró: _____________________________________</t>
  </si>
  <si>
    <t>Programa Presupuestario: (2)</t>
  </si>
  <si>
    <t>Nombre del Indicador
(3)</t>
  </si>
  <si>
    <t>Objetivo
(4)</t>
  </si>
  <si>
    <t>Nivel del Objetivo
(5)</t>
  </si>
  <si>
    <t>Tipo de Indicador
(6)</t>
  </si>
  <si>
    <t>Método de Cálculo
(7)</t>
  </si>
  <si>
    <t>Dimensión a Medir
(8)</t>
  </si>
  <si>
    <t>Frecuencia de Medición
(9)</t>
  </si>
  <si>
    <t>Unidad de Medida
(10)</t>
  </si>
  <si>
    <t>Línea Base
(11)</t>
  </si>
  <si>
    <t>Meta Anual Programada
(12)</t>
  </si>
  <si>
    <t>Meta Anual Alcanzada
(13)</t>
  </si>
  <si>
    <r>
      <t xml:space="preserve">1. </t>
    </r>
    <r>
      <rPr>
        <b/>
        <sz val="10"/>
        <color theme="1"/>
        <rFont val="Gotham Rounded Book"/>
        <family val="3"/>
      </rPr>
      <t>Descripción de la Evaluación   </t>
    </r>
  </si>
  <si>
    <t>(Pesos)</t>
  </si>
  <si>
    <t xml:space="preserve">C o n c e p t o  </t>
  </si>
  <si>
    <t>E. Gastos Asociados a la Implementación de Nuevas Leyes Federales o Reformas de las Mismas</t>
  </si>
  <si>
    <t>ECG Egresos por Capítulo de Gasto</t>
  </si>
  <si>
    <t>Capítulo</t>
  </si>
  <si>
    <t>Presupuesto (Pesos con dos decimales)</t>
  </si>
  <si>
    <t>Comprometido</t>
  </si>
  <si>
    <t>Importe de la Variación</t>
  </si>
  <si>
    <t>Explicaciones a las Variaciones:</t>
  </si>
  <si>
    <t>Eje</t>
  </si>
  <si>
    <t>Físico</t>
  </si>
  <si>
    <t>Presupuestal   (Pesos con dos decimales)</t>
  </si>
  <si>
    <t>Alcanzado</t>
  </si>
  <si>
    <t>Original</t>
  </si>
  <si>
    <t>Unidad de Medida</t>
  </si>
  <si>
    <t>Denominación</t>
  </si>
  <si>
    <t>EAI-RFI Egresos por Actividad Institucional con Recursos Fiscales</t>
  </si>
  <si>
    <t>EAI-RCR Egresos por Actividad Institucional con Recursos de Crédito</t>
  </si>
  <si>
    <t>Total URG</t>
  </si>
  <si>
    <t>EAI-RFE Egresos por Actividad Institucional con Recursos Federales</t>
  </si>
  <si>
    <t>R      e      s      u      l      t      a      d      o      s</t>
  </si>
  <si>
    <t>Índice de Cumplimiento Presupuestal</t>
  </si>
  <si>
    <t>Índice de Cumplimiento de Metas</t>
  </si>
  <si>
    <t>Original
(1)</t>
  </si>
  <si>
    <t>Modificado
(2)</t>
  </si>
  <si>
    <t>Alcanzado
(3)</t>
  </si>
  <si>
    <t>Aprobado
(6)</t>
  </si>
  <si>
    <t>Modificado
(7)</t>
  </si>
  <si>
    <t>Comprometido
(8)</t>
  </si>
  <si>
    <t>Devengado
(9)</t>
  </si>
  <si>
    <t>Ejercido
(10)</t>
  </si>
  <si>
    <t>Pagado
(11)</t>
  </si>
  <si>
    <t>EVARF Explicación a las Variaciones y Aplicación de los Recursos de Origen Federal</t>
  </si>
  <si>
    <t>Original
[1]</t>
  </si>
  <si>
    <t>Modificado
[2]</t>
  </si>
  <si>
    <t>Alcanzado
[3]</t>
  </si>
  <si>
    <t>Aprobado
(5)</t>
  </si>
  <si>
    <t>Modificado
(6)</t>
  </si>
  <si>
    <t>Comprometido
(7)</t>
  </si>
  <si>
    <t>Devengado
(8)</t>
  </si>
  <si>
    <t>Ejercido
(9)</t>
  </si>
  <si>
    <t>Pagado
(10)</t>
  </si>
  <si>
    <t>AR Acciones Realizadas para la Consecución de Metas de las Actividades Institucionales</t>
  </si>
  <si>
    <t>Modificada</t>
  </si>
  <si>
    <t>Alcanzada</t>
  </si>
  <si>
    <r>
      <t>Denominación del Programa</t>
    </r>
    <r>
      <rPr>
        <sz val="8"/>
        <rFont val="Gotham Rounded Book"/>
        <family val="3"/>
      </rPr>
      <t xml:space="preserve"> </t>
    </r>
    <r>
      <rPr>
        <vertAlign val="superscript"/>
        <sz val="8"/>
        <rFont val="Gotham Rounded Book"/>
        <family val="3"/>
      </rPr>
      <t>1/</t>
    </r>
  </si>
  <si>
    <t>Fecha de Publicación de las Reglas de Operación</t>
  </si>
  <si>
    <t>Colonia</t>
  </si>
  <si>
    <t>ADS Ayudas, Donativos y Subsidios</t>
  </si>
  <si>
    <t>Acción o Proyecto</t>
  </si>
  <si>
    <r>
      <t xml:space="preserve"> Presupuesto (Pesos con dos decimales)</t>
    </r>
    <r>
      <rPr>
        <b/>
        <vertAlign val="superscript"/>
        <sz val="8"/>
        <rFont val="Gotham Rounded Book"/>
        <family val="3"/>
      </rPr>
      <t xml:space="preserve"> </t>
    </r>
  </si>
  <si>
    <t>Aprobado*</t>
  </si>
  <si>
    <t>Descripción</t>
  </si>
  <si>
    <t>Colonia o Pueblo Originario</t>
  </si>
  <si>
    <t>Proyecto</t>
  </si>
  <si>
    <t>Avance del
 Proyecto
 (%)</t>
  </si>
  <si>
    <t>Aprobado*
1</t>
  </si>
  <si>
    <t>Modificado
2</t>
  </si>
  <si>
    <t xml:space="preserve"> Ejercido
3</t>
  </si>
  <si>
    <t>Variación %
3/1</t>
  </si>
  <si>
    <t>REA Remanentes de Ejercicios Anteriores</t>
  </si>
  <si>
    <t>Remanente</t>
  </si>
  <si>
    <t>Rendimientos Financieros</t>
  </si>
  <si>
    <t>Fuente de Financiamiento</t>
  </si>
  <si>
    <t>Destino del Gasto</t>
  </si>
  <si>
    <t>PPI Programas y Proyectos de Inversión</t>
  </si>
  <si>
    <t>IAPP Indicadores Asociados a Programas Presupuestarios</t>
  </si>
  <si>
    <t>PPD Presupuesto Participativo para las Delegaciones</t>
  </si>
  <si>
    <t>Poder Ejecutivo de la Ciudad de México</t>
  </si>
  <si>
    <t>Principales Acciones Realizadas con Recursos de Origen Federal (5)</t>
  </si>
  <si>
    <t>Explicaciones a las Variaciones Presupuestales:</t>
  </si>
  <si>
    <t>APP Avance Programático-Presupuestal de Actividades Institucionales</t>
  </si>
  <si>
    <t xml:space="preserve"> Tipo</t>
  </si>
  <si>
    <t>Ayudas, Donativos o Subsidios</t>
  </si>
  <si>
    <r>
      <t xml:space="preserve"> Tipo </t>
    </r>
    <r>
      <rPr>
        <b/>
        <vertAlign val="superscript"/>
        <sz val="8"/>
        <rFont val="Gotham Rounded Book"/>
        <family val="3"/>
      </rPr>
      <t>1/</t>
    </r>
    <r>
      <rPr>
        <b/>
        <sz val="8"/>
        <rFont val="Gotham Rounded Book"/>
        <family val="3"/>
      </rPr>
      <t xml:space="preserve"> </t>
    </r>
  </si>
  <si>
    <t xml:space="preserve">Total </t>
  </si>
  <si>
    <t>Características</t>
  </si>
  <si>
    <t>EP-02 Clasificación Económica (Por Tipo de Gasto)</t>
  </si>
  <si>
    <t>EP-03 Clasificación por Objeto del Gasto (Capítulo y Concepto)</t>
  </si>
  <si>
    <t>EP-04 Clasificación Funcional (Finalidad y Función)</t>
  </si>
  <si>
    <t>EP-05 Gasto por Categoría Programática</t>
  </si>
  <si>
    <t>Clave
Programa o Proyecto de Inversión</t>
  </si>
  <si>
    <t>Denominación del Programa o Proyecto de Inversión</t>
  </si>
  <si>
    <t>Total del Gasto (8)</t>
  </si>
  <si>
    <t>6d Clasificación de Servicios Personales por Categoría</t>
  </si>
  <si>
    <t xml:space="preserve">   Provisiones para Contingencias y Otras Erogaciones Especiales</t>
  </si>
  <si>
    <t xml:space="preserve">   Participaciones</t>
  </si>
  <si>
    <t>Ampliaciones/
Reducciones
(3)</t>
  </si>
  <si>
    <t xml:space="preserve">
Aprobado
(2)
</t>
  </si>
  <si>
    <t>Modificado
(4)</t>
  </si>
  <si>
    <t>Devengado
(5)</t>
  </si>
  <si>
    <t>Pagado
(6)</t>
  </si>
  <si>
    <t xml:space="preserve">
Subejercicio
(7)</t>
  </si>
  <si>
    <t>* Especificar  el nombre del Fondo, Convenio, Subsidio o Participaciones.</t>
  </si>
  <si>
    <r>
      <rPr>
        <b/>
        <vertAlign val="superscript"/>
        <sz val="8"/>
        <rFont val="Gotham Rounded Book"/>
        <family val="3"/>
      </rPr>
      <t xml:space="preserve">1/ </t>
    </r>
    <r>
      <rPr>
        <b/>
        <sz val="8"/>
        <rFont val="Gotham Rounded Book"/>
        <family val="3"/>
      </rPr>
      <t>Se refiere a programas públicos que cuentan con reglas de operación publicadas en la Gaceta Oficial de la Ciudad de México.</t>
    </r>
  </si>
  <si>
    <t>Del devengado respecto del modificado.</t>
  </si>
  <si>
    <t>Año del Recurso</t>
  </si>
  <si>
    <t>(8)</t>
  </si>
  <si>
    <t>Total URG (9)</t>
  </si>
  <si>
    <t>Py</t>
  </si>
  <si>
    <t>Diferencia
Ejercido-Aprobado</t>
  </si>
  <si>
    <t>INFORME  DE  CUENTA   PÚBLICA
2018</t>
  </si>
  <si>
    <t>AUR Asignaciones Adicionales Autorizadas a las Unidades Responsables del Gasto en el Decreto de Presupuesto de Egresos de la CDMX para el Ejercicio Fiscal 2018</t>
  </si>
  <si>
    <t>Del 1 de enero al 31 de diciembre de 2018</t>
  </si>
  <si>
    <t>Del 1 de enero al 31 de diciembre 2018</t>
  </si>
  <si>
    <t>APR-1 ACCIONES DEL PROGRAMA DE RECONSTRUCCIÓN DE LA CIUDAD DE MÉXICO</t>
  </si>
  <si>
    <t>Asignaciones Previstas en el Artículo 14 del Decreto de Presupuesto de Egresos para el Ejercicio Fiscal 2018</t>
  </si>
  <si>
    <t>EJE</t>
  </si>
  <si>
    <t>DG</t>
  </si>
  <si>
    <t>OR</t>
  </si>
  <si>
    <t>ACCIONES APROBADAS POR LA COMISIÓN PARA LA RECONSTRUCCIÓN, RECUPERACIÓN Y TRANSFORMACIÓN DE LA CIUDAD DE MÉXICO EN UNA CDMX CADA VEZ MÁS RESILIENTE</t>
  </si>
  <si>
    <r>
      <t xml:space="preserve"> PRESUPUESTO 
(Pesos con dos decimales)</t>
    </r>
    <r>
      <rPr>
        <b/>
        <vertAlign val="superscript"/>
        <sz val="9"/>
        <rFont val="Gotham Rounded Book"/>
        <family val="3"/>
      </rPr>
      <t xml:space="preserve"> </t>
    </r>
  </si>
  <si>
    <t>NÚMERO DE BENEFICIARIOS</t>
  </si>
  <si>
    <t>DESCRIPCIÓN ESPECIFICA</t>
  </si>
  <si>
    <t>ASIGNADO</t>
  </si>
  <si>
    <t>MODIFICADO</t>
  </si>
  <si>
    <t>EJERCIDO</t>
  </si>
  <si>
    <t>(9)</t>
  </si>
  <si>
    <t>TOTAL URG (10)</t>
  </si>
  <si>
    <t>APR-2 OTRAS ACCIONES DEL PROGRAMA DE RECONSTRUCCIÓN DE LA CIUDAD DE MÉXICO</t>
  </si>
  <si>
    <t>OTRAS ACCIONES APROBADAS CONFORME A LEY PARA LA RECONSTRUCCIÓN, RECUPERACIÓN Y TRANSFORMACIÓN DE LA CIUDAD DE MÉXICO EN UNA CADA VEZ MAS RESILIENTE</t>
  </si>
  <si>
    <t>EAI-RAA Egresos por Actividad Institucional con Recursos Propios</t>
  </si>
  <si>
    <t>ALCALDIA TLALPAN</t>
  </si>
  <si>
    <t xml:space="preserve">Titular: </t>
  </si>
  <si>
    <t>Responsable:</t>
  </si>
  <si>
    <t>Dra. Patricia Elena Aceves Pastrana
Alcaldesa en Tlalpan.</t>
  </si>
  <si>
    <t>Lic. Alejandro Mendoza Martínez
Director General de Administración</t>
  </si>
  <si>
    <t>Unidad Responsable del Gasto: O2CD14.- ALCALDIA TLALPAN</t>
  </si>
  <si>
    <t>UNIDAD RESPONSABLE DEL GASTO: O2CD14.- ALCALDIA TLALPAN</t>
  </si>
  <si>
    <t>Equidad e Inclusión Social para el Desarrollo Humano</t>
  </si>
  <si>
    <t>Servicios Comunales</t>
  </si>
  <si>
    <t>Sanidad Animal</t>
  </si>
  <si>
    <t>Servicio</t>
  </si>
  <si>
    <t>Prestación de Servicios de Salud a la Comunidad</t>
  </si>
  <si>
    <t>Apoyo a la Salud</t>
  </si>
  <si>
    <t>Persona</t>
  </si>
  <si>
    <t>Campañas de Salud Pública</t>
  </si>
  <si>
    <t>Recreación, Cultura y otras Manifestaciónes Sociales</t>
  </si>
  <si>
    <t>Deporte y Recreación</t>
  </si>
  <si>
    <t>Fomento de Actividades Deportivas y Recreativas</t>
  </si>
  <si>
    <t>Evento</t>
  </si>
  <si>
    <t>Mantenimiento, Conservación y Rehabilitación de Espacios Deportivos</t>
  </si>
  <si>
    <t>Inmueble</t>
  </si>
  <si>
    <t>Cultura</t>
  </si>
  <si>
    <t>Mantenimiento, Conservación y Rehabilitación de Infraestructura Cultural</t>
  </si>
  <si>
    <t>Promoción de Actividades Culturales</t>
  </si>
  <si>
    <t>Educación Básica</t>
  </si>
  <si>
    <t>Apoyo a la Educación</t>
  </si>
  <si>
    <t>Construcción y Ampliación de Infraestructura Educativa</t>
  </si>
  <si>
    <t>Mantenimiento, Conservación y Rehabilitación de Infraestructura Educativa</t>
  </si>
  <si>
    <t>Otros Grupos Vulnerables</t>
  </si>
  <si>
    <t>Atención al Desarrollo de la Niñez</t>
  </si>
  <si>
    <t>Atención de la Violencia Intrafamiliar</t>
  </si>
  <si>
    <t xml:space="preserve">Servicios Complementarios de Apoyo a Personas con Discapacidad </t>
  </si>
  <si>
    <t>Servicios Complementarios de Apoyo Social a Adultos Mayores</t>
  </si>
  <si>
    <t>Otros de Seguridad Social y Asistencia Social</t>
  </si>
  <si>
    <t>Apoyo a la Juventud</t>
  </si>
  <si>
    <t>Construcción y Ampliación de Infraestructura de Desarrollo Social</t>
  </si>
  <si>
    <t>Mantenimiento, Conservación y  Rehabilitación de Infraestructura de  Desarrollo social</t>
  </si>
  <si>
    <t>Operación de Centros de Desarrollo Infantil en Delegaciones</t>
  </si>
  <si>
    <t>Servicio y Ayuda de Asistencia Social</t>
  </si>
  <si>
    <t>Gobernabilidad, Seguridad Y Protección Ciudadana</t>
  </si>
  <si>
    <t>Policía</t>
  </si>
  <si>
    <t>Apoyo a la Prevención del Delito</t>
  </si>
  <si>
    <t>Servicios Complementarios de Vigilancia</t>
  </si>
  <si>
    <t>Policia</t>
  </si>
  <si>
    <t>Protección Civil</t>
  </si>
  <si>
    <t>Gestión Integral del Riesgo en Materia de Protección Civil</t>
  </si>
  <si>
    <t>Acción</t>
  </si>
  <si>
    <t>Desarrollo Económico Sustentable</t>
  </si>
  <si>
    <t>Protección de la Diversidad Biológica y del Paisaje</t>
  </si>
  <si>
    <t>Atención a Áreas Naturales Protegidas</t>
  </si>
  <si>
    <t>Metro Cuadrado</t>
  </si>
  <si>
    <t>Prevención, Control y Combate de Incendios Forestales</t>
  </si>
  <si>
    <t>Mantenimiento del Suelo de Conservación</t>
  </si>
  <si>
    <t>Abastecimiento de Agua</t>
  </si>
  <si>
    <t>Provisión Emergente de Agua Potable</t>
  </si>
  <si>
    <t>Metro Cúbico</t>
  </si>
  <si>
    <t>Desarrollo Economico</t>
  </si>
  <si>
    <t>Asuntos Economicos, Comerciales y Laborales en General</t>
  </si>
  <si>
    <t>Asuntos Economicos y Comerciales en General</t>
  </si>
  <si>
    <t>Reordenamiento de la Vía Pública con Enfoque de Desarrollo Económico</t>
  </si>
  <si>
    <t>Comerciante</t>
  </si>
  <si>
    <t>Agropecuaria</t>
  </si>
  <si>
    <t>Fomento Agropecuario</t>
  </si>
  <si>
    <t>Apoyo</t>
  </si>
  <si>
    <t>Otros Asuntos Económicos</t>
  </si>
  <si>
    <t>Apoyo a MYPES</t>
  </si>
  <si>
    <t>Empresa</t>
  </si>
  <si>
    <t>Habitabilidad y Servicios, Espacio Público e Infraestructura</t>
  </si>
  <si>
    <t>Coordinación de Politicas de Gobierno</t>
  </si>
  <si>
    <t>Territorio</t>
  </si>
  <si>
    <t>Control y Ordenamiento  de los Asentamientos Humanos Irregulares</t>
  </si>
  <si>
    <t>Predio</t>
  </si>
  <si>
    <t>Ordenación de Desechos</t>
  </si>
  <si>
    <t>Recolección de Residuos Sólidos</t>
  </si>
  <si>
    <t>Tonelada</t>
  </si>
  <si>
    <t>Ordenación de Aguas Residuales, Drenaje y Alcantarillado</t>
  </si>
  <si>
    <t>Construcción y Ampliación de Infraestructura del Sistema de Drenaje</t>
  </si>
  <si>
    <t>Kilómetro</t>
  </si>
  <si>
    <t>Desazolve de la Red del Sistema de Drenaje</t>
  </si>
  <si>
    <t>Metro</t>
  </si>
  <si>
    <t>Mantenimiento, Conservación y Rehabilitación al Sistema de Drenaje</t>
  </si>
  <si>
    <t>Obras complementarias al sistema de drenaje</t>
  </si>
  <si>
    <t>pieza</t>
  </si>
  <si>
    <t>Protección de la Diversidad Biologica y del Paisaje</t>
  </si>
  <si>
    <t xml:space="preserve">Mantenimiento de Áreas Verdes </t>
  </si>
  <si>
    <t>Urbanización</t>
  </si>
  <si>
    <t>Balizamiento en Vialidades</t>
  </si>
  <si>
    <t>Construcción y Ampliación de Banquetas</t>
  </si>
  <si>
    <t>Construcción y Ampliación de Edificios Públicos</t>
  </si>
  <si>
    <t>Construcción y Ampliación de Infraestructura Comercial</t>
  </si>
  <si>
    <t>Mantenimiento, Conservación y Rehabilitación a Edificios Públicos</t>
  </si>
  <si>
    <t>Mantenimiento, Conservación y Rehabilitación de Banquetas</t>
  </si>
  <si>
    <t>Mantenimiento, Conservación y Rehabilitación de Infraestructura Comercial</t>
  </si>
  <si>
    <t>Mantenimiento, Conservación y Rehabilitación en Vialidades Secundarias</t>
  </si>
  <si>
    <t>Mantenimiento, Rehabilitación y Conservación  de Imagen Urbana</t>
  </si>
  <si>
    <t>Espacio Público</t>
  </si>
  <si>
    <t>Construcción y Ampliación de Infraestructura de Agua Potable</t>
  </si>
  <si>
    <t>Mantenimiento, Conservación y Rehabilitación de Infraestructura de Agua Potable</t>
  </si>
  <si>
    <t>Alumbrado Público</t>
  </si>
  <si>
    <t>Luminaria</t>
  </si>
  <si>
    <t>Vivienda</t>
  </si>
  <si>
    <t>Mantenimiento, Conservación y Rehabilitación para Unidades Habitacionales y Vivienda</t>
  </si>
  <si>
    <t>Operación de Panteones Públicos</t>
  </si>
  <si>
    <t>Efectividad, Rendición de Cuentas y Combate a la Corrupción</t>
  </si>
  <si>
    <t>Presidencia/Gubernatura</t>
  </si>
  <si>
    <t>Coordinación de Políticas</t>
  </si>
  <si>
    <t>Otros</t>
  </si>
  <si>
    <t xml:space="preserve">Apoyo Administrativo </t>
  </si>
  <si>
    <t>Trámite</t>
  </si>
  <si>
    <t xml:space="preserve">Capacitación y Actualización a Servidores Públicos </t>
  </si>
  <si>
    <t>Curso</t>
  </si>
  <si>
    <t>TOTAL URG</t>
  </si>
  <si>
    <t>Accion Social:
Entrega de Juguetes a Niñas y Niños de Tlalpan 2018</t>
  </si>
  <si>
    <t>Tlalpan</t>
  </si>
  <si>
    <t>Diversas ubicaciones</t>
  </si>
  <si>
    <t xml:space="preserve">Programa Social:
Apoyo a Colectivos de Personas Mayores Tlalpan 2018
</t>
  </si>
  <si>
    <t>31 de Enero del 2018</t>
  </si>
  <si>
    <t>Centro de Tlapan</t>
  </si>
  <si>
    <t>Colectivo</t>
  </si>
  <si>
    <t xml:space="preserve">Programa Social:
Apoyos Productivos Tlalpan 2018
</t>
  </si>
  <si>
    <t>San Miguel Topilejo, Fracc. Pedregal de Tepepan, Magdalena Petlacalco, Ampoliación Miguel Hidalgo, Bosques del Pedregal, San Andrés Totoltepec, Vistas del Valle, Heroés de Padierna, Ejidos de San Pedro Mártir, La Primavera, Miguel Hidalgo 3a. Sección, U.H. Emilio Portes Gil, Fuentes del Pedregal, Ampl. 3 de Mayo,  Viveros de Coactetlán, Fuentes Brotantes, Plan de Ayala, Isidro Fabela, Jardines de San Juan, San Miguel Ajusco, Tlalpuente, Pedregal de las Águilas, U.H. Fuentes Brotantes, Tlalpan Centro, La Quinta,  Cantera Puente de Piedra,  La Joya, San Miguel Xicalco, Barrio Santa Cruz, San Miguel Topilejo, Chimalcoyotl, 2 de Octubre, Pedregal de San Nicolás 3a Secc., U.H. ISSFAM, Toriello Guerra, Lomas Hidalgo, Santa úrsula Xitla, Ajusco.</t>
  </si>
  <si>
    <t xml:space="preserve">Persona </t>
  </si>
  <si>
    <t>69 Mujeres
42 Hombres</t>
  </si>
  <si>
    <t xml:space="preserve">Programa Social:
'Centros Comunitarios Tlalpan 2018 - "Juntos de la Mano"
</t>
  </si>
  <si>
    <t>Programa Social:
Centros Comunitarios de Atención a la Infancia en Zonas de Medio, Bajo y Muy Bajo Índice de Desarrollo Social Tlalpan 2018</t>
  </si>
  <si>
    <t xml:space="preserve">Programa Social:
Ciberescuelas Tlalpan 2018
</t>
  </si>
  <si>
    <t>Ejidos de San Pedro Mártir, Belvedere, Centro de Tlalpan, Bosques, Chichicaspatl, Cultura Maya, Héroes, Fuentes de Tepepan, Miguel Hidalgo 4A Sección, Mesa los Hornos, Héroes de Padierna, Pedregal de San Nicoás 1a. Sección, LA Fama, Tlalmille, Pueblo Quieto, Narciso Mendoza, Parres el Guarda, Magdalena Petlacalco, San Andrés Totoltepec, San Pedro Mártir, Santa Úrsula Xitla, Santo Tomás Ajusco, San Miguel Topilejo y Toriello Guerra.</t>
  </si>
  <si>
    <t>Hasta 7,000 Estudiantes, 147 Figuras Educativas</t>
  </si>
  <si>
    <t>Programa Social:
'Colectivos Culturales Tlalpan 2018</t>
  </si>
  <si>
    <t>Dos de Octubre, Bosques del Pedregal, Cultura Maya, Ejidos de San Pedro Martir, Lomas de Cuilotepec, Lomas de Padierna, Magdalena Petlacalco, Miguel Hidalgo Segunda Seccion, Miguel Hidalgo 4ta Seccion, Narciso Mendoza Super Manzana 5, Pedregal de san Nicolas, san Miguel Topilejo, San Pedro Martir, San Andres Totoltepec, Santo Tomas Ajusco, Tlalpan Centro y Torres de Padierna</t>
  </si>
  <si>
    <t>Programa Social:
Asesorías para el Examen de Ingreso a la Educación Media Superior Tlalpan 2018</t>
  </si>
  <si>
    <t xml:space="preserve">Ejidos de San Pedro Mártir, Lomas de Padierna, Miguel Hidalgo 3A. Sección, San Miguel Topilejo, Magdalena Petlacalco, Pedregal de San Nicolás 1A. Sección e Isidro Fabela.
</t>
  </si>
  <si>
    <t>Hasta 2,400 Estudiantes, 105 Figuras Educativas</t>
  </si>
  <si>
    <t xml:space="preserve">Programa Social:
'Cultura Comunitaria Tlalpan 2018
</t>
  </si>
  <si>
    <t>Ejidos  de San Pedro Martir, 2da sección de Miguel Hidalgo, ol. 2 de octubre, Col. Ampliación Tepeximilpa,  Col. AMSA, Col. Belvedere, Bosques del Pedregal , Carrasco, Cultura Maya, Isidro Fabela, La Fama, Miguel Hidalgo, Miguel Hidalgo Segunda Seccion, Miguel Hidalgo Tercera Seccion, Narciso Mendoza, Pueblo Quieto, Topilejo, Santa Ursula Xitla, Tlalcoligia, Magdalena Petlacalco, Mesa los hornos, Chimalcoyotl, Mesa los Hornos, San Miguel Xicalco, San Pedro Martir y Tlalpan Centro</t>
  </si>
  <si>
    <t xml:space="preserve">Programa Social:
Deporteando Tlalpan 2018
</t>
  </si>
  <si>
    <t>San Miguel Topilejo, San Miguel Ajusco, Santo Tomás Ajusco, San Pedro Mártir,Centro de Tlalpan, La Joya, Coapa, Pedregal de San Nicolás, Miguel Hidalgo.</t>
  </si>
  <si>
    <t xml:space="preserve">Programa Social
Desarrollo Rural y Sustentable Tlalpan 2018
</t>
  </si>
  <si>
    <t xml:space="preserve">Parres El Guarda, San Miguel Topilejo, San Andrés Totoltepec, San Miguel Xicalco, La Magdalena Petlacalco, San Miguel Ajusco, Santo Tomás Ajusco, San Pedro Mártir. 
</t>
  </si>
  <si>
    <t>114 Mujeres
113 Hombres</t>
  </si>
  <si>
    <t xml:space="preserve">Programa Social:
Programa Operativo Prevención del Delito Tlalpan 2018
</t>
  </si>
  <si>
    <t xml:space="preserve">31 de Enero del 2018
Modificaciones
08 de Febrero del 2018
09 de a bril del 2018
</t>
  </si>
  <si>
    <t>Varias Colonias de la Demarcación</t>
  </si>
  <si>
    <t xml:space="preserve">Programa Social:
'#Tlalpanproanimal
</t>
  </si>
  <si>
    <t>Lomas de Padierna</t>
  </si>
  <si>
    <t xml:space="preserve">
Programa Social:
Promotores Culturales Tlalpan 2018</t>
  </si>
  <si>
    <t>Ampliacion Tepeximilpa, Cuanejaque, Cultura Maya, Ejidos de San Pedro Martir, San Miguel Xicalco, San Miguel Topilejo, San Miguel Ajusco, San Pedro Martir, Chimalcoyotl, Mesa los Hornos, San Lorenzo Huipulco, , La fama, Lomas Hidalgo, Barrio Niño de Jesus, Belveder, Tlalpan Centro, Torres de Padierna, Verano, chichicaspatl, Barrio el Capulin, bosques del Pedregal, Chichicaspatl, Parres el Guarda, Arenal de Guadalupe, Lomas de Cuilotepec, Pueblo Quieto, Tlalcoligia y Tlalpan Centro</t>
  </si>
  <si>
    <t xml:space="preserve">Programa Social:
Apoyo Económico para Inicio de Ciclo Escolar en Secundarias Tlalpan 2018
</t>
  </si>
  <si>
    <t>Hasta 12,025 estudiantes inscritos en secundarias públicas 
• 1 Coordinador General:
• 1 Coordinador Administrativo:
• 10 Monitores Técnico Operativos</t>
  </si>
  <si>
    <t xml:space="preserve">Programa Social:
Uniformes Deportivos Escolares Tlalpan 2018
</t>
  </si>
  <si>
    <t xml:space="preserve">• 42,000 niñas y niños: 
• 20 Monitores Técnico Operativos
</t>
  </si>
  <si>
    <t xml:space="preserve">Programa Social:
Estímulos Económicos a Niñas y Niños Tlalpan 2018
</t>
  </si>
  <si>
    <t>Programa Social:
'Recuperación Urbana Tlalpan 2018</t>
  </si>
  <si>
    <t>2 Coordinadores de Brigada
12 BrigadistaS
58 Brigadista
72 Beneficiarios</t>
  </si>
  <si>
    <t xml:space="preserve">Programa Social:
Invierno Solidario Tlalpan 2018
</t>
  </si>
  <si>
    <t>19 de Febrero del 2018</t>
  </si>
  <si>
    <t>6,000 beneficiarios con chamarras Y  11,300 beneficiarios con cobijas</t>
  </si>
  <si>
    <t xml:space="preserve">Caccion Social:
Participación Ciudadana en Programas Sociales Tlalpan 2018
</t>
  </si>
  <si>
    <t>19 de febrero del 2018</t>
  </si>
  <si>
    <t>Accion Social:
Unidad-Es Tlalpan 2018</t>
  </si>
  <si>
    <t>59 Unidades Habitacionales y 6 personas del equipo operativo</t>
  </si>
  <si>
    <t xml:space="preserve">Apoyo Emergente para Habitantes de Tlalpan afectados por el sismo del 19 de septiembre de 2017
</t>
  </si>
  <si>
    <t>26 de marzo del 2018</t>
  </si>
  <si>
    <t xml:space="preserve">Accion Social:
Red de Mujeres Contra la Violencia Hacia las Mujeres y Niñas de Tlalpan 2018
</t>
  </si>
  <si>
    <t>26 de Marzo del 2018</t>
  </si>
  <si>
    <t xml:space="preserve">Programa Social:
Apoyos Sociales a Personas Damnificadas por el sismo del 19 de septiembre de 2017 en Tlalpan
 </t>
  </si>
  <si>
    <t>04 de Abril del 2018</t>
  </si>
  <si>
    <t xml:space="preserve">Programa Social:
'XIV Carrera Tlalpense 10 K 2018
</t>
  </si>
  <si>
    <t>la joya, Villa Coapa, San Andres Totoltepec, San Miguel Topilejo, Santa Ursula Xitla, Santo Tomás Ajusco.</t>
  </si>
  <si>
    <t xml:space="preserve">Accion Social:
'Apoyos Sociales a Personas en Situación de Vulnerabilidad Tlalpan 2018
</t>
  </si>
  <si>
    <t>Centtro de Tlapan</t>
  </si>
  <si>
    <t xml:space="preserve">Hasta 450 personas </t>
  </si>
  <si>
    <t xml:space="preserve">Programa Social:
Apoyos Económicos a Deportistas Destacados y Prospectos Deportivos 2018
</t>
  </si>
  <si>
    <t>La joya, Villa Coapa, San Andres Totoltepec, San Miguel Topilejo, Santa Ursula Xitla, Santo Tomás Ajusco.</t>
  </si>
  <si>
    <t>Acción Social:
"Formación Musical para Niñas, Niños y Jovenes de Tlalpan 2018</t>
  </si>
  <si>
    <t>10 de Septiembre del2018</t>
  </si>
  <si>
    <t>2 De Octubre</t>
  </si>
  <si>
    <t>Calentadores solares para el beneficio de los ciudadanos de la colonia 2 de octubre.</t>
  </si>
  <si>
    <t>Ahuacatitla</t>
  </si>
  <si>
    <t>Calentadores solares para toda la colonia srgun alcance presupuestal</t>
  </si>
  <si>
    <t>Ampliación Miguel Hidalgo 2a Sección</t>
  </si>
  <si>
    <t>Repavimentar la calle Juan Segura Gutiérrez</t>
  </si>
  <si>
    <t>Trabajos por definir una vez que se concluyan los levantamientos de necesidadeds por parte de las Areas Operativas</t>
  </si>
  <si>
    <t>Ampliación Miguel Hidalgo 3a Sección</t>
  </si>
  <si>
    <t>Calentadores Solares</t>
  </si>
  <si>
    <t>Ampliación Miguel Hidalgo 4a Sección</t>
  </si>
  <si>
    <t>Tinacos de 600 litros cúbicos para vecinos de la colonia</t>
  </si>
  <si>
    <t>Arboledas del Sur</t>
  </si>
  <si>
    <t>Cambio de tubería de drenaje de las calles Real Madrid y Hacienda San Nicolás Tolentino</t>
  </si>
  <si>
    <t>Arenal Guadalupe Tlalpan</t>
  </si>
  <si>
    <t>Herramientas para el desarrollo de actividades culturales</t>
  </si>
  <si>
    <t>Arenal Puerta Tepepan</t>
  </si>
  <si>
    <t>Diagnóstico y reparación de los sumideros de la cerrada Zapata</t>
  </si>
  <si>
    <t>Atocpa Sur</t>
  </si>
  <si>
    <t>Calentadores solares para la colonia Atocpa</t>
  </si>
  <si>
    <t>Ayocatitla Asunción</t>
  </si>
  <si>
    <t>Colocación de lámparas solares en calle Tetic, desde Ayocatitla hasta Gaviota</t>
  </si>
  <si>
    <t>Belisario Domínguez</t>
  </si>
  <si>
    <t>Drenaje de la calle 6 esquina con la 15 y de la calle 15 a Vasco de Quiroga</t>
  </si>
  <si>
    <t>Belvedere</t>
  </si>
  <si>
    <t>Re encarpetado de calle Venucia entre Ática y Troya</t>
  </si>
  <si>
    <t>Bosque de Tepeximilpa</t>
  </si>
  <si>
    <t>Alarmas vecinales sonoras consisten en cerebro receptora 2 sirenas, batería recargable, cargador de batería automático, luz estrobo o led</t>
  </si>
  <si>
    <t>Alarmas vecinales sonoras consisten en cerebro, receptora, 2 sirenas, batería recargable, cargador de batería automatice, luz estrobo o led, 20 controles remoto por alarma, 20 placas preventivas de fachada por domicilio, repetidoras en postes y 2 años de garantía. Adquirir con el presupuesto participativo 2018 alarmas vecinales sonoras, mitigar la delincuencia, incentivar la participación ciudadana para la prevención del delito, responsabilizar los actos ciudadanos en pro de la mitigación del delito.</t>
  </si>
  <si>
    <t>Bosques del Pedregal</t>
  </si>
  <si>
    <t>Ampliación y construcción de sala de espera y consultorios en el centro de salud "Tierra y Libertad"</t>
  </si>
  <si>
    <t>Calvario Camisetas</t>
  </si>
  <si>
    <t>Parque de las abuelas, abuelos, niñas y niños</t>
  </si>
  <si>
    <t>Cantera Puente de Piedra</t>
  </si>
  <si>
    <t>Iluminación a calles</t>
  </si>
  <si>
    <t>Chichicaspatl</t>
  </si>
  <si>
    <t>Adquisición de material y equipo de tae kwon do</t>
  </si>
  <si>
    <t>Chimalcoyotl</t>
  </si>
  <si>
    <t>Calentadores solares para toda la colonia (equipamiento e instalación)</t>
  </si>
  <si>
    <t>Chimilli</t>
  </si>
  <si>
    <t>Pavimentación de la calle F.F. C.C. de Cuernavaca entre Ciprés y lateral Picacho Ajusco</t>
  </si>
  <si>
    <t>Club de Golf México-San Buenaventura</t>
  </si>
  <si>
    <t>Instalación de luminarias tipo punta de bala sobre camellón de Av. San Buenaventura</t>
  </si>
  <si>
    <t>Coapa 2a Sección-Ramos Millán</t>
  </si>
  <si>
    <t>Cambio de asfalto por pavimento concreto hidráulico en las calles de Ingenio San Gabriel entre calzada del Hueso y Cafetales, Ingenio la Joya entre</t>
  </si>
  <si>
    <t>Coapa-Villa Cuemanco</t>
  </si>
  <si>
    <t>Cambio de alumbrado interno del área verde</t>
  </si>
  <si>
    <t>Colinas del Bosque-Las Tortolas</t>
  </si>
  <si>
    <t>Juegos infantiles</t>
  </si>
  <si>
    <t>Sistema de energía solar para equipo de bombeo</t>
  </si>
  <si>
    <t xml:space="preserve">Conjunto Habitacional Pedregal del Lago </t>
  </si>
  <si>
    <t>Pista para correr y gimnasio al aire libre</t>
  </si>
  <si>
    <t xml:space="preserve">Conjunto Urbano Cuemanco (U habitacional) </t>
  </si>
  <si>
    <t>Cambio de luminarias toda la colonia Conjunto Urbano Cuemanco</t>
  </si>
  <si>
    <t>Cruz del Farol</t>
  </si>
  <si>
    <t>Continuación de drenaje en calle Escalerilla hasta calle Sauz Tostado</t>
  </si>
  <si>
    <t>Cuchilla de Padierna</t>
  </si>
  <si>
    <t>Habilitación de un centro de cómputo en el Centro Comunitario "Cuchilla de Padierna"</t>
  </si>
  <si>
    <t>Cuilotepec II</t>
  </si>
  <si>
    <t>Distribución de calentadores</t>
  </si>
  <si>
    <t>Cultura Maya</t>
  </si>
  <si>
    <t>Recuperación de espacios públicos en calle Hopelchen y F.F. C.C.</t>
  </si>
  <si>
    <t>Diamante</t>
  </si>
  <si>
    <t>Techado de cancha de fútbol segunda etapa</t>
  </si>
  <si>
    <t>Dolores Tlali</t>
  </si>
  <si>
    <t>Cámaras de vigilancia en toda la colonia.</t>
  </si>
  <si>
    <t>Ejidos de San Pedro Mártir I(Norte)</t>
  </si>
  <si>
    <t>Muro de contención y plancha para cancha de deporte</t>
  </si>
  <si>
    <t>Ejidos de San Pedro Mártir II (Sur)</t>
  </si>
  <si>
    <t>Repavimentación</t>
  </si>
  <si>
    <t>El Arenal</t>
  </si>
  <si>
    <t>Tinacos para agua de las viviendas en la colonia Arenal</t>
  </si>
  <si>
    <t>El Divisadero</t>
  </si>
  <si>
    <t>Continuar con la colocación tubular área verde entre calle Mirador 5 y Mirador 4</t>
  </si>
  <si>
    <t>El Zacatón</t>
  </si>
  <si>
    <t>Construcción de banquetas en calle Sauce colonia el Zacatón</t>
  </si>
  <si>
    <t>Emilio Portes Gil Pemex Picacho (Unidad Habitacional)</t>
  </si>
  <si>
    <t>Rehabilitar en su totalidad cancha de basquetbol en área deportiva</t>
  </si>
  <si>
    <t>Ex Hacienda San Juan de Dios</t>
  </si>
  <si>
    <t>Reparación de banqueta en colegio de la caridad</t>
  </si>
  <si>
    <t>Floresta-Prado-Vergel Coapa</t>
  </si>
  <si>
    <t>Circuito cerrado de televisión unificado</t>
  </si>
  <si>
    <t>FOVISSSTE San Pedro Mártir (Unidad Habitacional)</t>
  </si>
  <si>
    <t>Drenaje pluvial y alcantarillado en la entrada vial de la unidad habitacional contra inundaciones</t>
  </si>
  <si>
    <t>Fresno</t>
  </si>
  <si>
    <t>Tinacos de almacenamiento de agua para cada una de las casas de la colonia</t>
  </si>
  <si>
    <t>Fuentes Brotantes Miguel Hidalgo (Unidad Habitacional)</t>
  </si>
  <si>
    <t>Alarmas vecinales sonoras</t>
  </si>
  <si>
    <t>Fuentes del Pedregal</t>
  </si>
  <si>
    <t>Reencarpetamiento de Circuito Fuentes del Pedregal</t>
  </si>
  <si>
    <t>Fuentes y Pedregal de Tepepan</t>
  </si>
  <si>
    <t>Resumideros para las calles Novilla, Llante y Fuentes Buenas y Cerrada Xóchitl</t>
  </si>
  <si>
    <t xml:space="preserve">Granjas Coapa </t>
  </si>
  <si>
    <t>Pintura y mano de obra para fachadas, bardas y caseta de los edificios a, b y c de Cafetales 207</t>
  </si>
  <si>
    <t>Granjas Coapa Oriente</t>
  </si>
  <si>
    <t>Reparación y mantenimiento de la red de agua potable en toda la colonia</t>
  </si>
  <si>
    <t>Hacienda San Juan-Rincón de San Juan-Chimalli</t>
  </si>
  <si>
    <t>Reacondicionar y techar cancha de basquetbol de calle Cerro y prolongación Canal Miramontes</t>
  </si>
  <si>
    <t>Héroes de 1910</t>
  </si>
  <si>
    <t>Empedrado para rodamiento vehicular en calle encinal entre llamaradas y cráter</t>
  </si>
  <si>
    <t>Héroes de Padierna I</t>
  </si>
  <si>
    <t>Techo domo para escuela primaria Provincia de Quebec</t>
  </si>
  <si>
    <t>Héroes de Padierna II</t>
  </si>
  <si>
    <t>Domo en área de juegos infantiles en Tixkokob</t>
  </si>
  <si>
    <t>Hueso Periferico-ISSSFAM No. 7 (Unidades Habitacionales)</t>
  </si>
  <si>
    <t>Pavimentación de las calles principales de la unidad habitacional</t>
  </si>
  <si>
    <t xml:space="preserve">Ignacio Chavez Unidad Habitacional </t>
  </si>
  <si>
    <t>Repavimentación entrada principal (continuación)</t>
  </si>
  <si>
    <t>Isidro Fabela (Ampliación)</t>
  </si>
  <si>
    <t>Continuidad de encarpetado en la calle Piedra Palmeada</t>
  </si>
  <si>
    <t>Isidro Fabela I (Poniente)</t>
  </si>
  <si>
    <t>Proyecto de vialidad (topes, señalamientos, balizamiento)</t>
  </si>
  <si>
    <t>Isidro Fabela II (Oriente)</t>
  </si>
  <si>
    <t>Repavimentación de las calles 1a Oriente hasta la 13 Oriente</t>
  </si>
  <si>
    <t>ISSSFAM No. 1 (Unidad Habitacional)-Villa Tlalpan</t>
  </si>
  <si>
    <t>Cámaras de vigilancia</t>
  </si>
  <si>
    <t>Jardines Coapa-Belisario Domínguez</t>
  </si>
  <si>
    <t>Cámaras de vigilancia o seguridad vecinal (para cada casa habitación de la colonia, y las que alcancen con el monto del presupuesto participativo</t>
  </si>
  <si>
    <t>Jardines de San Juan</t>
  </si>
  <si>
    <t>Luminarias solares para la unidad territorial (colonia Jardines de San Juan)</t>
  </si>
  <si>
    <t>Jardines del Ajusco</t>
  </si>
  <si>
    <t>Lámparas solares</t>
  </si>
  <si>
    <r>
      <t xml:space="preserve">Jardines en La Montaña
</t>
    </r>
    <r>
      <rPr>
        <b/>
        <sz val="10"/>
        <rFont val="Gotham Rounded Book"/>
      </rPr>
      <t/>
    </r>
  </si>
  <si>
    <t>Lámpara de leds en la periferia del fraccionamiento</t>
  </si>
  <si>
    <t>Sustitución paulatina a cargo de los residentes del Fraccionamiento "Jardines en la Montaña" desde Carretera Picacho ajusco hasta Camino a Santa Teresa. Para seguridad de los ciudadanos y vecinos.</t>
  </si>
  <si>
    <t>Juventud Unida</t>
  </si>
  <si>
    <t>Pavimentación con concreto hidráulico para las calles Pirul, Palmera y Ciprés</t>
  </si>
  <si>
    <t>La Fama</t>
  </si>
  <si>
    <t>Construcción del auditorio "La Fama Montañesa" continuidad al proyecto ganador del 2017</t>
  </si>
  <si>
    <t>La Guadalupana</t>
  </si>
  <si>
    <t>Pavimentación en 1a Cerrada 8 de Mayo y 2a Cerrada 8 de Mayo</t>
  </si>
  <si>
    <t>La Joya</t>
  </si>
  <si>
    <t>Alarmas vecinales en calle Michoacán, Canela y Antiguo Camino a San Pedro en postes hasta Tezoquipa</t>
  </si>
  <si>
    <t>Alarmas vecinales en los postes de la calle Michoacán, Canela y Antiguo Camino a San Pedro ya que la zona se considera de alto riesgo para prevenir delitos y erradicar vicios</t>
  </si>
  <si>
    <t>La Libertad - Ixtlahuaca</t>
  </si>
  <si>
    <t>Empedrado en las calles Josefa Ortiz de Domínguez, entre Morelos y Dolores</t>
  </si>
  <si>
    <t>La Lonja</t>
  </si>
  <si>
    <t>Calentadores solares en privada de las Palmas en la Lonja de ambas calles CP. 14268</t>
  </si>
  <si>
    <t>La Magdalena Petlacalco (Pueblo)</t>
  </si>
  <si>
    <t>Trajes para comparsas de danza "Más Danza más Cultura"</t>
  </si>
  <si>
    <t>La Magueyera</t>
  </si>
  <si>
    <t>Instalación de cámaras de seguridad en toda la colonia</t>
  </si>
  <si>
    <t>La Palma</t>
  </si>
  <si>
    <t>Calentadores solares en calle Roble entre 2a Cerrada de Roble y Privada de Roble</t>
  </si>
  <si>
    <t>La Primavera</t>
  </si>
  <si>
    <t>Instalación de aula multifuncional</t>
  </si>
  <si>
    <t>La Tortuga Xolalpa-Heróico Colegio Militar</t>
  </si>
  <si>
    <t>Adquisición e instalación de luminarias en toda la colonia</t>
  </si>
  <si>
    <t>Loma Bonita-Ampliación Tepeximilpa</t>
  </si>
  <si>
    <t>Calentadores solares para toda la colonia</t>
  </si>
  <si>
    <t>Lomas Altas de Padierna Sur</t>
  </si>
  <si>
    <t>Muro de identidad en la colonia de Lomas Altas de Padierna Sur</t>
  </si>
  <si>
    <t>Lomas de Cuilotepec</t>
  </si>
  <si>
    <t>Repavimentación calle Troya</t>
  </si>
  <si>
    <t>Lomas de Padierna (Ampliación)</t>
  </si>
  <si>
    <t>Reparación de pavimento con concreto hidráulico</t>
  </si>
  <si>
    <t>Lomas de Padierna I</t>
  </si>
  <si>
    <t>Lámparas domiciliarias de celdas solares</t>
  </si>
  <si>
    <t>La iluminación en la colonia es importante, ya que asi previene delitos y de más seguridad a los ciudadanos porque al contar con iluminación previene se cometan delitos.</t>
  </si>
  <si>
    <t>Lomas de Padierna II</t>
  </si>
  <si>
    <t>Techo para el patio de la escuela Indira Gandhi</t>
  </si>
  <si>
    <t>Lomas de Tepemecatl</t>
  </si>
  <si>
    <t>Captación de agua de lluvia en las calles Tonantzin, Colotl, Coyotl, Cuauhtli, 2da. Cda. Tonantzin y Mapach. Al alcance presupuestal.</t>
  </si>
  <si>
    <t>Lomas de Texcalatlaco</t>
  </si>
  <si>
    <t>Re encarpetado de la calle Antiguo Camino al Colibrí</t>
  </si>
  <si>
    <t>Lomas del Pedregal</t>
  </si>
  <si>
    <t>Drenaje para Chenalo, Icaiche y Comalapa. Entre FFCC y Hecelchakan.</t>
  </si>
  <si>
    <t>Lomas Hidalgo</t>
  </si>
  <si>
    <t>Gimnasio al aire libre en las escaleras de Minueto</t>
  </si>
  <si>
    <t>Los Encinos</t>
  </si>
  <si>
    <t>Adquisición de tinacos y cisternas con colaboración ciudadana</t>
  </si>
  <si>
    <t>Los Pastores</t>
  </si>
  <si>
    <t>Instalación de calentadores solares en casa habitación</t>
  </si>
  <si>
    <t>Los Volcanes</t>
  </si>
  <si>
    <t>Una colonia más segura, alarmas y cámaras de seguridad (toda la colonia)</t>
  </si>
  <si>
    <t>Ma. Esther Zuno de Echeverria-Tlalpuente</t>
  </si>
  <si>
    <t xml:space="preserve">Muro de contención en centro comunitario  </t>
  </si>
  <si>
    <t>Empastado de la cancha deportiva de fútbol del deportivo zapata</t>
  </si>
  <si>
    <t>Miguel Hidalgo</t>
  </si>
  <si>
    <t>Realización de la construcción nueva de las banquetas en toda la colonia</t>
  </si>
  <si>
    <t>Mirador 1ra Sección</t>
  </si>
  <si>
    <t>Instalación de calentadores solares en las calles Volcán Canlaon, Volcán Elbruz y Volcán Cotopaxi</t>
  </si>
  <si>
    <t>Mirador 2da y 3ra Sección</t>
  </si>
  <si>
    <t>Una colonia más segura para todos  (cámaras de vigilancia)</t>
  </si>
  <si>
    <t>Mirador del Valle</t>
  </si>
  <si>
    <t>Re encarpetado en las calles prolongación La Troje, Sierra de las Cruces y calle San Juan.</t>
  </si>
  <si>
    <t>Mirador I</t>
  </si>
  <si>
    <t>Terminemos la calle de Nardos entre Jazmines y Alhelíes</t>
  </si>
  <si>
    <t>Movimiento Organizado de Tlalpan-El Mirador (Rinconada)</t>
  </si>
  <si>
    <t>Adquisición e instalación de calentadores solares para las colonias Movimiento Organizado de Tlalpan y Rinconada Mirador. (Primera etapa)</t>
  </si>
  <si>
    <t>Narciso Mendoza Villa Coapa Supermanzana 8 (Unidad Habitacional)</t>
  </si>
  <si>
    <t>Cámara de vigilancia</t>
  </si>
  <si>
    <t>Narciso Mendoza-Villa Coapa Súper Manzana 1 (Unidad Habitacional)</t>
  </si>
  <si>
    <t>Pintura y mano de fachadas continuidad por densidad</t>
  </si>
  <si>
    <t>Narciso Mendoza-Villa Coapa Súper Manzana 2 (Unidad Habitacional)</t>
  </si>
  <si>
    <t>Instalación de cámaras de vigilancia en las áreas comunes de la súper manzana 2 (edificio-casas-dúplex)</t>
  </si>
  <si>
    <t>Narciso Mendoza-Villa Coapa Súper Manzana 3 (Unidad Habitacional)</t>
  </si>
  <si>
    <t>Sistema de video vigilancia para la Unidad Habitacional Narciso Mendoza Súper Manzana 3</t>
  </si>
  <si>
    <t>Narciso Mendoza-Villa Coapa Súper Manzana 6 (Unidad Habitacional)</t>
  </si>
  <si>
    <t>Reparación de escalones de los dúplex y edificios de Narciso Mendoza. Súper Manzana 6</t>
  </si>
  <si>
    <t>Narciso Mendoza-Villa Coapa Súper Manzana 7 (Unidad Habitacional)</t>
  </si>
  <si>
    <t>Cámaras de seguridad en toda la colonia</t>
  </si>
  <si>
    <t>Niño Jesús (Barrio)</t>
  </si>
  <si>
    <t>Por el alto índice de robos y asaltos cámaras de vigilancia necesarias</t>
  </si>
  <si>
    <t>Nueva Oriental Coapa-Ex Hacienda Coapa</t>
  </si>
  <si>
    <t>En toda la colonia cámaras de vigilancia</t>
  </si>
  <si>
    <t>Nuevo Renacimiento de Axalco</t>
  </si>
  <si>
    <t>Cámara de vigilancia vecinal en las principales calles de la colonia</t>
  </si>
  <si>
    <t>Ocotla-Ocotla Chico</t>
  </si>
  <si>
    <t>Captación de agua pluvial: Capulín, Ocote, cedro, cerrada y 2da. Cerrada de Chabacano, José González, las Flores, cerrada de Pino, cerrada de San Pedro, cerrada de Ocotla y privada Pino</t>
  </si>
  <si>
    <t>Oriente (Ampliación)</t>
  </si>
  <si>
    <t>2a privada de Xochitlan, sin charcos construcción de resumidero</t>
  </si>
  <si>
    <t>Paraje 38</t>
  </si>
  <si>
    <t>Continuación de Re encarpetado en calle Ferrocarril de Cuernavaca</t>
  </si>
  <si>
    <t>Parques del Pedregal</t>
  </si>
  <si>
    <t>Alumbrado publico</t>
  </si>
  <si>
    <t>Parres El Guarda (Pueblo)</t>
  </si>
  <si>
    <t>Continuación juegos infantiles atrás del kiosco del pueblo de Parres el Guarda</t>
  </si>
  <si>
    <t>Pedregal de las Águilas</t>
  </si>
  <si>
    <t>Calentadores solares para las calles Choles, cerrada Iziles, cerrada Tules, cerrada Mopanes.</t>
  </si>
  <si>
    <t>Pedregal de San Nicolás 1a Sección</t>
  </si>
  <si>
    <t>Calentador solar 12 celdas para ahorro de energía</t>
  </si>
  <si>
    <t>Pedregal de San Nicolás 2a Sección</t>
  </si>
  <si>
    <t>Calentadores solares de 12 celdas para ahorro de energía</t>
  </si>
  <si>
    <t>Pedregal de San Nicolás 3a Sección</t>
  </si>
  <si>
    <t>Calentadores solares en pedregal de San Nicolás 3era sección</t>
  </si>
  <si>
    <t>Pedregal de San Nicolás 4a Sección I</t>
  </si>
  <si>
    <t>Cancha deportiva en suma</t>
  </si>
  <si>
    <t>Pedregal de San Nicolás 4a Sección II</t>
  </si>
  <si>
    <t>Alarmas sonoras y visuales para la organización comunitaria ante la inseguridad</t>
  </si>
  <si>
    <t>Adquisiciones de alarmas auditivas y visuales con botones de activación remota para ser colocadas en lugares estratégicos marcados en el croquis, que permita enviar mensaje a la delincuencia de que estamos organizados y de ser necesario ser activadas para la auto-ayuda entre la comunidad. La ubicación de 10 a 12 alarmas quedo determinado en consenso con los vecinos y autoridades de la SSP por el mapeo de comisiones de seguridad, que se presenta en nuestra colonia señalando los puntos de alta peligrosidad</t>
  </si>
  <si>
    <t>Pedregal de Santa Úrsula Xitla</t>
  </si>
  <si>
    <t>Salon de usos multiples en el predio la lecheria</t>
  </si>
  <si>
    <t xml:space="preserve">Piedra Larga </t>
  </si>
  <si>
    <t>Luminarias a base de celdas solares calle Ixotitla, 2a cerrada Rosas, prolongación Las Rosas y Piedra Larga</t>
  </si>
  <si>
    <t xml:space="preserve">Plan de Ayala </t>
  </si>
  <si>
    <t>Calentadores solares para toda la colonia (adquisición e instalación)</t>
  </si>
  <si>
    <t>Popular Santa Teresa</t>
  </si>
  <si>
    <t>Instalación de malla sombra para la primaria (Lázaro Pavia), o en su caso, en vez de malla, sea lona.</t>
  </si>
  <si>
    <t>Prado Coapa 2a Sección</t>
  </si>
  <si>
    <t>Adquisición e instalación de cámaras de seguridad en la colonia Prado Coapa 2a sección</t>
  </si>
  <si>
    <t>Prado Coapa 3a Sección-Potrero Acoxpa</t>
  </si>
  <si>
    <t>Rehabilitación de guarniciones y banquetas en tramos dañados</t>
  </si>
  <si>
    <t>Progreso Tlalpan</t>
  </si>
  <si>
    <t>Celdas solares para toda la colonia al alcance presupuestal</t>
  </si>
  <si>
    <t xml:space="preserve">Pueblo Quieto </t>
  </si>
  <si>
    <t>Cambio de red de agua potable de las calles de la colonia Pueblo Quieto</t>
  </si>
  <si>
    <t>Rancho los Colorines (Fraccionamiento)</t>
  </si>
  <si>
    <t>Calles dignas</t>
  </si>
  <si>
    <t>Real del Sur-Villas del Sur-Residencial Acoxpa</t>
  </si>
  <si>
    <t>Cámaras de vigilancia en real del sur</t>
  </si>
  <si>
    <t>Residencial Insurgentes Sur (Unidad Habitacional)</t>
  </si>
  <si>
    <t>Condicionar cancha para usos multifuncionales</t>
  </si>
  <si>
    <t>Rincón las Hadas-Villa Royale-Fuentes y Arconada Coapa</t>
  </si>
  <si>
    <t>Barda de protección (reparación) entre la Unidad Habitacional Plaza del Oro y Villa Royale</t>
  </si>
  <si>
    <t>Rinconada (Unidad Habitacional)</t>
  </si>
  <si>
    <t>Limpia de tuberías</t>
  </si>
  <si>
    <t>Roca de Cristal</t>
  </si>
  <si>
    <t>Calentadores solares para las calles Avenida Cantera, calle Diamante y calle Esmeralda hasta alcance financiero</t>
  </si>
  <si>
    <t>Rómulo Sánchez-San Fernando (Barrio)-Peña Pobre</t>
  </si>
  <si>
    <t>Nivelación de adoquín en la calles Francisco Villa entre JJ Ramírez y División del Norte</t>
  </si>
  <si>
    <t>San Andrés Totoltepec (Pueblo)</t>
  </si>
  <si>
    <t>Sustitución de red de agua, en cerradas de las Torres km 21 San Andrés Totoltepec</t>
  </si>
  <si>
    <t>San Bartolo El Chico</t>
  </si>
  <si>
    <t>Sistema de instalación de video cámaras</t>
  </si>
  <si>
    <t xml:space="preserve">San Juan Tepeximilpa </t>
  </si>
  <si>
    <t>Conexión de drenaje en calle Palmas</t>
  </si>
  <si>
    <t>San Juan Tepeximilpa (Ampliación)</t>
  </si>
  <si>
    <t>Juegos infantiles entre Carayas y 3er. Andador de Ixcatecos.</t>
  </si>
  <si>
    <t>San Lorenzo Huipulco</t>
  </si>
  <si>
    <t>Mantenimiento a la calle empedrada y acondicionarla para tránsito de personas adultas y con discapacidad en el callejón la Luna</t>
  </si>
  <si>
    <t>San Miguel Ajusco (Pueblo)</t>
  </si>
  <si>
    <t>Continuación del proyecto de pavimentación en la calle Hidalgo</t>
  </si>
  <si>
    <t>San Miguel Tehuisco-Los Angeles Ayometitla</t>
  </si>
  <si>
    <t>Calentadores solares para Tehuisco, calle Fresno y prolongación Fresno desde C. Ahuacatitla hasta C. Capulín</t>
  </si>
  <si>
    <t>San Miguel Topilejo (Pueblo)</t>
  </si>
  <si>
    <t>Urbanizarte</t>
  </si>
  <si>
    <t>San Miguel Toxiac</t>
  </si>
  <si>
    <t>Calentadores solares en la colonia San Miguel Toxiac</t>
  </si>
  <si>
    <t>San Miguel Xicalco (Pueblo)</t>
  </si>
  <si>
    <t>San Nicolás II</t>
  </si>
  <si>
    <t>Techado de la cancha deportiva</t>
  </si>
  <si>
    <t>San Pedro Mártir (Pueblo)</t>
  </si>
  <si>
    <t>Pintada de fachadas de la unidad habitacional FOVISSSTE, ubicada en la calle Diligencias</t>
  </si>
  <si>
    <t>Santa Úrsula Xitla</t>
  </si>
  <si>
    <t>Alumbrado particular con celdas solares para toda la colonia</t>
  </si>
  <si>
    <t>Santísima Trinidad</t>
  </si>
  <si>
    <t>Calentadores solares para la colonia Santísima Trinidad. Hasta alcance presupuestal.</t>
  </si>
  <si>
    <t>Santo Tomas Ajusco (Pueblo)</t>
  </si>
  <si>
    <t>Continuar con la obra realizada en la parte superior de la biblioteca.</t>
  </si>
  <si>
    <t>Sauzales Cebadales (Unidad Habitacional)</t>
  </si>
  <si>
    <t>Iluminación dinámica para la Unidad Sauzales</t>
  </si>
  <si>
    <t>Sección XVI</t>
  </si>
  <si>
    <t>Asfaltar la calle 9 de la Sección XVI y Fray Pedro de Gante desde calzada de Tlalpan hasta la calle 11 Sección XVI</t>
  </si>
  <si>
    <t>Solidaridad</t>
  </si>
  <si>
    <t>2 Parabús, 1 para parada de Santo Tomas Ajusco y 1 para parada de Bosques</t>
  </si>
  <si>
    <t>Tecorral</t>
  </si>
  <si>
    <t>Colocación enmallado electro soldado en río  San Buenaventura</t>
  </si>
  <si>
    <t>Tenorios INFONAVIT 1 y 2 (Unidad Habitacional)</t>
  </si>
  <si>
    <t>Continuidad de pintura. A edificios. 6-12-14-22 de la unidad. Tenorios 1 y 2.</t>
  </si>
  <si>
    <t>Tepetlica El Alto-3 de Mayo</t>
  </si>
  <si>
    <t>Motobombas para las viviendas con cisternas que llenan tinacos estacionarios. Para toda la colonia</t>
  </si>
  <si>
    <t>Tepetongo</t>
  </si>
  <si>
    <t>Equipamiento de Cyber Escuela en calle Isidro Fabela esquina Avenida Cantera</t>
  </si>
  <si>
    <t>Tetenco (Paraje)</t>
  </si>
  <si>
    <t>Tezontitla</t>
  </si>
  <si>
    <t>Resumidero pozo de absorción</t>
  </si>
  <si>
    <t>Tezontitla-El Calvario (Ampliación)</t>
  </si>
  <si>
    <t>Tlalcoligia</t>
  </si>
  <si>
    <t>Continuidad del proyecto ganador 2017, Mantenimiento del adoquín 4 cerradas del barrio</t>
  </si>
  <si>
    <t>Tlalmille</t>
  </si>
  <si>
    <t>Tlalpan Centro</t>
  </si>
  <si>
    <t>Juegos modulares plásticos en HDPE en deportivo Belisario Domínguez</t>
  </si>
  <si>
    <t>Toriello Guerra</t>
  </si>
  <si>
    <t>Riego para los dos parques de la colonia Toriello Guerra el jardín Toriello y el parque Cuauhtémoc</t>
  </si>
  <si>
    <t>Torres de Padierna</t>
  </si>
  <si>
    <t>Calentadores solares para los hogares de Torres de Padierna</t>
  </si>
  <si>
    <t>Tres Fuentes (Unidad Habitacional)</t>
  </si>
  <si>
    <t>Impermeabilización de azoteas de todos los edificios de la colonia</t>
  </si>
  <si>
    <t>Unidades Habitacionales de Tenorios</t>
  </si>
  <si>
    <t>Retiro y colocación de banquetas con rampas en Tenorios 224</t>
  </si>
  <si>
    <t>Valle de Tepepan</t>
  </si>
  <si>
    <t>Sistema de video-vigilancia las 24 hrs.</t>
  </si>
  <si>
    <t>Valle Verde</t>
  </si>
  <si>
    <t>Calentadores solares para las calles Fresnos, Cedros, Cipreses, Jacarandas, Rosas, Pinos, cerrada Pinos, Colorines y Sauces</t>
  </si>
  <si>
    <t>Verano</t>
  </si>
  <si>
    <t>Instalación de gimnasio</t>
  </si>
  <si>
    <t>Vergel de Coyoacan-Vergel del Sur</t>
  </si>
  <si>
    <t>Instalación de cámaras de vigilancia</t>
  </si>
  <si>
    <t>Villa Coapa (Residencial)</t>
  </si>
  <si>
    <t>Luminarias para Camellón</t>
  </si>
  <si>
    <t>Villa del Puente FOVISSSTE (Unidad Habitacional)</t>
  </si>
  <si>
    <t>Pintura para edificios de la Unidad Habitacional Villa del Puente (FOVISSSTE)</t>
  </si>
  <si>
    <t>Villa Lázaro Cárdenas</t>
  </si>
  <si>
    <t xml:space="preserve">Reparación de banquetas en toda la colonia </t>
  </si>
  <si>
    <t>Villa Olimpica Liberador Miguel  Hidalgo (Unidad Habitacional)</t>
  </si>
  <si>
    <t>Salón de usos múltiples</t>
  </si>
  <si>
    <t>Vistas del Pedregal</t>
  </si>
  <si>
    <t>Concreto hidráulico cerrada de chabacano y vialidad Totolapan</t>
  </si>
  <si>
    <t>Viveros de Coactetlán</t>
  </si>
  <si>
    <t>Construcción de la planta alta del Centro Comunitario ubicado en el deportivo de calle Granada esquina Naranjos.</t>
  </si>
  <si>
    <t>Xaxalipac</t>
  </si>
  <si>
    <t>Pavimentación de la calle Esfuerzo entre Granjas y Cerrada Esfuerzo</t>
  </si>
  <si>
    <t>Zacatienda</t>
  </si>
  <si>
    <t>Filtros para agua o purificadores de agua</t>
  </si>
  <si>
    <t>Zapote-Luis Donaldo Colosio (Unidad Habitacional)</t>
  </si>
  <si>
    <t>Impermeabilización de los edificios de la Unidad Habitacional Zapote i (hasta donde alcance)</t>
  </si>
  <si>
    <t>4451.- Ayudas Sociales a Instituciones Sin Fines De Lucro.</t>
  </si>
  <si>
    <t>Asociación Civil</t>
  </si>
  <si>
    <t xml:space="preserve">Convenio de colaboración suscrito entre La Asociación Civil Tlanextli, asociación Para el Desarrollo Integral de los Pueblos Barrios y Comunidades de La Ciudad de MéxIco A.C.y La Delegación De Tlalpan. Para el Otorgamiento de apoyos economicos a los habitantes de La Alcaldía de Tlalpan que resultaron afectados por el Sismo ocurrido El 19 de septiembre de 2017 en aa Ciudad de Mexico.
</t>
  </si>
  <si>
    <t>1 proyecto</t>
  </si>
  <si>
    <t xml:space="preserve">Continuación del estudio del abastecimiento de Agua En La Delegación Tlalpan 2017.
</t>
  </si>
  <si>
    <t xml:space="preserve">Convenio especifico de Colaboracion suscrito entre La Universidad Nacional Autónoma de México (UNAM) y La Delegación de Tlalpan.- Correspondiente Al Proyecto Denominado "Atlas De Peligros Y Riesgos de La Delegación Tlalpan 2018.
</t>
  </si>
  <si>
    <t>4412.- Ayudas Sociales a Personas u Hogares de Escasos Recursos</t>
  </si>
  <si>
    <t>1 persona</t>
  </si>
  <si>
    <t xml:space="preserve">Ayuda Social Para Complementar Gastos Del C. Jonathan Reyes Blanco, Deportista De Alto Rendimiento, Integrante De La Escuela Dragon Dorado Que Imparte Lecciones En El Centro Cultural De Artes Y Oficios Delegacional, Asista Al"V Paramerican Championships Wushu Cup Perú 2018"  A Participar En La Modalidad De Sanda, Categoria De 75-80 Kg.
</t>
  </si>
  <si>
    <t xml:space="preserve">Ayuda Social Para  C. Janet Garcia Reyes a Nombre De Su Hijo Danyael Rosales Garcia Quien Fue Seleccionado Para Ser Representativo Mexicano De Karate Do Y Kobudo En Torneo Internacional En La Ciudad De Okinawa.
</t>
  </si>
  <si>
    <t>4481.- Ayudas Por Desastres Naturales y Otros Siniestros.</t>
  </si>
  <si>
    <t>Familias afectadas por las lluvias</t>
  </si>
  <si>
    <t xml:space="preserve">Ayuda En Especie Entrega de Laminas Galvanizadas a Familias Vulnerables A Causa De La Temporada De Lluvias.
</t>
  </si>
  <si>
    <t xml:space="preserve">Suministro E Instalación De Calentadores Solares en Viviendas De La Demarcación De Acuerdo Al Fondo De Aportaciones Para La Infraestructura Social (FAIS 2018).
</t>
  </si>
  <si>
    <r>
      <t xml:space="preserve">Entrega De 220 Estufas Ecologicas En </t>
    </r>
    <r>
      <rPr>
        <b/>
        <sz val="8"/>
        <rFont val="Gotham Rounded Book"/>
      </rPr>
      <t>Viviendas De La Alcaldía</t>
    </r>
    <r>
      <rPr>
        <sz val="8"/>
        <rFont val="Gotham Rounded Book"/>
      </rPr>
      <t xml:space="preserve">  De Acuerdo Al Fondo De Aportaciones Para La Infraestructura Social (FAIS 2018)
</t>
    </r>
  </si>
  <si>
    <t>4419.-Otras Ayudas Sociales a Personas.</t>
  </si>
  <si>
    <t xml:space="preserve">Deposito De Agua Potable Y Saneamiento
Entrega De Sistemas De Captación De Agua De Lluvia. De Acuerdo Al Fondo De Aportaciones Para La Infraestructura Social (FAIS 2018)
</t>
  </si>
  <si>
    <t xml:space="preserve">Convenio: "Integración De Brigadas Rurales De Incendios Forestales Del Programa Apoyos Para El Desarrollo Forestal Sustentable 2018"
</t>
  </si>
  <si>
    <t>22 Familias</t>
  </si>
  <si>
    <r>
      <t xml:space="preserve">Presupuesto Participativo 2018.- “Captación De Agua Pluvial” Proyecto Ganador En La Consulta Ciudadana Sobre Presupuesto Participativo 2018
Entrega De Filtros Para Agua O Purificadores De Agua En La </t>
    </r>
    <r>
      <rPr>
        <b/>
        <sz val="8"/>
        <rFont val="Gotham Rounded Book"/>
      </rPr>
      <t>Alcaldía Tlalpan.</t>
    </r>
    <r>
      <rPr>
        <sz val="8"/>
        <rFont val="Gotham Rounded Book"/>
      </rPr>
      <t xml:space="preserve">
</t>
    </r>
  </si>
  <si>
    <t>4411.- Premios</t>
  </si>
  <si>
    <t xml:space="preserve">Proyecto "Premiación Del Concurso De Composición Literaria" Entrega De Premios Como Tablets Y Colección De Libros Infantiles Y Juveniles A Los Ganadores Del Concurso De Composición Literaria "El México En El Que Quiero Vivir"
</t>
  </si>
  <si>
    <t>81 viviendas</t>
  </si>
  <si>
    <t>Proyecto: "Sanitarios Con Biodigestores Vivienda"
Fondo De Aportaciones Para La Infraestructura Social 
(FAIS 2018). Proveeer De Baños Con Biodigestores Mediante La Instalacion De Lavabo, Taza De Baño Y Regadera Con Infraestructura Electrica Por Muro, Instalacion De Agua Corriente, Sistema De Drenaje De Entrada Y Salida De Los Residuos Al Interior Del Biodigestor, Excavación, Eliminacion De Piedras Y Compactamiento De Suelo, Colocacion De Biodigestor, Instalacion De Registro De Lodos Y Pozo De Absorción, Aunada La Sistencia Tecnica Para La Implementacion, Supervisión Y Evaluación De Los Trabajos. Para Una Mejor Condicio De La S Viviendas Beneficiadas.</t>
  </si>
  <si>
    <t xml:space="preserve">Total URG </t>
  </si>
  <si>
    <t>Apoyos Sociales a Personas Damnificadas por el Sismo del 19 de Septiembre de 2017 en Tlalpan</t>
  </si>
  <si>
    <t>Reconstrucción, reestructuración y resparación de hasta 129 viviendas unifamiliares aproximadamente,(mano de obra y material). Reestructuración, renivelación y reforzamiento de hasta 33 edificios aproximadamente. Reconstrucción de cuatro edificios aproximadamente. Al período se han realizado 49 en diversas ubicaciones de la Alcaldía.</t>
  </si>
  <si>
    <t>FONDO</t>
  </si>
  <si>
    <t>PROYECTO</t>
  </si>
  <si>
    <t>ORIGINAL</t>
  </si>
  <si>
    <t>15O280</t>
  </si>
  <si>
    <t>15O380</t>
  </si>
  <si>
    <t>15O480</t>
  </si>
  <si>
    <t>25A183</t>
  </si>
  <si>
    <t>171203</t>
  </si>
  <si>
    <t>15O182</t>
  </si>
  <si>
    <t>15O680</t>
  </si>
  <si>
    <t>25P180</t>
  </si>
  <si>
    <t>25P184</t>
  </si>
  <si>
    <t>185201</t>
  </si>
  <si>
    <t>111B80</t>
  </si>
  <si>
    <t>111C80</t>
  </si>
  <si>
    <t>15O175</t>
  </si>
  <si>
    <t>A2D148002</t>
  </si>
  <si>
    <t>A2D148003</t>
  </si>
  <si>
    <t>A2D148006</t>
  </si>
  <si>
    <t>A2D148010</t>
  </si>
  <si>
    <t>A2D148007</t>
  </si>
  <si>
    <t>A2D148008</t>
  </si>
  <si>
    <t>A2D148009</t>
  </si>
  <si>
    <t>15O383</t>
  </si>
  <si>
    <t>15O580</t>
  </si>
  <si>
    <t>25P183</t>
  </si>
  <si>
    <t>211203</t>
  </si>
  <si>
    <t>213204</t>
  </si>
  <si>
    <t>O2D148003</t>
  </si>
  <si>
    <t>25P280</t>
  </si>
  <si>
    <t>O2D148034</t>
  </si>
  <si>
    <t>25P680</t>
  </si>
  <si>
    <t>O2D148002</t>
  </si>
  <si>
    <t>213205</t>
  </si>
  <si>
    <t>O2D148004</t>
  </si>
  <si>
    <t>O2D148049</t>
  </si>
  <si>
    <t>O2D148031</t>
  </si>
  <si>
    <t>O2D148036</t>
  </si>
  <si>
    <t>O2D148050</t>
  </si>
  <si>
    <t>O2D148005</t>
  </si>
  <si>
    <t>O2D148006</t>
  </si>
  <si>
    <t>O2D148041</t>
  </si>
  <si>
    <t>O2D148029</t>
  </si>
  <si>
    <t>25P683</t>
  </si>
  <si>
    <t>O2D148032</t>
  </si>
  <si>
    <t>A2D148001</t>
  </si>
  <si>
    <t>25IL83</t>
  </si>
  <si>
    <t>O2D148007</t>
  </si>
  <si>
    <t>O2D148043</t>
  </si>
  <si>
    <t>O2D148008</t>
  </si>
  <si>
    <t>O2D148027</t>
  </si>
  <si>
    <t>O2D148028</t>
  </si>
  <si>
    <t>221215</t>
  </si>
  <si>
    <t>25MK83</t>
  </si>
  <si>
    <t>O2D148053</t>
  </si>
  <si>
    <t>O2D148009</t>
  </si>
  <si>
    <t>O2D148046</t>
  </si>
  <si>
    <t>221216</t>
  </si>
  <si>
    <t>O2D148010</t>
  </si>
  <si>
    <t>O2D148047</t>
  </si>
  <si>
    <t>221217</t>
  </si>
  <si>
    <t>O2D148011</t>
  </si>
  <si>
    <t>221218</t>
  </si>
  <si>
    <t>O2D148026</t>
  </si>
  <si>
    <t>O2D148025</t>
  </si>
  <si>
    <t>O2D148014</t>
  </si>
  <si>
    <t>O2D148042</t>
  </si>
  <si>
    <t>O2D148045</t>
  </si>
  <si>
    <t>O2D148013</t>
  </si>
  <si>
    <t>O2D148012</t>
  </si>
  <si>
    <t>221219</t>
  </si>
  <si>
    <t>O2D148001</t>
  </si>
  <si>
    <t>O2D148048</t>
  </si>
  <si>
    <t>O2D148038</t>
  </si>
  <si>
    <t>O2D148039</t>
  </si>
  <si>
    <t>O2D148024</t>
  </si>
  <si>
    <t>O2D148052</t>
  </si>
  <si>
    <t>O2D148015</t>
  </si>
  <si>
    <t>O2D148044</t>
  </si>
  <si>
    <t>223212</t>
  </si>
  <si>
    <t>O2D148016</t>
  </si>
  <si>
    <t>223222</t>
  </si>
  <si>
    <t>O2D148035</t>
  </si>
  <si>
    <t>O2D148018</t>
  </si>
  <si>
    <t>O2D148019</t>
  </si>
  <si>
    <t>O2D148033</t>
  </si>
  <si>
    <t>O2D148017</t>
  </si>
  <si>
    <t>224223</t>
  </si>
  <si>
    <t>O2D148040</t>
  </si>
  <si>
    <t>A2D148017</t>
  </si>
  <si>
    <t>226225</t>
  </si>
  <si>
    <t>A2D148018</t>
  </si>
  <si>
    <t>A2D148016</t>
  </si>
  <si>
    <t>A2D148014</t>
  </si>
  <si>
    <t>O2D148020</t>
  </si>
  <si>
    <t>A2D148013</t>
  </si>
  <si>
    <t>O2D148054</t>
  </si>
  <si>
    <t>242213</t>
  </si>
  <si>
    <t>O2D148000</t>
  </si>
  <si>
    <t>A2D148005</t>
  </si>
  <si>
    <t>A2D148004</t>
  </si>
  <si>
    <t>A2D148012</t>
  </si>
  <si>
    <t>O2D148051</t>
  </si>
  <si>
    <t>O2D148037</t>
  </si>
  <si>
    <t>O2D148021</t>
  </si>
  <si>
    <t>O2D148023</t>
  </si>
  <si>
    <t>269228</t>
  </si>
  <si>
    <t>O2D148030</t>
  </si>
  <si>
    <t>O2D148022</t>
  </si>
  <si>
    <t>A2D148011</t>
  </si>
  <si>
    <t>A2D148015</t>
  </si>
  <si>
    <t>A2D148024</t>
  </si>
  <si>
    <t>area + fondo</t>
  </si>
  <si>
    <t>DI</t>
  </si>
  <si>
    <t>CAPITULO</t>
  </si>
  <si>
    <t>Construcción y Ampliación de Infraestructura Cultural</t>
  </si>
  <si>
    <t xml:space="preserve">Desarrollo Social </t>
  </si>
  <si>
    <t xml:space="preserve">Protección Ambiental </t>
  </si>
  <si>
    <t>Recolección de Residuos Sólidos*</t>
  </si>
  <si>
    <t>Ordenación de Aguas Residuales Drenaje y Alcantarillado</t>
  </si>
  <si>
    <t xml:space="preserve">Desazolve de la Red del Sistema de Drenaje * </t>
  </si>
  <si>
    <t>Mantenimiento, Conservación y Rehabilitación al Sistema de Drenaje. *</t>
  </si>
  <si>
    <t>Capacitación y Actualización a Servidores Públicos</t>
  </si>
  <si>
    <t xml:space="preserve">211 203 y  213 205  Recurso destinado para el pago de servicios de reparación, mantenimiento y conservación de equipo de transporte destinados a servicios y operación de programas públicos, la meta se refleja en su totalidad en otros fondos
</t>
  </si>
  <si>
    <t>Gobernabilidad, Seguridad y Protección Ciudadana</t>
  </si>
  <si>
    <t>Apoyo a la Prevención del delito</t>
  </si>
  <si>
    <t>25MK83.- E.FE.SE.ProyDesReg I</t>
  </si>
  <si>
    <t>Recreaciòn, cultura y otras manifestaciones sociales</t>
  </si>
  <si>
    <t>Construcción y Ampliación de Infarestructura Cultural *</t>
  </si>
  <si>
    <t xml:space="preserve">Mantenimiento, Conservación y  Rehabilitación de Infraestructura de  Desarrollo social </t>
  </si>
  <si>
    <t xml:space="preserve">Abastecimiento de agua </t>
  </si>
  <si>
    <t xml:space="preserve">Provisión Emergente de Agua Potable </t>
  </si>
  <si>
    <t>Metro
Cúbico</t>
  </si>
  <si>
    <t>Recolección de Residuos Sólidos *</t>
  </si>
  <si>
    <t>Construcción y Ampliación de Infraestructura del Sistema de Drenaje *</t>
  </si>
  <si>
    <t>Kilometro</t>
  </si>
  <si>
    <t xml:space="preserve">Mantenimiento, Conservación y Rehabilitación a Edificios Públicos.  </t>
  </si>
  <si>
    <t>Mantenimiento, Conservación y Rehabilitación de 
Banquetas</t>
  </si>
  <si>
    <t>Metro
Cuadrado</t>
  </si>
  <si>
    <t xml:space="preserve">Mantenimiento, Conservación y Rehabilitación de Infraestructura Comercial  </t>
  </si>
  <si>
    <t xml:space="preserve">Mantenimiento, Conservación y Rehabilitación en Vialidades Secundarias </t>
  </si>
  <si>
    <t xml:space="preserve">Mantenimiento, rehabilitación y conservación de imagen urbana  </t>
  </si>
  <si>
    <t>Espacio
Público</t>
  </si>
  <si>
    <t>Mantenimiento, Conservación y Rehabilitación de Infraestructura de Agua Potable*</t>
  </si>
  <si>
    <t>213 204 El producto del proyecto denominado, "Proyecto de Levantamiento Físico de Necesidades y Seguimiento de las Obras del Sistema de Drenaje "  fue autorizado en esta actividad institucional porque se requirió del mismo, sin embargo su unidad de medida no corresponde a la de la actividad , toda vez que se trata de un documento, por lo que no se cuantifica para la meta de esta actividad cuya unidad de medida es Kilometro, por lo cual no se reporta meta , esta se vera reflejada en otros fondos.</t>
  </si>
  <si>
    <t>DEVENGADO</t>
  </si>
  <si>
    <t>COMPROMISO AL PASIVO</t>
  </si>
  <si>
    <t>PAGADO</t>
  </si>
  <si>
    <t>tg</t>
  </si>
  <si>
    <t>ecg</t>
  </si>
  <si>
    <t>1</t>
  </si>
  <si>
    <t>2</t>
  </si>
  <si>
    <t xml:space="preserve">Recolección de Residuos Sólidos </t>
  </si>
  <si>
    <t xml:space="preserve">Desazolve de la Red del Sistema de Drenaje </t>
  </si>
  <si>
    <t>Metros</t>
  </si>
  <si>
    <t>Mantenimiento de Áreas Verdes</t>
  </si>
  <si>
    <t>4</t>
  </si>
  <si>
    <t>6</t>
  </si>
  <si>
    <t>225</t>
  </si>
  <si>
    <t>Apoyo Administrativo</t>
  </si>
  <si>
    <t>5</t>
  </si>
  <si>
    <t>8</t>
  </si>
  <si>
    <t xml:space="preserve">Curso </t>
  </si>
  <si>
    <t>30</t>
  </si>
  <si>
    <r>
      <t xml:space="preserve">Objetivo: </t>
    </r>
    <r>
      <rPr>
        <sz val="9"/>
        <rFont val="Gotham Rounded Book"/>
      </rPr>
      <t>Controlar la población caninba y felina, así como mantener a la demarcación territorial en un estatus libre de rabia, preveer la transmisión de enfermedades zoonóticas  y  generar  una nueva  cultura  en  lo que  compete al  cuidado  responsable  de  animales  de compañia.</t>
    </r>
  </si>
  <si>
    <r>
      <t xml:space="preserve">Acciones Realizadas: 
</t>
    </r>
    <r>
      <rPr>
        <sz val="9"/>
        <rFont val="Gotham Rounded Book"/>
      </rPr>
      <t xml:space="preserve">Se otorgarón 18,100 servicios: Mascotas donadas  618, Esterilización de mascotas 3,646, Mascotas sacrificadas 646, Otras cirugías 802, Consultas Veterinarias 9,349, Animales para observación 25, Desparasitaciones 415,  Beneficiarios de pláticas 1,292, Vacunación de Mascotas 1,307.  Asimismo se informa que en el mes de Diciembre concluyo  el Programa #TlalpanProAnimal 2018, con 22 beneficiarios </t>
    </r>
  </si>
  <si>
    <r>
      <t xml:space="preserve">Objetivo: </t>
    </r>
    <r>
      <rPr>
        <sz val="9"/>
        <rFont val="Gotham Rounded Book"/>
      </rPr>
      <t>Promoveer hábitos de vida saludable para la disminución de la incidencia de enfermedades crónico degenerativas, salud dental, lactancia materna, poblacion infantil, salud mental, y mantener un proyecto de vida saludable en la poblacion Tlalpanse.</t>
    </r>
  </si>
  <si>
    <r>
      <t xml:space="preserve">Acciones Realizadas: 
</t>
    </r>
    <r>
      <rPr>
        <sz val="9"/>
        <rFont val="Gotham Rounded Book"/>
      </rPr>
      <t xml:space="preserve">Se atendierón a 55,000 personas en los servicios de 12,791 Consulta Médica, 8,773 Consulta Psicológica, 8,593 Consulta Dental en Consultorios, 5,468 Profilaxis Dental en Cendis, 1,065 Masoterapia, 1,600 Optometría, 922 Primeros Auxilios, 572 Atención Psiquiátrica, 4,240 Talleres en C.I.E.L.O (Centro Integral de Esparcimiento Lúdico y Orientación), 586 Ludoteca, 8,698 Talleres C.I.E.L.O (Centro Integral de Esparcimiento Lúdico y Orientación) en escuelas, 1,017 Entrevistas de Primera Vez, 75 Cine Club, 2  Canalización Jurídica, 360 Consulta Homeopática, 142 Asesoria Nutricional, 96 Cine Debate.
</t>
    </r>
  </si>
  <si>
    <r>
      <t xml:space="preserve">Objetivo:  </t>
    </r>
    <r>
      <rPr>
        <sz val="9"/>
        <rFont val="Gotham Rounded Book"/>
      </rPr>
      <t>Orientar a la población en general, con especial énfasis en grupos altamente vulnerables, sobre los factores de riesgo de diversas enfermedades, incluyendo las crónico degenerativas y diferentes tipos de cáncer, así como aquellos factores que actuen de manera protectora respecto a dichos padecimientos. Promover hábitos saludables de vida, incluyendo la actividad físca y alimentación.  Favorecer la detección oportuna de diversas enfermedades que mermen la calidad de vida de la población en general. Favorecer el empoderamiento de la población en general en cuanto a temas de salud.</t>
    </r>
  </si>
  <si>
    <r>
      <t xml:space="preserve">Acciones Realizadas: 
</t>
    </r>
    <r>
      <rPr>
        <sz val="9"/>
        <rFont val="Gotham Rounded Book"/>
      </rPr>
      <t>Se atendierón a 40,000 personas en los servicios de: 926 Consulta Médica General, 10,684 Certificados Médicos, 957 citología de V.P.H, 391 Vacuna V.P.H, 3,890 Optometría, 1,586 Mastografía, 2,099 Toma de Presión, 1,437 Toma de Glicemia Capilar, 787 Antígeno Prostático, 193 Prueba de V.I.H, 1.714 Vacuna de Tétanos, 1,354 Vacuna de Influenza, 665 Vacuna de Neumococo, 11,022 Salud Preventiva, 373 Terapia Facial, 627 Detección de Caries, 66 Quimica  Sanguinia, 1,226 Papanicolaou, 3 Exploración de mama .</t>
    </r>
  </si>
  <si>
    <r>
      <t>Objetivo:</t>
    </r>
    <r>
      <rPr>
        <sz val="9"/>
        <rFont val="Gotham Rounded Book"/>
      </rPr>
      <t>Garantizar la promoción permanentemente de los programas vinculados con el fomento al deporte, para contribuir al fortalecimiento y el pleno desarrollo de la comunidad tlalpense,  estructurar y vincular de manera constante, los proyectos, programas de apoyo, fomento y promoción deportiva especiales para grupos marginados y personas con discapacidad.</t>
    </r>
  </si>
  <si>
    <r>
      <t>Objetivo:</t>
    </r>
    <r>
      <rPr>
        <sz val="9"/>
        <rFont val="Gotham Rounded Book"/>
      </rPr>
      <t>Conservar y mantener en optimas condiciones de uso las instalaciones de los Centros y Modulos Deportivos de la Delegación de Tlalpan para que la población usuaria y practicante de los deportes realicen sus actividades en espacios adecuados, limpios y en buenas condiciones</t>
    </r>
  </si>
  <si>
    <r>
      <t xml:space="preserve">Acciones Realizadas:  
</t>
    </r>
    <r>
      <rPr>
        <sz val="9"/>
        <rFont val="Gotham Rounded Book"/>
      </rPr>
      <t xml:space="preserve">Por parte de la Direccion General de Desarrollo Social se dió Mantenimiento a sanitarios, revisión diaria a los parámetros de agua en las albercas, limpieza en general, instalaciones y mantenimiento de gimnasios al aire libre en los siguientes Módulos y Centros Deportivos. 1.- Deportivo Vaqueritos.- Periférico esq. Miramontes s/n Col. Glorieta de Vaqueritos, 2.- Modulo Deportivo Cruz del Farol.- Cerro Negro, esquina con Maguey, Col. Cruz del Farol, 3.- Modulo Isidro Fabela, 4.- Deportivo Chicoasen.- Esquina Tizimin. Col. Pedregal de San Nicolás 1ra Sección, 5.- Deportivo Benito Juárez. Calle Vicente Guerrero esq. Las fuentes Col. Isidro Fabela. 6.- Modulo  Deportivo Don  Bosco.- Viaducto Tlalpan y San Juan Bosco, Col. San Lorenzo Huipulco, C.P. 14370, 7.- Modulo deportivo Balancán.- Calle Balancán entre Huehuetan y Kinchil C.P. 14240, Col. Lomas de Padierna, 8.- Deportivo Pedregal de San Nicolás, 9.- Deportivo Villa Olímpica.- Av. Insurgentes Sur s/n casi esquina Periférico, Col. Parques del Pedregal C.P. 14020, 10.- Deportivo Sánchez Taboada.- Calle Izamal y Tekal, Col. Héroes de Padierna C.P. 14200, 11.- Modulo Deportivo Santísima Trinidad.- Tepetl y Tepescuincle, Col. Santísima Trinidad, C. P. 14429, 12.- Modulo Deportivo Ismael Reséndiz.- Calle Quilches Col. Pedregal de Santa Úrsula Xitla,  13.- Deportivo Vaqueritos.- Periférico Esq. Miramontes s/n Col. Glorieta de Vaqueritos, 14.- Módulo Deportivo Verano.-  Colonia Verano, 15.- Modulo Deportivo Guayacanes.-  Calle Bosques, Col. Bosques del Pedregal Delegación Tlalpan, 16.- Modulo Deportivo la máquina.- Cuilotepec s/n (entre Plan de la Máquina y Campana), col. San Nicolás, 17.- Deportivo la joya.- Av. Insurgentes Sur y calzada de Tlalpan, col. La Joya, C.P 14000, 18.- Deportivo Vivanco.- Calle moneda esq. Insurgentes Sur, col. Centro de Tlalpan, 19.- Deportivo Benito Juárez.-  Calle Vicente Guerrero, esq. Las Fuentes, col. Isidro Fabela, 20.- Módulo de Tixkokob.- Tixcocob y Cancún, col. Héroes de Padierna C.P. 14200. 21.-Modulo de Tixkokob.- Calle 7 y Tixcocob, Col. Miguel Hidalgo 4ta sección , C.P. 14260. 22.- Modulo Deportivo Chicoasen.- Popolna, Sinanche, Chemax y Tizimin, Col. Héroes de Padierna, C.P. 14200. 23.- Modulo Deportivo Constitución.- Calle Correguidora y Pino Suárez, Col. Miguel Hidalgo 2da Sección. 24.- Deportivo Digna Ochoa.- Gonzalo Gorta s/n, esq. Av. 1 y Tixcocob, Col. Ampliación Miguel Hidalgo, 4ta Sección. 25.- Deportivo Ceforma.- Av. Miguel Hidalgo esq. Boulevard, Col. Fuentes Brotantes, U.H. Fuentes Brotantes. 26.- Deportivo Chicoasen.- Calle chicoasen esq. Tizimin, Col. Pedregal de San Nicolas. 27.- Deportivo La Joya.- Av. Insurgentes Sur y Calzada de Tlalpan, Col. La Joya, c.p. 14000. 28.- Modúlo Deportivo Isidro Fabela .- Calle Benito Juárez y cuarta poniente , Col. Isidro Fabela, c.p. 14030. 29.- Deportivo Villa Olimpica.- Av. Insurgentes Sur s/n, casi esquina Periferico, Col. Parques del Pedregal, c.p. 14020. 30.- Deportivo San Nicolas Tolentino.- Calle Puente, Col. Arboledas del Sur, c.p. 14360. 31.- Modulo Deportivo Cruz del Farol.- Ajusco Medio. 32.- Deportivo Balncan.- Calle Balncan, entre calle huehuetan y kinchil, Col. Lomas de Padierna, c.p. 14240. 33.- Deportivo La Joya.- Av. Insurgentes Sur y Calzada de Tlalpan, Col. La Joya, c.p. 14000. 34.- Modulo Deportivo Tepeximilpa.- Carayas, esquina con Tlapanecos, Col. Ampliación Tepeximilpa. 35.- Deportivo Villa Olimpica.- Av. Insurgentes Sur s/n, casi esquina Periferico, Col. Parques del Pedregal. 36.- Deportivo San Nicolas Tolentino.- Calle Puente, Col. Arboledas del Sur, c.p. 14360. 37.- Modulo Tixkokob.- Calle 7 y Tixkokob, Col. Miguel Hidalgo 4ta sección, c.p. 14260. 38.- Deportivo Vivanco.- Calle moneda Esq. Insurgentes Sur, Col. Centro de Tlalpan.- 39.- Deportivo Villa Olimpica.- Av. Insurgentes Sur s/n casi esq, Periférico, Col. Parques del Pedregal, c.p. 14020. 40.- Modulo Deportivo Chicoasen.- Calle Chicoasen Esq. Tizimin, Col. Pedregal de San Nicolas 1ra Sección. 41.- Centro Deportivo Villa Olímpica.- Av. Insurgentes Sur s/n, esquina periferico, Col. Parques del Pedregal c.p 14020. 42.- Deportivo San Andres.- Camino viejo a Xicalco esquina palma, Col. San Adres Totoltepec. 43.- Deportivo Vivanco.- Calle moneda esquina Insurgentes Sur, Col. Centro de Tlalpan. 44.- Deportivo La Joya.- Av. Insurgentes Sur y Calzada de Tlalpan Col. La Joya c.p. 14000.  45.- Deportivo San Nicolas Tolentino.- Calle de Puente, Col. Arboledas del Sur. 46.- Deportivo San Nicolas Tolentino.- Hacienda San Nicolas Tolentino s/n Col. Prados Coapa, Del. Tlalpan. 47.- Deportivo Vaqueritos.- Glorieta de Vaqueritos c.p 14380.  48.- Deportivo La Joya.- Insurgentes Sur 4342-5 Tlalpan Centro II, 14000. 49.- Centro Acuatico Ceforma.- Av. Miguel Hidalgo 195 14410. 50.- Deportivo Benito Juárez.- Benito Juárez esquina, Fuentes Brotantes s/n Col. Isidro Fabela Tlalpan. 51.- Deportivo Balancán.- Call Balancán, entre Huehuetán y Kinchil C.P. 14240, Col. Lomas de Padierna. 52.- Modulo  Deportivo Cruz del Farol.- Ajusco Medio.- 53.- Modulo Deportivo Diamante.- Av. Las Torres esquina Alvaro Obregón, col. Mesa los Hornos. 54.- Deportivo Solidaridad.- Carretera Picacho Ajusco KM 7.5 Colonia Chimilli. 55.- Deportivo Chicoasen.- Calle Chicoasen esquina Tizimín, col. Pedregal de San Nicolas 1ra Sección. 
</t>
    </r>
  </si>
  <si>
    <r>
      <t>Objetivo:</t>
    </r>
    <r>
      <rPr>
        <sz val="9"/>
        <rFont val="Gotham Rounded Book"/>
      </rPr>
      <t xml:space="preserve"> Contribuir en la disminución de la deserción escolar, brindando apoyos para aminorar los gastos de la economía familiar.</t>
    </r>
  </si>
  <si>
    <r>
      <t xml:space="preserve">Acciones Realizadas:
</t>
    </r>
    <r>
      <rPr>
        <sz val="9"/>
        <rFont val="Gotham Rounded Book"/>
      </rPr>
      <t>Durante este periodo, se han beneficiado a 120,642 personas: mediante a los siguientes servicios: transporte escolar benefició a 27,944 personas facilitando el traslado de estudiantes y grupos vulnerables a diversos centros culturales y recreativos sin afectar su economía, Dentro de las 19 bibliotecas de la demarcación se atendieron 45,436 usuarios. Fueron atendidas 3859 personas usuarias de Cybertlalpan; el programa "Ciberescuelas Tlalpan 2018" benefició a 7,437 estudiantes a través de 188 figuras educativas. El programa "Asesorías para el ingreso a la Educación Media Superior Tlalpan 2018"  benefició a 1,916 estudiantes, a través de 114 figuras educativas; el programa social "Uniformes deportivos Tlalpan 2018" ha beneficiado a  23489 niñas y niños inscritos en  primarias públicas, CENDI o CACI de la Demarcación; así mismo se otorgó el estimulo correspondiente a los 20 integrantes del equipo técnico que colaboraron en la operación de dicho programa. El programa "Apoyo económico para inicio de ciclo escolar en secundarias Tlalpan 2018", ha entregado 10,227 con el apoyo de un equipo operativo de 12 personas quienes de igual manera recibieron un estimulo económico.</t>
    </r>
  </si>
  <si>
    <r>
      <t xml:space="preserve">Objetivo: </t>
    </r>
    <r>
      <rPr>
        <sz val="9"/>
        <rFont val="Gotham Rounded Book"/>
      </rPr>
      <t xml:space="preserve">Sensibilizar a las mujeres en la perspectiva de género para que logren reconocer los problemas que no las dejan avanzar en muchos de los aspectos de sus vidas y al mismo tiempo descubran todo su potencial para salir adelante. Capacitarlas para fortalecer sus habilidades a través del conocimiento y la conformación de cooperativas que abonarán a mejorar su situación económica y de desarrollo integral. Brindar un espacio en el que puedan desahogar sus frustraciones emocionales y problemas y también enriquecer sus vidas mediante la participación en actividades culturales y de esparcimiento. </t>
    </r>
  </si>
  <si>
    <r>
      <t xml:space="preserve">Acciones Realizadas: </t>
    </r>
    <r>
      <rPr>
        <sz val="9"/>
        <rFont val="Gotham Rounded Book"/>
      </rPr>
      <t xml:space="preserve">
Acciones Realizadas con Gasto corriente: 1. Actividades de promoción y fomento a la participación de la población infantil Encuentro Intergeneracional : 215 personas ; 2. Caravana de los Sabres 1,345 personas; 3. Asesoría psicológica, oficinas de la JUD de Atención a la Juventud e Infancia, 50 personas; 4. canalizacion y coparticipacion en actividades ludicorecreativas con IECM (CECATI 099), México juega, 420 personas; 5. Coparticipacion en actividades ludicorecreativas con IECDMX (Consulta Infantil y Juvenil)  170 personas; 6.Atención a población infantil, beneficiarios de programa "Estímulos económicos a Niñas y  Niños" Tlalpan 2018"   en   oficinas de la JUD de Atención a la Juventud e Infancia: 1,000 personas  apoyos por 6 bimestres.Total de 3200 personas atendidas.</t>
    </r>
  </si>
  <si>
    <r>
      <t xml:space="preserve">Objetivo: </t>
    </r>
    <r>
      <rPr>
        <sz val="9"/>
        <rFont val="Gotham Rounded Book"/>
      </rPr>
      <t>Sensibilizar a las mujeres en la perspectiva de género para que logren reconocer los problemas que no las dejan avanzar en muchos de los aspectos de sus vidas y al mismo tiempo descubran todo su potencial para salir adelante. Capacitarlas para fortalecer sus habilidades a través del conocimiento y la conformación de cooperativas que abonarán a mejorar su situación económica y de desarrollo integral. Brindar un espacio en el que puedan desahogar sus frustraciones emocionales y problemas y también enriquecer sus vidas mediante la participación en actividades culturales y de esparcimiento.</t>
    </r>
  </si>
  <si>
    <r>
      <t xml:space="preserve">Acciones Realizadas: 
</t>
    </r>
    <r>
      <rPr>
        <sz val="9"/>
        <rFont val="Gotham Rounded Book"/>
      </rPr>
      <t xml:space="preserve">1.- Servicio gratuito de atención, orientación y canalización a las Mujeres: UNAVI, Inmujeres, Atención a Grupos Vulnerables, J.U.D. de Atención a la Juventud e Infancia, Trabajo Social, Atención Adultos Mayores, Fomento Económico, DIF, Unidades Delegacionales del Empleo: 425 mujeres. 2.- Se brinda información a las mujeres, respecto a los programas, actividades y eventos de la DGDS y de la J.U.D. de Atención a las Mujeres: 357 mujeres. 3.- Asesorías Jurídicas: 266 mujeres, 4.- Asesorías Psicológicas   190 mujeres.    5.- Mujeres creativas enfocado a mujeres que han vivido violencia en los diferentes modos y tipos con el fin de desarrollar la creatividad y habilidades, en las mujeres por medio de pequeños talleres como: reciclado, cera, y en conjunto tomaran talleres con perspectiva de Género y Derechos Humanos.  Talleres:  Autocuidado Lugar: Interior del Parque Juana de Asbaje   Lugar: Salón Floresta calle Moneda s/n Col Centro Tlalpan Total de asistentes 478 mujeres 6.-Jornada Deportiva y recreativa con enfoque de perspectiva de Género Taller Tu cuerpo tu territorio Lugar: Deportivo Villa Olímpica Beneficiarias 142 mujeres 7.- Actividad  Institucional  "Red  de Mujeres contra  la violencia hacia las Mujeres y Niñas de Tlalpan 2018"  Objetivo General realizar acciones de prevención de la violencia contra las mujeres, mediante un equipo operativo de  mujeres que realizara actividades en zonas clasificadas como de bajo y muy bajo índice de desarrollo social de Tlalpan, que permita a las mujeres habitantes de dichas zonas la detención, visibilizarían, y prevención de la violencia contra las mujeres , y en su caso la orientación a víctimas para su atención Talleres  : Sexualidad y erotismo, Intervención Reductiva para Víctimas de Violencia de Pareja,  Control de Emociones,  Sedes: Centros Comunitarios Magdalena Petlacalco, Santo Tomás Ajusco, San Miguel Xicalco, Hocaba,  Vito Aleccio, San Andrés Totoltepec, San Pedro Martír, Curso dirigido a hijas que integran la Red de Mujeres como al público en general: DESPRINCESAMIENTO  Adquirir herramientas para su autonomía ha si mismo para la prevención de la violencia en el noviazgo y embarazo adolescente  (Taller dirigido a niñas de 12 años a 17 años) 93  mujeres adolescentes. Conmemoración al Día Internacional del Trabajo Domestico Conferencia El cuidado de la vida  “Trabajo doméstico y economía del  cuidado”, Asistentes: 115 mujeres, Jornadas Informativas: Sedes Kiosco de San Andres Totoltepec, Lomas de Padierna actividad colocación de   mesas informativas  en la que se oriente a la población en general, pero sobre todo   a las mujeres víctimas de violencia. Instituciones; UNAVI. INMUJERES, MEXFAM ,Espacio Mujeres,  además de Centros Comunitarios, y Huertos urbanos. Asistentes 242 personas; Evento “ Agenda de Mujeres Trasitando en Tierra Firme” como objetivo reconocer y difundir la organización y participación de las mujeres en la acción Social. Asistentes 150 personas; Capacitación : Clínica Jurídica:  reparto de Leyes de bolsillo y entrega de Silbatos,  con el Objetivo  de que las mujeres tengan el conocimiento a cuales son sus Derechos en el orden Juridico, y vincularse a una seguridad estable además de la ruta critica de atención . Asistentes 170 personas; Campaña para la detención del cancer de mama para  sensibilizar y concientizar a las mujeres y se hagan la exploración esta se realizo en diferentes colonias  y pueblos de la Alcaldia Tlalpan como:  San Andres Totoltepec, San Miguel Ajusco, San Pedro Martír, Santo Tómas Ajusco, Pedregal de Santa Ursula, Miguel Hidalgo, Mesa los Hornos, Topilejo. 128 personas; 16 días de activismo en contra de la violencia de Género realizandose las siguientes actividades realizadas en colonias y pueblos de la Alcaldia  Taller de Empoderamiento y Autodefensa para Mujeres ,  Conferencia Violencia  contra las mujeres desaparecidas y trata de personas  Taller de Empoderamiento y Autodefensa para Mujeres ,  Taller de Sensibilización sobre la violencia contra las mujeres y niñas, Taller teatro en contra la violencia de Género, Testimonial Mujeres Víctimas de Violencia,   Conversatorio la Participación Política de las Mujeres en los Pueblos, Taller de  Esténcil, Clausura Caravana de Derechos Humanos de las Mujeres   Asistentes  338 personas; 8. Se lleva acabo 3°, 4° y 5° la Sesión Ordinaria del Consejo para la Asistencia y Prevención de la Violencia Familiar participando Instituciones Gubernamentales  y no gubernamentales, investigadoras/es y catedráticos/as   106  personas. 
</t>
    </r>
  </si>
  <si>
    <r>
      <t xml:space="preserve">Objetivo: </t>
    </r>
    <r>
      <rPr>
        <sz val="9"/>
        <rFont val="Gotham Rounded Book"/>
      </rPr>
      <t xml:space="preserve">Apoyar la integración de las personas y grupos en condiciones de vulnerabilidad con apoyos, brindándoles información y formación sobre sus derechos que les permitan mejorar sus condiciones de inclusión social y elevar su calidad de vida.
</t>
    </r>
  </si>
  <si>
    <r>
      <t xml:space="preserve">Acciones Realizadas: 
 </t>
    </r>
    <r>
      <rPr>
        <sz val="9"/>
        <rFont val="Gotham Rounded Book"/>
      </rPr>
      <t xml:space="preserve">Atención a población con discapacidad: Atención integral a la discapacidad motora, intelectual, psicosocial, auditiva y visual.  Población beneficiada: 2998 personas. Atención a Población LGBTTTI: Atención integral a la población LGBTTTI. Población Beneficiada: 1,672 Personas. Atención a Población Indígena y Migrante: Atención integral a la población indígena y migrante Población Beneficiada: 810 Personas. Promoción y Defensoría de los Derechos Humanos de los Grupos Vulnerables  y  Apoyos Sociales a Personas en Situación de Vulnerabilidad Tlalpan 2018: Se han entregado 450 apoyos económicos a personas en situación de emergencia social . Población Beneficiada: 3020 personas Total   8,500 personas
</t>
    </r>
  </si>
  <si>
    <r>
      <t xml:space="preserve">Objetivo: </t>
    </r>
    <r>
      <rPr>
        <sz val="9"/>
        <rFont val="Gotham Rounded Book"/>
      </rPr>
      <t>Realizar acciones que permitan el pleno ejercicio de los derechos de las personas, independientemente de su origen étnico, condición jurídica, social o económica, migratoria, de salud, de edad, doscapacidad, sexo, orientación o preferencia sexual, esado civil, nacionalidad, apariencia física, forma de pensar o situación de calle, entre otras para evitar bajo un enfoque de corresponsabilidad la exclusión, el maltrato y la discriminación.</t>
    </r>
  </si>
  <si>
    <r>
      <t xml:space="preserve">Acciones Realizadas: 
</t>
    </r>
    <r>
      <rPr>
        <sz val="9"/>
        <rFont val="Gotham Rounded Book"/>
      </rPr>
      <t xml:space="preserve"> 1. Paseos culturales y recreativos para grupos de personas adultas mayores. 3,261 personas. Basílica de Guadalupe (14), Casa del Académico (1), Feria del Amaranto (2), Parque Aragón (1), Parque Fuentes Brotantes (1), Desierto De Los Leones (6), Museo De La Revolucion (1), Trajineras de Xochimilco (28), Museo Soumaya (2), Museo de la Indumentaria (1), Museo de Antropología (1), Los Dinamos (4), Museo Dolores Olmedo (5), Parque San Nicolas Totolapan (3), Feria de la Nieve (1), feria del barro (1), parque bicentenario (3), milpa alta (9), san pedro Actopan (22), Bosque de Tláhuac (1), Museo de San Ildefonso (9), Museo de Cera (1), Parque Rancho Viejo (1), Fábrica de Chocolates La Giralda (1), Museo de Historia Natural (1), Zoológico de Chapultepec (1), Laberinto del Ajusco (1), Universum (2), Jardín del Adulto Mayor Chapultepec (2), Museo del Castillo de Chapultepec (2), Feria del Elote San Juan Ixtayopan (1), Jardín Botánico UNAM (1), Santa Cruz Acalpixca y San Luis (1), Templo Mayor (1) Mueso de la cinematografía (1), Servicio Metereológico Nacional (1).  2. Tianguis para las personas adultas mayores. 496 personas. Parque juárez, patio explanada delegacional, arcos del edificio delegacional. 3. Atención, asesoría y canalización sobre programas sociales, albergues y problemáticas diversas de personas adultas mayores. 1,112 personas. Oficinas de la JUD de Atención a la Población Adulta Mayor. 4. Visitas a colectivos de personas adultas mayores. 2,525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Flores de Durazno (Ejidos de San Pedro Mártir), Recuerdos del Ayer (Centro Comunitario Isidro Fabela), Experiencia Dorada (San Miguel Ajusco),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Guerreros del Tiempo (Lomas de Padierna), Recordar Es Vivir (Cultura Maya), Coro Provincias (Torres de Padierna), Alianza (Tlalpan Centro), Rebe (San Miguel Topilejo), Tlacaelel (San Nicolás II), Abrázame Siempre (Isidro Fabela), Como Han Pasado Los Años (Pedregal de las Águilas), Esperanza del Sur (Lomas de Padierna), Luz de Luna (Parres El Guarda), Monte Bello (Cedic Villa Coapa II), Sembrador de Amor (Pedregal de Las Águilas). 5. Eventos: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"2da. Sesión ordinaria del Consejo para la Integración, Asistencia, Promoción y Defensa de los Derechos de las Personas Adultas Mayores en Tlalpan, 2018" (Alzherimer México, I.A.P., Tlalpan Centro ), 3er. Encuentro de colectivos de personas mayores (CEDIC Torres de Padierna),  "2da. Feria de servicios para personas mayores 2018" (Isidro Fabela, Parque Ayutla), Inauguración de la Casa de las Personas Mayores de Tlalpan (Villa Coapa), Entrega del recurso del programa social "apoyo a colectivos de personas mayores, Tlalpan 2018 " (explanada delegacional).  "Jornada Comunitaria" (Kiosco San Pedro Martir), "Encuentro Intergeneracional" (Domo Parque Juana de Asbaje), "Jornada Deportiva de las personas adultas mayores" (Deportivo Villa Olímpica), "Plática de Inclusión y Derechos de las Personas Mayores, dirigido a personal de centros comunitarios" (Casa de las Personas Mayores), "Feria Institucional" (convocada por la Escuela de Trabajo Social UNAM),  Mesa de trabajo en participacion ciudadana San Andrés Totoltepec. 1,356 personas. Total  8,750 personas.</t>
    </r>
  </si>
  <si>
    <r>
      <t>Objetivo:</t>
    </r>
    <r>
      <rPr>
        <sz val="9"/>
        <rFont val="Gotham Rounded Book"/>
      </rPr>
      <t xml:space="preserve"> Fomentar la organización de colectivos e individualidades de jóvenes en ambientes seguros, de respeto y tolerancia ofreciendo a las y los jóvenes espacios de recreación.</t>
    </r>
  </si>
  <si>
    <r>
      <t xml:space="preserve">Acciones Realizadas: 
</t>
    </r>
    <r>
      <rPr>
        <sz val="9"/>
        <rFont val="Gotham Rounded Book"/>
      </rPr>
      <t>Espacios libres para la participación de la población juvenil, mediante la expresión artística Bazar contra cultural BACO Tlalpan, 2,510 personas; Asesorías psicológicas de contención emocional en la adolescencia, realizadas en las oficinas de la JUD y en la Defensoria de los Derechos de las niñas, niños y adolescentes en Tlalpan, 60 personas;  (Encuentro Intergeneracional), 292 personas, Taller de SIPPINA (en un Centro Comunitario de la Alcaldía Tlalpan)  73 personas , coparticipación en actividades ludicorecreativas con IECDMX, prepa sí, (Consulta Infantil y Juvenil)   476 personas, (Torneo Ráfaga) 400 personas, (Rodada por los derechos de la Juventud)   104  personas y 135 personas canalizadas a CECATI 099. Total de personas atendidas 4050</t>
    </r>
  </si>
  <si>
    <r>
      <t xml:space="preserve">Acciones Realizadas: 
</t>
    </r>
    <r>
      <rPr>
        <sz val="9"/>
        <rFont val="Gotham Rounded Book"/>
      </rPr>
      <t>Dentro de los 5 Centros de Desarrollo Infantil que opera la Alcaldía de Tlalpan se brinda atención medica, alimentación, cuidado, estimulación, actividades lúdicas, enseñanza preescolar, actividades psicomotoras que despierten los sentidos de los infantes en los niveles de maternal y preescolar, beneficiando a 458 niñas y niños inscritos dichos CENDI.</t>
    </r>
  </si>
  <si>
    <r>
      <t>Objetivo:</t>
    </r>
    <r>
      <rPr>
        <sz val="9"/>
        <rFont val="Gotham Rounded Book"/>
      </rPr>
      <t xml:space="preserve"> Brindar apoyos y servicios a la población en general en beneficio de su desarrollo social y el mejoramiento de su calidad de vida. Promover acciones qe impulsen las iniciativas de los adultos mayores en el ámbito de aprendizaje para el autoempleo
</t>
    </r>
  </si>
  <si>
    <t>Acciones Realizadas: Se realizaron  5,052,750.17mtrs2 de vigilancia ambiental en los Asentamientos Humanos Irregulares (AHÍ) en Suelo de Conservacion siguientes: Xilonimoco, Estrella Mora, Achichipisco, Belvedere de Teresa, Zorros-Solidaridad, Flor de Borrego, Ejidos de 1910, Acopiaxco/Tezontle, El Crucero, El Sifon, Siete Ocotes, Km. 34.5/Lomas de San José, Unixco, Huinixco, Tepezintla, km.33/Teteocotla, Titiocotla/Temaxtetitla, Poligono 127/Sin nombre, Cualiscantitla, San José Ixpangologia, La Presa, Ayocatitla, Las Regas/Chalquitongo, Tehitic, Amp. Tezontitla, El Calvario, Ahuacatitla, Ocotla, Ocotla Chico, Ayometitla, Las Fajas, La Pedrera, Tlaltepancatlitla, Amp. la Venta, Primera y Segunda Loma, Paso del Indio, Los Cajones, El Sauco, Tianguillo, Pentatlon, La Guitarra, Albergue Alpino, Joya chica, Joya Grande, Los Baules, Gavillero, Los Picachos, La Placa, Cruz de Murillo, El Chupadero, Horno Viejo, El Varal, Agua de Lobos, Las Cabañas, Plan de Quepil, La Boletera, El Abrevadero, La Calavera, Los Pozos, La Cabaña, Cueva del Muerto, Pedregalito, CañadaLimpia, Amarillo, Cañada Limpia, Zacate Arenitas, Zacate Amarillo, Cueva del Negro, Mal Paso, La Manga, Perlilla, Llano del Vidrio, Las Cruces, Mirador, Tinajas, El Florero, La Cantimplora. Así mismo se atendieron 2,674,521.83 mtrs2 respecto a denuncias por ilicito ambiental en la Demarcacion Tlalpan. Carrasco, Las Granjas Barranquillas, Xicalco Oriente, Valle Verde, La Magueyera, Programa Parcial San Andres Totoltepec, Huinixco, Ahuacatitla, Tehitic, Programa Parcial de Heroes de 1910, Actopa Sur, Actopa, jardines del Pedregal, Heroes de Padierna, Toriello guerra, La Palma, Viveros de Coatetlan, Valle Verde.</t>
  </si>
  <si>
    <t>Objetivo: Registro de vigilancia de los Asentamientos Humanos Irregulares (A.H.I.) en el Suelo de Conservación para la adecuada observancia del perímetro y evitar en medida de lo conduncente su crecimiento, asi mismo fortalecer la protección del Suelo de Conservción y Suelo Urtbano.</t>
  </si>
  <si>
    <t>11 de Enero del 2018</t>
  </si>
  <si>
    <t>Recreaciòn, Cultura y Otras Manifestaciones Sociales</t>
  </si>
  <si>
    <t>Deporte y Recreaciòn</t>
  </si>
  <si>
    <t xml:space="preserve">Mantenimiento, Conservación y Rehabilitación de Espacios Deportivos </t>
  </si>
  <si>
    <t>Rehabilitación de carpeta asfaltica en diversas Colonias de la Delegación Tlalpan</t>
  </si>
  <si>
    <t>M2</t>
  </si>
  <si>
    <t>Recursos para en destino de gasto 48</t>
  </si>
  <si>
    <t>Mantenimiento, Conservación y Rehabilitación al Sistema de Drenaje.</t>
  </si>
  <si>
    <t>Rehabilitación de Redes de Drenaje en diversas Colonias y Pueblos de la Delegación Tlalpan</t>
  </si>
  <si>
    <t xml:space="preserve">Obras Complementarias al Sistema de Drenaje </t>
  </si>
  <si>
    <t>Piezas</t>
  </si>
  <si>
    <t>Construcción de Resumideros</t>
  </si>
  <si>
    <t>Rehabilitación de Resumideros</t>
  </si>
  <si>
    <t xml:space="preserve">Mantenimiento, Conservación y Rehabilitación en Vialidades Secundarias. </t>
  </si>
  <si>
    <t>241 212 De origen se programaron 4 inmuebles los cuales se transfirieran al Fondo FAFEF,  esto a fin de simplificar el procedimiento para operar los recursos, y dejar únicamente dos informes ejecutivos de DEUDA, con el rubro de Obras de Infraestructura Económica, conforme a lo indicado en los lineamientos de la cartera registrada e integrada por la Secretaría de Hacienda y Crédito Público, para así poder atender durante el ejerció fiscal del 2018 una de las principales prioridades que es mejorar los servicios de movilidad en calles y de la Infraestructura de Drenaje sanitario, por esta razón se cambiaron los fondos de origen de esta actividad sin dejar de cumplir con los objetivos institucionales.</t>
  </si>
  <si>
    <t>242 213-En esta actividad institucional no se registró meta, derivado a que los recursos que se autorizaron de origen correspondan al Destino de Gasto 48, mismos que fueron reasignados para dar suficiencia a los proyectos O2D148014 y O2D148026 que se concretaron para atender los trabajos de Infraestructura, (D/G 48) en la actividad institucional 221 218, por lo que la meta se verá reflejada en los Fondos de Recursos Fiscales, FORTAMUN, FAFEF Y Crédito respectivamente</t>
  </si>
  <si>
    <t>213 206 No se registró meta de origen, porque en el transcurso del ejercicio se dio suficiencia al proyecto O2D148031 en esta actividad institucional, a fin de atender durante el ejerció 2018 una de las principales prioridades de esta Alcaldía, que fue la de mejorar los servicios la Infraestructura de Drenaje sanitario, por esta razón se cambiaron los fondos de origen a esta actividad, cumpliendo así con los objetivos institucionales.</t>
  </si>
  <si>
    <t>213 207 De origen se programaron 34 piezas, mismas que se transfirieron al Fondo FAIS,  esto a fin de simplificar el procedimiento para  los recursos, y dejar únicamente dos informes ejecutivos de DEUDA, con el rubro de Obras de Infraestructura Económica, conforme a lo indicado en los lineamientos de la cartera registrada e integrada por la Secretaría de Hacienda y Crédito Público, para así poder atender durante el ejerció fiscal del 2018 una de las principales prioridades que es mejorar los servicios de movilidad en calles y de la Infraestructura de Drenaje sanitario, por esta razón se cambiaron los fondos de origen de esta actividad sin dejar de cumplir con los objetivos institucionales.</t>
  </si>
  <si>
    <t xml:space="preserve">1) En esta actividad se asignaron recursos de origen, que correspondían al Destino de Gasto 48, por lo que el presupuesto fue reasignado a otras actividades institucionales donde se aperturaron los proyectos O2D148014 "Rehabilitación de Carpeta Asfáltica en diversas colonias de la Delegación Tlalpan" y O2D148026 "Mantenimiento a la Carpeta Asfáltica en Vialidades de la Delegación Tlalpan" en donde se ejerció lo asignado para el Fondo de Inversión de la Alcaldía Tlalpan para el 2018. Asimismo la meta asignada se cancela toda vez que en esta actividad no se contempló realizar trabajos de obra.   </t>
  </si>
  <si>
    <t>2)Se asignaron recursos adicionales durante los últimos meses, lo que permitió incrementar la meta en estas actividades institucionales</t>
  </si>
  <si>
    <t>3)Se asignaron recursos en esta actividad institucional para el pago de sueldos base al personal eventual, por lo que no se asignó meta esta se verá reflejada en el fondo de Participaciones Federales</t>
  </si>
  <si>
    <t xml:space="preserve">4) En esta actividad se asignaron recursos, como complemento para el pago del material eléctrico requerido por al área para los trabajos realizados en la Red del Alumbrado Público, la meta se registra en su totalidad en el fondo de Participaciones Federales (15O280) en donde se programó de origen.  </t>
  </si>
  <si>
    <t>TECHO</t>
  </si>
  <si>
    <t>213 206 Recursos para el pago del  mantenimiento y reparación de bonbas verticales y sumergibles para la operación de las actividades encomendadas a esta actividad institucional, la meta se refleja en su totalidad en otros fondos</t>
  </si>
  <si>
    <t xml:space="preserve">185 203 Recurso destinado para el pago de servicios de capacitación  (Cursos) la meta se reporta en su totalidad en el Fondo- No Etiquetado - Recursos Federales - Participaciones a Entidades Federativas y Municipios - Fondo General de Participaciones - 2018 - Original de la URG, el cual fue de origen, y en el CAMAIquedo calendarizada la meta anual en este fondo, </t>
  </si>
  <si>
    <t>15O280 AL 15O680- No Etiquetado- Participaciones a Entidades Federativas y Municipios- Fondo General de Participaciones-2018.</t>
  </si>
  <si>
    <t>15O175 - No Etiquetado -Participaciones a Entidades Federativas y Municipios - Participaciones en Ingresos Federales - 2017 - Líquida de remanentes de principal</t>
  </si>
  <si>
    <t>15O182.- Participaciones a Entidades Federativas y Municipios-Participaciones en Ingresos Federales-2018-Original transferido para fines específicos.</t>
  </si>
  <si>
    <t>25A183 - Etiquetado - Gobernación - Fortalecimiento de Seguridad (FORTASEG) - 2018 - Líquida de recursos adicionales de principal</t>
  </si>
  <si>
    <t>25IL83 - Etiquetado - Medio Ambiente y Recursos Naturales - Brigadas Rurales de Incendios Forestales - 2018 - Líquida de recursos adicionales de principal</t>
  </si>
  <si>
    <t>25P180 Y 25P183 - Etiquetado - Aportaciones Federales para Entidades Federativas y Municipios - Fondo de Aportaciones para el Fortalecimiento de los Municipios y las Demarcaciones Territoriales del Distrito Federal (FORTAMUN) - 2018</t>
  </si>
  <si>
    <t xml:space="preserve">241 212 En obra por administración el área asignó de origen una meta de 2 inmuebles, sin embargo no se autorizó llevarlas a cabo en el fondo solicitado (Crédito), razón por la cual, se consideró transferirle recursos de otras actividades para darle suficiencia presupuestal y cumplir con los objetivos programados de este ejercicio, sin embargo no fue posible debido a compromisos adquiridos por esta Alcaldía, por lo que se requiere cancelar la meta de 2 inmuebles.
La meta reportada corresponde a recursos adicionales asignados para atender el proyecto O.2CD14.8048 con un espacio deportivo, con recursos del Presupuesto Participativo
</t>
  </si>
  <si>
    <t>269 227 No se asigno meta en este recurso, derivado a que el presupuesto corresponde a capitulo 1000 Servicios Personales y al pago de Adeudos anteriores.(ADEFAS)La meta en su totalidad se reporta en FORTAMUN.</t>
  </si>
  <si>
    <t>221 212 Pago de Adeudos anteriores.(ADEFAS) La meta en su totalidad se reporta en FAFEF</t>
  </si>
  <si>
    <t>223 221 No se reporta mrtaporque el recurso se destino para el pago de ADEFAS 2017  del Estudio del Abastecimiento de Agua en la Alcaldía Tlapan y la conyinuidad del mismo durante este 2018. La meta en su totalidad se reporta en FAFEF</t>
  </si>
  <si>
    <t>Las actividades con subíndice 1, son actividades donde se adicionaron recursos para dar cumplimiento al Presupuesto Participativo 2018.</t>
  </si>
  <si>
    <r>
      <rPr>
        <b/>
        <sz val="9"/>
        <rFont val="Gotham Rounded Book"/>
      </rPr>
      <t xml:space="preserve">Nota: </t>
    </r>
    <r>
      <rPr>
        <sz val="9"/>
        <rFont val="Gotham Rounded Book"/>
      </rPr>
      <t xml:space="preserve"> Se recibieron dos entregables de los tres contemplados, el último entregable debía contener la evaluación y las conclusiones del proyecto, por lo que se estima un avance del 50% únicamente en el proyecto.</t>
    </r>
  </si>
  <si>
    <t>Se solicitó la cancelación de la meta en estas actividades institucionales toda vez que no se autorizó la multianualidad solicitada a la Secretaria de Finanzas, correspondientes a los proyectos:  "Rehabilitación de los Deportivos Sánchez Taboada, Benito Juárez  y Digna Ochoa"; "Construcción de techumbres en las escuelas”; “Reconstrucción de trota pista, cancha de basquetbol, colocación de alumbrado y equipamiento en el Parque Morelos" y "Rehabilitación de Biblioteca Central y Sustitución de Techumbre" en la Delegación Tlalpan. Lo anterior se derivó de las fechas en que fue liberado el recurso y notificado a la Dirección General Obras y Desarrollo Urbano el acuerdo del Convenio celebrado entre la Secretaría de Hacienda y Crédito Público y el Gobierno de la Ciudad de México para el Otorgamiento del Subsidio, en donde se indican que las fechas para el cierre de los recursos comprometidos seria el día 31 de Diciembre del 2018, lo cual no permitió, llevar en tiempo y forma el proceso de Licitación Pública, como se informa en el oficios No.  SFCDMX/SEDGPP/2278/2019 de fecha 31 de diciembre del año 2018 y del oficio No. DGODU/DPC/017/2019 de fecha 09 de enero del presente año.</t>
  </si>
  <si>
    <t>1) En esta actividad se asignaron recursos de origen, que correspondían al Destino de Gasto 48, por lo que el presupuesto fue reasignado a otras actividades institucionales donde se aperturaron los proyectos O2D148014 "Rehabilitación de Carpeta Asfáltica en diversas colonias de la Delegación Tlalpan" y O2D148026 "Mantenimiento a la Carpeta Asfáltica en Vialidades de la Delegación Tlalpan" en donde se ejerció lo asignado para el Fondo de Inversión de la Alcaldía Tlalpan para el 2018. Asimismo la meta asignada se registró en los Recursos fiscales, misma que se canceló, toda vez que en esta actividad no se contempló realizar trabajos de obra.</t>
  </si>
  <si>
    <t xml:space="preserve">269 228 y 221 218 En estas actividades institucionales, el recurso no fue de origen por lo que no se registran meta original el recurso se asigno ya iniciado el ejercicio 2018.  </t>
  </si>
  <si>
    <t xml:space="preserve">2) El presupuesto asignado, nos permitió cubrir el pago de los elementos, (Policías) sobre todo extramuros hasta el mes de agosto y con las economías generadas por conceptos de faltas, incapacidades injustificadas, etc. se pagó de únicamente 197 elementos para el mes de septiembre, agotándose el presupuesto y toda vez que no se pudo concretar la liberación de recursos  con el fondo 15O680 porque se pagaron otros programas prioritarios de la Alcaldía, terminamos únicamente con 164 elementos, sin embargo se optimizaron los recursos y no se dejó de atender la demanda Ciudadana. </t>
  </si>
  <si>
    <t>3) Al revisar la modificación en la meta se identificó un error en el cálculo de los m3 al multiplicar en dos ocasiones el número de viajes por pipa por 8 m3 pipa/viaje. Por lo anterior la meta alcanzada fue de 1, 223,193 m3, no obstante lo anterior no se vieron afectados los objetivos institucionales de la Alcaldía, toda vez que con recursos adicionales de otras fuentes de financiamiento se atendió en su totalidad la demanda ciudadana</t>
  </si>
  <si>
    <t>4) Recursos destinados al pago de Combustibles, lubricantes y aditivos para los camiones, vehículos y transporte oficial destinado a brindar el servicio de Limpia, la meta se reporta en su totalidad en el fondo de Participaciones Federales (150280)</t>
  </si>
  <si>
    <t>221 216 A través de la Obra por Contrato la meta se rebasó en un 7%, derivado a la buena programación por parte de las empresas contratistas en cuanto a la ejecución de la Obra y sus recursos.</t>
  </si>
  <si>
    <t xml:space="preserve">A) Del ejercido respecto del original: </t>
  </si>
  <si>
    <t>Fondo, Convenio, Subsidio o Participaciones: 15O175 - No Etiquetado -Participaciones a Entidades Federativas y Municipios - Participaciones en Ingresos Federales - 2017 - Líquida de remanentes de principal</t>
  </si>
  <si>
    <t>Fondo, Convenio, Subsidio o Participaciones: 15O280 AL 15O680- No Etiquetado- Participaciones a Entidades Federativas y Municipios- Fondo General de Participaciones-2018.</t>
  </si>
  <si>
    <t>Fondo, Convenio, Subsidio o Participaciones:25A183 - Etiquetado - Gobernación - Fortalecimiento de Seguridad (FORTASEG) - 2018 - Líquida de recursos adicionales de principal</t>
  </si>
  <si>
    <t>Fondo, Convenio, Subsidio o Participaciones: 25IL83 - Etiquetado - Medio Ambiente y Recursos Naturales - Brigadas Rurales de Incendios Forestales - 2018 - Líquida de recursos adicionales de principal</t>
  </si>
  <si>
    <t>Fondo, Convenio, Subsidio o Participaciones: 25MK83.- E.FE.SE.ProyDesReg I</t>
  </si>
  <si>
    <t>Fondo, Convenio, Subsidio o Participaciones: 25P180 Y 25P183 - Etiquetado - Aportaciones Federales para Entidades Federativas y Municipios - Fondo de Aportaciones para el Fortalecimiento de los Municipios y las Demarcaciones Territoriales del Distrito Federal (FORTAMUN) - 2018</t>
  </si>
  <si>
    <t>Fondo, Convenio, Subsidio o Participaciones:25P280.- Etiquetado - Aportaciones Federales para Entidades Federativas y Municipios - Fondo de Aportaciones para el Fortalecimiento de las Entidades Federativas (FAFEF) - 2018-Original de la URG</t>
  </si>
  <si>
    <t>Fondo, Convenio, Subsidio o Participaciones:25P680.- Aportaciones Federales para Entidades Federativas y Municipios-Fondo de Aportaciones para la Infraestrutura Social (FAIS)-2018-Original de la UR</t>
  </si>
  <si>
    <t>Mtro. Ramiro Alfredo Guerrero Segura
Director de Recursos Financieros y Presupuestales</t>
  </si>
  <si>
    <t>Autorizó: ________________________________________________</t>
  </si>
  <si>
    <t xml:space="preserve">           Mtro. Ramiro Alfredo Guerrero Segura
Director de Recursos Financieros y Presupuestales</t>
  </si>
  <si>
    <t>AREA FUNCIONAL</t>
  </si>
  <si>
    <t>Total General</t>
  </si>
  <si>
    <t>pos pres</t>
  </si>
  <si>
    <t>partida</t>
  </si>
  <si>
    <t>Unidad Responsable del Gasto: (1)</t>
  </si>
  <si>
    <t>Autorizó: ___________________________________________________</t>
  </si>
  <si>
    <t>25P184 - Etiquetado - Fondo de Aportaciones para el Fortalecimiento de los Municipios y las Demarcaciones Territoriales del Distrito Federal (FORTAMUN)- Líquida de Interés de Recursos Federales</t>
  </si>
  <si>
    <t>Desazolve de la Red del Sistema de Drenaje *</t>
  </si>
  <si>
    <t>Alumbrado Público *</t>
  </si>
  <si>
    <t xml:space="preserve">Servicios Comunales </t>
  </si>
  <si>
    <t>Operación de Panteones Publicos *</t>
  </si>
  <si>
    <t>213 205 y 224 223 Recursos destinados al pago de reparación, mantenimiento y conservación de equipo de transporte destinado a servicios públicos, necesario para la operación de los programas públicos. La meta se refleja en su totalidad en otros fondos.</t>
  </si>
  <si>
    <t>226 225 Recursos para el pago de gas, requerido para el servicio de Crematorio que brindan los panteones de Tlalpan. La meta se refleja en su totalidad en otros fondos.</t>
  </si>
  <si>
    <t>25P280 - Etiquetado - Aportaciones Federales para Entidades Federativas y Municipios - Fondo de Aportaciones para el Fortalecimiento de las Entidades Federativas (FAFEF) - 2018 - Originales de la URG</t>
  </si>
  <si>
    <t xml:space="preserve">Mantenimiento, Conservación y Rehabilitación de Infraestructura Educativa </t>
  </si>
  <si>
    <t xml:space="preserve">Construcción y Ampliación de Infraestructura del Sistema de Drenaje  </t>
  </si>
  <si>
    <t>Obras Complementarias al Sistema de Drenaje</t>
  </si>
  <si>
    <t>Pieza</t>
  </si>
  <si>
    <t xml:space="preserve">Construcción y Ampliación de Banquetas </t>
  </si>
  <si>
    <t xml:space="preserve">Construcción y Ampliación de Edificios Públicos  </t>
  </si>
  <si>
    <t xml:space="preserve">Construcción y Ampliación de Infraestructura Comercial  </t>
  </si>
  <si>
    <t>Mantenimiento, Conservacion y Rehabilitación de Banquetas.</t>
  </si>
  <si>
    <t>Mantenimiento, rehabilitación y conservación de imagen urbana</t>
  </si>
  <si>
    <t xml:space="preserve">Construcción y Ampliación de Infraestructura de Agua Potable. </t>
  </si>
  <si>
    <t xml:space="preserve">Mantenimiento, Conservación y Rehabilitación de Infraestructura de Agua Potable </t>
  </si>
  <si>
    <t xml:space="preserve">Construcción y Ampliación de Infraestructura de Drenaje </t>
  </si>
  <si>
    <t>Mantenimiento, Conservación y Rehabilitación en Vialidades Secundarias.</t>
  </si>
  <si>
    <t>Mantenimiento, Conservación y Rehabilitación de Unidades Habitacionales y Vivienda</t>
  </si>
  <si>
    <t xml:space="preserve">En las actividades Institucionales 211 203 "Recolección de Residuos Sólidos"  y  213 205 "Desazolve de la Red del Sistema de Drenaje" el Recurso fué destinado para el pago de servicios de reparación, mantenimiento y conservación de equipo de transporte utilizado a servicios y operación de programas públicos, la meta se refleja en su totalidad en otros fondos.
En la Actividad 213 206 "Mantenimiento, Conservación y Rehabilitación al Sistema de Drenaje" los Recursos fueron utilizados para el pago del  mantenimiento de maquinaria y  equipos  para la operación de las actividades del personal de campo, la meta se refleja en su totalidad en otros fondos.
Actividad 185 203 "Capacitacion y Actualizacion a Servidores Públicos" se realizaron cursos especializados de capacitacion para servidores publicos. El recurso fue destinado para el pago de servicios de capacitación  (Cursos) la meta se reporta en su totalidad en el Fondo- No Etiquetado - Recursos Federales - Participaciones a Entidades Federativas y Municipios - Fondo General de Participaciones - 2018 - Original de la URG, en donde originalmente traia el recurso. </t>
  </si>
  <si>
    <t>Mtro. Roberto del Razo Mercado
Subdirector de Presupuesto</t>
  </si>
  <si>
    <t>Elaboró: _________________________________</t>
  </si>
  <si>
    <t>Elaboró: _________________________________________</t>
  </si>
  <si>
    <t xml:space="preserve">Principales Acciones Realizadas con Recursos de Origen Federal </t>
  </si>
  <si>
    <t xml:space="preserve">B) Del devengado respecto del modificado: </t>
  </si>
  <si>
    <t>171 201 Apoyo a la Prevención del delito; En lo que respecta al Programa “Jóvenes en Prevención”, La Dirección de Seguridad no cuenta hasta la fecha con el último informe de entregables correspondientes, para considerar la meta cumplida, toda vez que la persona moral denominada Sociedad Mexicana de Criminología Capitulo Nuevo León, A.C., no ha dado cumplimiento al Anexo Técnico en el correspondiente “Calendario de Ejecución” numerables 5,6 y 7, en ese sentido esta Dirección se encuentra imposibilitada en remitir los resultados finales del informe solicitado.</t>
  </si>
  <si>
    <t>En la Actvidad Institucional 215 210 'Prevención, Control y Combate de Incendios Forestales" 
La Comisión Nacional Forestal (CONAFOR) otorgó apoyos al Gobierno de la Alcadía de Tlalpan para la ejecución del concepto Brigadas Rurales de Incendios Forestales (Nombre de la Brigada: " Harris") Con dichos apoyos, el Gobierno de la Alcaldía de Tlalpan, se obligó a realizar las actividades que se establecieron en el Formato Técnico complementario aprobado por la CONAFOR, los cuales contemplan que con el objeto de desempeñar actividades de prevención, control y combate de incendios forestales en las zonas definidas por la CONAFOR en la Ciudad de México "La Delegación" se obliga a conformar en los términos y requisitos que señalan "Los Mecanismos" las Brigadas Rurales de Incendios aprobadas por la Comisión Nacional Forestal (CONAFOR).</t>
  </si>
  <si>
    <t xml:space="preserve">4. GARZA TULYEHUALCO 13 con un acumulado de 205,091.20  M3. En las siguientes colonias: El Diamante/Tepeximilpa, Guadalupe, Isidro Fabela, La Fama, Los Volcanes, Peña Pobre, San Pedro Mártir, Tlalcoligia, Tlalpan Centro 1, 2 de Octubre, 3 de Mayo, Ampliación 3 de Mayo, Altos Tepetlica, Amalillo, Ampliación Oriente, Ampliación Plan de Ayala, Atocpa, Colonial del Valle, Diamante, Dolores Tlalli, El Divisadero, El MIrador, La Joyita, La Palma, Lomas de Texcalatlaco, Magueyera, María Esther Zuno de Echeverrría, Mirador del Colibrí, Nueva Renacimiento de Axalco, Plan de Ayala, Progreso Tlalpan, San Andrés Totoltepec, San Buenaventura San Andrés Totoltepec, Tecorral, Tepetitla, Tepetlica, Tepuente, Tlalpuente, Tlaxopan, Valle Verde, Vistas del Valle Viveros de Coatectlan, Ampliación Magdalena Petlacalco, Magdalena Petlacalco, Mirador del Valle Magdalena Petlacalco, San Miguel Xicalco, Vista Hermosa, Achichipilco, Ahuacatitla, Aminco, Ampliación Ayocatitla, Ampliación Guadalupana, Ampliación La Venta, Ampliación Parres, Ampliación Tezontitla, Arenal, Ayocatitla, Ayometitla, Cuanejaque, El Calvario, El Cantil, Encinos del Pedregal, Estrella Mora, Ixtlahuaca, La Concepción, La Faja, La Guadalupana, La Libertad, La Magueyera, La Venta, Las Flores, Las Margaritas, Lomas de Capulín, Los Ángeles, Los Arcos, Los Capulines, Ocotes Parres, Ocotla, Oyameyo, Paraje La Cima, Paraje Texcalatlaco, Paraje Tlaquexpa, Parres el Guarda, Piedra Larga, San Miguel Tehuizco, San Miguel Topilejo, San Miguel Toxiac, Santa Cruz, Tepetixpac, Tezontitla, U.H. Hueytlalpan, Xaltipac, Xaxalco, Xilinimoco.
5. PADIERNA 2 con un acumulado de 7,123.20 M3. En las siguientes colonias: 2 de Octubre, Belvedere, Bosques, Chichicaspatl, Chimilli, Cuchilla de Padierna, Cuilotepec, Cultura Maya, Fuentes del Pedregal, Héroes de 1910, Jardines de San Juan, Lomas de Cuilotepec, Lomas de Padierna, Lomas de Tepemecatl Los Encinos, Miguel Hidalgo 3a. Sec., Mirador II, Paseos de Ajusco, Pedregal de San Nicolás, Popular Santa Teresa, Primavera, San Miguel Ajusco, San Nicolás II, Sector XVII, Zacatón, Zorros Solidaridad. 
6. TORIELLO GUERRA con un acumulado de 3,195.20 M3 En las siguientes colonias: Ahuacatitla, Altos Tepetlica, Ampliación Miguel Hidalgo, Ayometitla, Bosques de Tepeximilpa, Coactectlán, Cuanejaque, Cumbres de Tepetongo, Dolores Tlalli, El Cantil, Fuentes Brotantes, Guadalupe, Héroes de Padierna, Lomas de Coatetlán, Lomas del Capulín, Los Volcanes, Magdalena Petlacalco, Magueyera, Mirador I, Mirador III, Ocotla, Paraje Texcalatlaco, Parres el Guarda, San Andrés Totoltepec, San Miguel Tehuizco, San Miguel Topilejo, San Miguel Toxiac, San Miguel Xicalco, Santa Cruz, Santísima Trinidad, Tepetlica, Bosques de Tepeximilpa, Tezontitla, Tlaxopan, Valle Verde, Vista Hermosa, Xaxalco, Zorros Solidaridad. 
7. TULYEHUALCO SUR con un acumulado de 1,145.60 M3. En las siguientes colonias: Ahuacatitla, Ayometitla, Cuauhtenco, Diamante, Dolores Tlalli, Los Ángeles, Magueyera, Ocotla, San Andrés Totoltepec, San Miguel Tehuizco, San Miguel Topilejo, San Miguel Toxiac, San Miguel Xicalco, Tezontitla, Tlaxopan, Valle Verde.
8. VILLA OLÍMPICA 2 con un acumulado de 4,692.80 M3. En las siguientes colonias: Ampliación la Venta, Ampliación Miguel Hidalgo, Bosques de Tepeximilpa, Chimilli, Fuentes de Cantera, Héroes de 1910, Héroes de Padierna, Jardines de San Juan, La Venta, Lomas de Padierna, Lomas de Tepemecatl, Mirador I, Mirador II, Mirador III, Pedregal de San Nicolás, San Miguel Ajusco, San Nicolás II, Santo Tomás Ajusco, Zacatón, Zorros Solidaridad.
9. VILLA OLÍMPICA 3 con un acumulado de 2,344.00 M3. En las siguientes colonias:  2 de Octubre, Ampliación Miguel Hidalgo, Belvedere, Bosques del Pedregal, </t>
  </si>
  <si>
    <t xml:space="preserve">Chichicaspatl, Chimilli, Cruz del Faron, Cuchilla de Padierna, Cuilotepec II, Cultura Maya, Héroes de Padierna, La Venta, Lomas de Padierna, Lomas de Padierna Sur, Lomas del Pedregal, Lomas Hidalgo, Los Encinos, Mirador I, Pedregal de San Nicolás, San Miguel Ajusco, San Nicolás II, Santo Tomás Ajusco, Torres de Padierna, Zacatón, Zorros Solidaridad. 
213 204-Construcción y Ampliación de Infraestructura de Drenaje  
Elaboración de Proyecto de Levantamiento Físico de Necesidades y Seguimiento de las Obras del Sistema de Drenaje 
1.-Santa  Úrsula  Xitla AGEB:01072, 2.- San Andrés Totoltepec AGEB 1621, 3.- Plan de Ayala AGEB 2441,  4.- Dolores Tlalli AGEB 2456, 5.- Cumbres de Tepetongo AGEB 223A, 6.- Tlalmille AGEB 1744,7.- Los Encinos AGEB 1299, 8.- Pedregal de San Nicolás 3a. Sección AGEB 0619 y AGEB 077A, 9.- Popular Santa Teresa AGEB 1388, , 10.- Jardines del Ajusco AGEB 084A, 11.-Roca de Cristal AGEB 2282, 12.- Sector XVII AGEB 1496, 5.- 13 De Octubre AGEB 2051, 14.- Miguel Hidalgo 2da. Sección AGEB 0888, 15.- Lomas Altas de Padierna AGEB 1477, 16.- Rincón Del Mirador II AGEB 1513,17.- Lomas de Padierna AGEB 0322 , 18.- Héroes de Padierna AGEB 0638,0642, 0820, 19.- Jardines del Ajusco AGEB  0854, 20- Fuentes de Tepepan AGEB 2121,  Trabajos realizados : Seguimiento: Verificación y control de las obras, Fase 01.- Actividades Previas; Fase 02.- Actividades Inmersas; Fase 03.- Verificación de cumplimiento de calidad de la obra; Fase 04.- Control de Programas; Fase 05.- Control Presupuestal y Fase 06.- Entrega-recepción, liquidación y finiquito
221-215 Mantenimiento, Conservación y Rehabilitación a Edificios Públicos. 
A través de Obra por Contrato se reporta una meta física alcanzada de 9 inmubles: 
1.-Medio Ambiente (Ecología), ubicado en Juárez 68, Colonia Tlalpan Centro, se realizaron trabajos adicionales através de la Obra por Administración:  aplicación de pintura en exteriores, 2.-Jurídico y Gobierno , ubicado en Plaza de la Constitución 1, Edificio Delegacional, Colonia Tlalpan Centro. 3.-Seguridad Ciudadana (Pública), ubicado en  Plaza de la Constitución 1, Edificio Delegacional, Colonia Tlalpan Centro.4.-Limantitla (Campamento), ubicado en Callejón San Marcos, Esquina Limantitla, Colonia Centro Tlalpan, se realizaron trabajos adicionales através de la Obra por Administración: trabajos de albañilería en área de resguardo, colocación de tabla-roca para muros con canaletas y postes. 5.- Campamento las Torres, ubicado en Avenida de las Torres, Colonia Miguel Hidalgo 2a Sección.6.-Vito Alessio (Campamento), ubicado en Vito Alessio Robles, Colonia Miguel Hidalgo 2a Sección, se realizaron trabajos adicionales através de la Obra por Administración: reparación y mantenimiento en instalaciones hidrosanitarias, cambio de w. c., plomería y tinacos. así como trabajos de reparación en puerta de bodegas. 7.-Panteón 20 de Noviembre, ubicado en San Marcos Esquina Congreso, Colonia Tlalpan Centro.8.-Coapa (Campamento), ubicado en Calle Cárcamo Esquina Miramontes, Narciso Mendoza, Colonia Villa Coapa, 9.-Hoyo (Campamento), ubicado en Callejón San Marcos, esquina Insurgentes Sur, Colonia La Joya. Trabajos realizados en cada uno de los frentes: Pintura, cambio de lamparas, cambio de muebles sanitarios. instalacion electrica, instalacion hidrosanitaria, carpinteria, falso plafon, herreria.
</t>
  </si>
  <si>
    <t xml:space="preserve">221 216 Mantenimiento, Conservación y Rehabilitación de Banquetas : Conservar y Rehabilitar Banquetas con una meta alcanzada de:1,604.95 m2 y 832.36 ml de guarniciones.- 1.- Residencial Villa Coapa, 2.- Nueva Oriental Coapa, 3.- Valle Escondido, 4.- Ex Hacienda San Juan de Dios, 5.- Prados Coapa 1ra Sección , 6.-Prados Coapa 2da Sección, 7.-Prados Coapa 3ra Sección, 8.-Arboledas del Sur, 9.- Tlalpan Centro.Trabajos realizados: Trazo y nivelación,  Extracción manual de tocón, Demolición  .- por medios manuales de guarniciones y banquetas de concreto simple, preparación, conformación y compactación de subrasante para banquetas, Suministro y colocación de tepetate de 10 cm de espesor, Banqueta de 10 cm de espesor de concreto hidr+A2áulico. Acabado con volteador en las aristas de banquetas, Guarnición de concreto hidráulico, renivelación de rejillas de registro.
  221 217 Mantenimiento, Conservación y Rehabilitación de Infraestructura Comercial 
A través de Obra por Contrato se reporta una meta física alcanzada de 10 inmuebles en las siguientes Colonias: 1.-Mercado Miguel Hidalgo , ubicado en Corregidora S/N entre Michoacán y Cerrada. de Corregidora, Colonia Miguel Hidalgo, 2.-Mercado José López Portillo, ubicado en Hopelchen, entre Izamal y Hecelchakan, Colonia Cultura Maya, 3.-Mercado Flores San Fernando, ubicado en Calzada de Tlalpan , entre San Francisco y Allende, Colonia  Tlalpan,  4.-Mercado Mirador, ubicado en Popolnah esquina Bekal, entre Bekal y Tekit, Colonia Lomas de Padierna, 5.-Mercado Tlalcoligia, Ubicado en  Tepehuanos y Otomies ,Colonia Tlalcoligia, 6.-Mercado Plaza Mexicana Del Sur , Ubicado en Acoxpa con esquina. Calzada de Tlalpan, entre Acoxpa y calzada de Tlalpan, Colonia San Lorenzo Huipulco,7.-Mercado Isidro Fabela, Ubicado en   Primera Norte y 4a Poniente, Colonia Isidro Fabela, 8.-Mercado José María Morelos y Pavón, ubicado en  Cerrada Don Refugio y Cacahuatales, entre Tenorios y Calzada del Hueso, Colonia Exhacienda Coapa,9.-Mercado Veintiuno de Abril, ubicado en 1012 Hopelche, Xitle e Izamal, Colonia Rincón del Mirador, 10.-Mercado 10 de Mayo, ubicado en Avenida 1, esquina. Calle 5, Colonia Miguel Hidalgo 4a Sección . Trabajos realizados en todos los frentes: pintura, cambio de lámparas, cambio de muebles sanitarios,Instalación eléctrica, instalación hidrosanitaria, carpintería, falso plafón. Adicionalmente se realizaron trabajos complementarios a través de la Obra por Administración:trabajos de herrería y cancelería en sanitarios.                                                                                                              
221-218  Mantenimiento, Conservación y Rehabilitación en Vialidades Secundarias 
A través de Obra por Contrato se reporta una meta física alcanzada de1,351.26 M2  en las siguientes Colonias:  1.- Pedregal de San Nicolas 2a. Sección, 2.- Jardines del Ajusco, 3.- Chimilli y 4.- Mirador II. 
Trabajos realizados: Trazo y nivelación, se fresara un espesor de 7.5cm de la capa superficial del asfaltó existente, se renivelaran los brocales de los pozos de visita que se encuentren dentro de la sección a intervenir, se hará un barrido de la base para aplicar el riego de liga y tener preparada la superficie para recibir carpeta de mezcla asfáltica templada de 7.5 cm de espesor; así como, compactación de la misma, también se realizará el señalamiento horizontal en los tramos ejecutados. . Por otro lado se  tienen recursos ejercidos al 100% refrente a la Elaboración de Proyecto de Levantamiento Físico de Necesidades y Seguimiento de las Obras de Revestimiento Urbanización y Rehabilitación de Vialidades Secundarias.
221-219 Mantenimiento, conservación y rehabilitación de la imagen urbana A través de Obra por Contrato se reporta una meta física alcanzada de 5 espacios públicos en las siguientes Colonias:
1.- Colonia Miguel Hidalgo 2da Sección, 2.- Colonia Pedregal de San Nicolás 3a Sección, 
Trabajos realizados en las colonias: Suministro y colocación de techumbres de lámina galvanizada, instalación de luminarias, suministro y colocación de malla ciclónica, construcción de guarniciones a base de concreto  hidráulico para delimitar el espacio público, Reparación de todos los andadores (retiro de adocreto existente, re nivelación del terreno, suministro y  piso de concreto hidráulico) muro de tabique rojo colocación de rejilla de delimitación del área, instalación de luminarias, suministro,  delimitación del area de estacionamiento, rampas para discapacidados y de la 3a. edad y guarniciones, Colocación de adocreto, colocación de bancas para el público.
3.- Colonia Pedregal de San Nicolás 3a Sección, trabajos realizados: trazos y nivelaciones, demoliciones, excavaciones, acarreos, desyerbes, albañileria, rampas de acceso para discapacitados, pintura en guarniciones, colocación de concreto ecológico, pintura en concreto ecológico, colocación de juegos in fantiles, piso de cauco, pintura en botes, bancas de metal, mesas de picnic, pintura en postes, colocación de luminarias, luminarias de alumbrado público. 4.-  Colonia Pedregal de San Nicolás 4a sección, trabajos realizados: trazos y nivelaciones, construcción de dala de concreto para recibir rejacero, colocación de panel de rejacero. 5.- Colonia Tlalcologia, trabajos realziados: colocación de carpeta asfáltica.
223 222 Mantenimiento, Conservación y Rehabilitación de Infraestructura de Agua Potable 
Se ejercieron recursos para la Elaboración del Proyecto de Levantamiento Físico de Necesidades y Seguimiento de las Obras del Mantenimiento a la Red de Agua Potable. Trabajos realizados: Fase 01.- Actividades Previas; Fase 02.- Actividades Inmersas; Fase 03.- Verificación de cumplimiento de calidad de la obra; Fase 04.- Control de Programas; Fase 05.- Control Presupuestal y Fase 06.- Entrega-recepción, liquidación y finiquito
No cre por se un proyecto ejecutivo el cual está al 100%de avance </t>
  </si>
  <si>
    <t xml:space="preserve">171 203 Servicios Complementarios de Vigilancia: A través del servicio de seguridad de la policía auxiliar, tanto intramuros (122 elementos) como extramuros (42 policías), se dio asistencia en colonias identificadas con un grado delictivo alto, mediante visitas, patrullajes y operativos por parte de la Policía Auxiliar en coordinación con la Policía Preventiva, con el objetivo de atender la demanda ciudadana y cambiar su percepción sobre las instituciones delegacionales. Además, se busca disminuir los índices delictivos mediante: 2,715 códigos águila, 466 visitas domiciliarias, 357 apoyos delegacionales, 53 apoyos a la ciudadanía, 24 remisiones al juzgado cívico, 14 puestas a disposición al ministerio público, 1,273 protoescolar, 14,559 recorridos de patrullaje, 940 apoyos a subdelegaciones, 2315 apoyos a cyber, 343 apoyos a panteones, 2,129 apoyos a deportivos, 42 apoyos a iglesias y 8,138  llamadas a Base Plata.
Por su parte el servicio de intramuros cuidó los siguientes inmuebles: 1.- Puerta Principal de la Delegación, Plaza de la Constitución No. 1, Colonia Tlalpan Centro, C.P. 14000; 2.- Cadena Delegacional, Plaza de la Constitución s/n, Colonia Tlalpan Centro, C.P. 14000: 3.- Alumbrado Público,  Fuentes s/n, Colonia Tlalpan Centro, C.P. 14000; 4.- Cesac, Moneda s/n, Colonia Tlalpan Centro, C.P. 14000; 5.- Obras Públicas,  Av. San Fernando No. 84, Colonia Tlalpan Centro, C.P. 14000; 6.- Dirección General de Ecología, Juárez No. 68, Colonia Tlalpan Centro, C.P. 14000; 7.- Multiforo Ollin Kan,  Av. San Fernando s/n, Colonia Tlalpan Centro, C.P. 14000; 8.- Museo de Cultura, Congreso s/n, Colonia Tlalpan Centro, C.P. 14000; 9.- Subdirección de Relaciones Laborales y Capacitación, Congreso No. 50, Colonia La Joya, C.P. 14000; 10.- Dirección de Finanzas, Calvario No. 61, Colonia Tlalpan Centro, C.P. 14000; 11.- Ventanilla Única, Plaza de la Constitución No. 1, Colonia Tlalpan Centro, C.P. 14000; 12.-Parque Juana de Asbaje, Moneda s/n, Colonia Tlalpan Centro, C.P. 14000; 13.- Jurídico Delegacional, San Juan de Dios No. 92, Colonia Toriello Guerra, C.P. 14050; 14.-Deportivo Villa Olímpica, Insurgentes Sur s/n, Colonia Pedregal de San Nicolás, C.P. 14010; 15.- Digna Ochoa, Calle 7 s/n, Colonia Miguel Hidalgo 3ª Sección, C.P. 14250; 16.- Cyber Morelos,  Guadalupe Victoria s/n, Colonia Miguel Hidalgo 2ª Sección, C.P. 14250; 17.-  Cyber Cultura Maya, Yobain s/n, Colonia Cultura Maya, C.P. 14230; 18.- Cyber La Tortuga, Fuente Bella s/n, Colonia Fuentes de Tepepan, C.P. 14648; 19.- Dirección Ejecutiva de Mejora Comunitaria, Carretera Federal a Cuernavaca No. 5569, Colonia San Pedro Mártir, C.P. 14650; 20.- Deportivo Guayacanes, Av. Bosques s/n,Colonia Bosques del Pedregal, C.P. 14738; 21.- Licencias Junta de Vecinos, José Mariano Matamoros No. 231, Colonia La Joya, C.P. 14090; 22.- Taller Vehicular, Florales No. 20, Colonia Magisterial, C.P. 14360; 23.- Almacén General, Cafetales No. 7, Colonia Coapa 2ª Sección, C.P. 14325; 24.- Estacionamiento Vaqueritos, Glorieta de Vaqueritos s/n, Colonia San Bartolo el Chico, C.P. 14380; 25.-Deportivo Tiempo Nuevo, Oaxaca s/n, Colonia Miguel Hidalgo 2ª Sección, C.P. 14250; 26.- Parque Macondo, Camino a Santa Teresa s/n, Colonia Fuentes del Pedregal, C.P. 14140; 27.- Inmujeres, Carretera Federal a Cuernavaca No. 2, Colonia Chimalcoyotl, C.P. 14630; 28.- Centro Comunitario El Mirador I, Azucena  y Lirios, Colonia Rincón del Mirador I, C.P. 14749; 29.- Morelos No. 27, Morelos No. 27, Colonia Tlalpan Centro, C.P. 14000; 30.- Subdelegación de  San Andrés Totoltepec, Reforma No. 22, Pueblo de San Andrés Totoltepec, C.P. 14400; 31.- Subdelegación de San Miguel Xicalco, 16 de Septiembre No. 67, Pueblo San Miguel Xicalco, C.P. 14490; 32.- Subdelegación de San Miguel Ajusco, Avenida Hidalgo y Mariano Escobedo, Pueblo San Miguel Ajusco, C.P. 14700;  33.-Cyber Sánchez Taboada, Yobain s/n, Colonia Héroes de Padierna, C.P. 14200; 34.- Deportivo Campo Xochitl, Corregidora s/n esquina Xóchitl, Colonia Miguel Hidalgo 1ª Sección, C.P. 14250; 35.- Deportivo Balancan, Balancan esquina Huehuetan Colonia Lomas de Padierna, C.P. 14240; 36.-  Cyber La Fama, Camiseta esquina La Fama, Colonia Barrio Camiseta, C.P. 14410: 37.- Cyber Mesa Los Hornos, Andador 4 y Andador 7 Hamiltepec, Colonia Mesa Los Hornos, C.P. 14420; 38.- Alberca Morelos, Guadalupe Victoria S/N, Colonia Miguel Hidalgo 2ª. Sección, C.P. 14250; 39.- Alberca Ceforma, Hidalgo esquina Fuentes Brotantes, Colonia El Metro, C.P. 14410; 40.- Centro Comunitario Hidalgo, Av. De las Fuentes; 41.-  Cyber Bosques, Sauce Mz-20 Lt-4, Colonia Bosques del Pedregal, C.P. 14720; 42.- Cyber Chichicaspatl, Tepozanes esq. Ferrocarril de Cuernavaca, Colonia Chichicaspatl, C.P. 14108; 43.- Centro Comunitario 2 De Octubre, Jazmín S/N esquina Cedros, Colonia 2 De Octubre; 44.- Centro Comunitario Belvedere, Yobain esquina Bochin, Colonia Belvedere; 45.- Alberca San Andrés Totolpec, Reforma Pueblo de San Andrés Totoltepec, C.P. 14400; 46.- Jefe de Servicio,  Plaza de la Constitución s/n, Colonia Tlalpan Centro, C.P. 14000.
211 203 Recolección de Residuos Sólidos: Se destinaron recursos para el pago de combustibles, lubricantes y aditivos para los camiones, vehículos y transporte oficial destinado a brindar el servicio de Limpia. </t>
  </si>
  <si>
    <t>Rehabilitación de vialidades secundarias en diversas colonias de la demarcación.</t>
  </si>
  <si>
    <t>}</t>
  </si>
  <si>
    <t>201</t>
  </si>
  <si>
    <t>221</t>
  </si>
  <si>
    <t>223</t>
  </si>
  <si>
    <t>Gobierno de la Ciudad de México</t>
  </si>
  <si>
    <t>Formato del Ejercicio y Destino de Gasto Federalizado y Reintegros</t>
  </si>
  <si>
    <t>Cuenta Pública 2018</t>
  </si>
  <si>
    <t>Programa o Fondo</t>
  </si>
  <si>
    <t>Destino de los Recursos</t>
  </si>
  <si>
    <t>Ejercicio</t>
  </si>
  <si>
    <t>Reintegro</t>
  </si>
  <si>
    <t>Elaboró: ________________________________________</t>
  </si>
  <si>
    <t>Unidad Responsable del Gasto: 02CD14 Alcaldía de Tlalpan</t>
  </si>
  <si>
    <t>Unidad Responsable del Gasto: 02CD14 ALCALDÍA TLALPAN</t>
  </si>
  <si>
    <t>____________________________________________________</t>
  </si>
  <si>
    <t xml:space="preserve">La Direccion General de Obras y Desarrollo Urbano; Llevó a cabo las siguientes Actividades Institucionales:  241 212  Mantenimiento, Conservación y Rehabilitación de Espacios Deportivos en: 1.-Mesa de Hornos, Texcaltenco con clave de comité 12-094. Trabajos realizados: Nivelación, demoliciones, reconstrucción de gradas, construcción de piso de concreto en canchas deportivas, construcción de techumbre en canchas, incluye: zapatas aisladas para cimentación, rellenos, columnas y armaduras de estructura metálica, instalaciones eléctricas e hidrosanitarias y acabados en general. 
242 214-Mantenimiento, Conservación y Rehabilitación de Infraestructura Cultural 
A través de la Obra por Administración se realizó el mantenimiento, conservación y rehabilitación a 5 inmuebles en: 1.- Biblioteca Pública de Santo Tomás Ajusco, con domicilio en Calle José Ma. Morelos s/n entre Melchor Ocampo y Guadalupe Victoria, Pueblo de Santo Tomás Ajusco. Realizando trabajos de reparación y reconstrucción en instalaciones hidrosanitarias; así como trabajos de cerrajería y herrería.  2.- Instituto de las Ciencias, la Cultura y las Artes "Arquitecto Javier Barrios Sierra", con domicilio en Plaza de la Constitución s/n entre Moneda y Victoria, colonia Centro de Tlalpan. Realizando trabajos de aplicación de pintura en muros. 3.- Biblioteca "Rafael Ramírez", con domicilio en Avenida Guerrero s/n esquina Morelos, Pueblo de San Miguel Topilejo. Realizando trabajos de cerrajería y herrería. 4.- Museo de Historia de Tlalpan, con domicilio en Plaza de la Constitución no. 10 esquina Congreso, colonia Centro de Tlalpan. 
</t>
  </si>
  <si>
    <t>Realizando trabajos de reparación y mantenimiento en instalaciones hidrosanitarias.5.- Biblioteca Central de Tlalpan, con domicilio en Calle Allende no. 144 entre Juárez y Madero, col. Centro de Tlalpan. Realizando trabajos de reparación y mantenimiento en instalaciones hidrosanitarias.
251 218-Mantenimiento, Conservación y Rehabilitación de Infraestructura Educativa Se realizaron trabajos de mantenimiento, conservación y rehabilitación a la infraestructura educativa a 39 inmuebles de los cuales a través de la Obra por Administración, se reporta una meta alcanzada de 36 inmuebles los cuales son: 1.- Centro de Atención Múltiple (CAM) no. 15, con domicilio en Av. San Buenaventura s/n entre Calle 11 y Vasco de Quiroga, col. Belisario Domínguez Sección XVI. Realizando trabajos de reparación y mantenimiento en instalaciones hidrosanitarias y eléctricas, trabajos de herrería, cambio de mingitorios. 2.- Jardín de Niño. "Rotarios de Tlalpan", con domicilio en Calle 4a. Poniente s/n entre Piedra Filosofal y 1a. Norte, col. Isidro Fabela. Realizando la construcción de techumbre, mantenimiento a tinacos y cisternas, trabajos de electricidad en sistema de bombeo, trabajos de herrería. 3.- Jardín de Niño "Citlalli", con domicilio en Calle 5 de Mayo s/n esq. Zaragoza, Pueblo de San Pedro Mártir. Realizando trabajos de acabado y aplicación de pintura. 4.- Jardín de Niño “Coronel Felipe Santiago Xicoténcatl", con domicilio en Av. Pergoleros no. 40 esq. Reforma Agraria, U. H. ISSFAM San Pedro Mártir. Realizando trabajos de aplicación de pintura en marquesinas</t>
  </si>
  <si>
    <t xml:space="preserve">. 5.- Jardín de Niño "Mextlixochitl", con domicilio en Cda. Primero de Mayo s/n entre Primero de Mayo y Reforma, Pueblo de San Miguel Xicalco. Realizando trabajos de aplicación de pintura en muros, plafones, rodapiés. 6.- Jardín de Niño "República de Argentina", con domicilio en Calle Morelos no. 4 entre Magisterio Nacional y Mariano Matamoros, col. Centro de Tlalpan. Realizando trabajos de mantenimiento y reparación en instalaciones hidrosanitarias, aplicación de impermeabilizante y trabajos de albañilería. 7.- Jardín de Niños "Miguel Ángel Buonarroti", con domicilio en Avenida Tenorios no. 222 entre Cañaverales y Calzada de Los Tenorios, Unidad Habitacional FOVISSSTE Tenorios. Realizando trabajos de mantenimiento y reparación en instalaciones eléctricas, lavado y desinfectado de cisternas y tinacos, reparación y mantenimiento en instalaciones hidrosanitarias y aplicación de pintura en tubería de gas y tanque estacionario. 8.- Jardín de Niños "Taviche", con domicilio en Avenida Hidalgo s/n entre Mariano Matamoros y Mariano Escobedo, Pueblo de San Miguel Ajusco. Realizando trabajos de mantenimiento y reparación de instalaciones hidrosanitarias. 9.- Jardín de Niños "Heroico Colegio Militar", con domicilio en Calle Fuerte de Guadalupe s/n, Unidad Habitacional Heroico Colegio Militar. Realizando trabajos de reparación y mantenimiento en instalaciones hidrosanitarias. 10.- Jardín de Niños "Salvador M. Lima", con domicilio en Calzada Acoxpa andador 68 entre La Garita y La Teja, Unidad Habitacional Narciso Mendoza Súper Manzana 6. Realizando trabajos de carpintería en oficinas, (elaboración de bastidores) y aplicación de pintura en los mismos.11.- Jardín de Niños "Aurora Reyes", con domicilio en Lateral Anillo Periférico No. 7680, Fraccionamiento Granjas Coapa. Realizando trabajos de reparación y mantenimiento en instalaciones eléctricas e hidrosanitarias. </t>
  </si>
  <si>
    <t>12.- Jardín de Niños "Parres", con domicilio en Calle Guerrero s/n entre Juárez y Allende, Pueblo de Parres El Guarda. Realizando trabajos de reparación y mantenimiento en instalaciones hidrosanitarias. 13.- Jardín de Niños "Año Internacional del Niño", con domicilio en Calle Hacienda San Nicolás Tolentino s/n esquina Hacienda de Corralejo, Fraccionamiento Prados Coapa 3a. Sección. Realizando trabajos de herrería.14.- Escuela Primaria. "De Participación Social No. 5", con domicilio en Av. San Fernando no. 12 entre Juárez y Madero, col. Centro de Tlalpan. Realizando trabajos de reparación y mantenimiento en instalaciones hidrosanitarias, e instalación de W.C., instalación de tubería en cocina, trabajos de balizamiento en canchas de basquetbol.15.-Escuela Primaria "Gral. José Mariano Monterde", con domicilio en Av. Heroico Colegio Militar s/n, U. H. Heroico Colegio Militar.  Realizando trabajos de reparación y mantenimiento en instalaciones eléctricas, hidrosanitarias y en tinacos, aplicación de pintura en muros y plafones.16.- Escuela Primaria. "Somalia", con domicilio en Av. El Fortín no. 46 entre Av. Canal de Miramontes y La Garita, U. H. Narciso Mendoza s. m. 3. Realizando trabajos de reparación y mantenimiento en instalaciones eléctricas e hidrosanitarias y de bombeo, trabajos de albañilería en baños, obras de herrería y aplicación de pintura en herrería y en rampas, así como la instalación de bomba bifásica.17.- Escuela Primaria. "Domingo Martínez Paredes", con domicilio en Calle Yobain esq. Hopelchen, col. Cultura Maya. Realizando trabajos de mantenimiento y reparación de instalaciones eléctricas e hidrosanitarias, trabajos de desazolve y cambio de w.c.
.18.- Escuela Primaria. "Margarita Maza de Juárez", con domicilio en Calle María Hernández de Zarco No. 14 entre Rosaura Zapata y Roque Estrada, col. Belisario Domínguez Senadores.</t>
  </si>
  <si>
    <t xml:space="preserve"> Realizando trabajos de aplicación de pintura en barandales;19.-Escuela Primaria. "Martín de la Cruz", con domicilio en Av. de La Carreta no. 72, U. H. Narciso Mendoza s. m. 2. Realizando trabajos de aplicación de pintura en barandales. 20.-Escuela Primaria. "Prof. Efrén Núñez Mata", con domicilio en Calle Querétaro no. 65 entre Guadalajara y Leona Vicario, col. Miguel Hidalgo 2a. Sección. Realizando trabajos de mantenimiento y reparación en instalaciones hidrosanitarias. 21.- Escuela Primaria "Legión Americana", con domicilio en Avenida Ajusco no. 25 entre Avenida del Trabajo y Avenida Las Cruces, Pueblo de La Magdalena Petlacalco. Realizando trabajos de aplicación de pintura. 22.- Escuela Primaria "Profesor Rafael Cruz Manjarrez", con domicilio en Calle Del Rosal no. 248 entre 5 de Mayo y Laurel, Pueblo de San Pedro Mártir. Realizando trabajos de reparación y mantenimiento en instalaciones hidrosanitarias, reparación y mantenimiento en instalaciones eléctricas. 23.- Escuela Primaria "Estado de Nayarit", con domicilio en Avenida de Los Ángeles no. 2 esquina Benito Juárez, Pueblo de Parres El Guarda. Realizando trabajos de reparación y mantenimiento en instalaciones hidrosanitarias, así como trabajos de desazolve, reparación y mantenimiento en instalaciones eléctricas y de bombeo, aplicación de impermeabilizante en bajadas salón de usos múltiples. 24.- Escuela Primaria "Everardo Cruz Salmerón", con domicilio en Calle Cerro Tetenco no. 1 esquina Avenida La Troje, colonia Mirador del Valle. Realizando trabajos de reparación y mantenimiento en instalaciones hidrosanitarias, así como trabajos de cerrajería en baños de niños, reparación y mantenimiento en instalaciones eléctricas e hidrosanitarias. 25.- Escuela Primaria "Ignacio Rodríguez Galván", con domicilio en Calle Magisterio Nacional no. 118 esquina Morelos, colonia Centro de Tlalpan. </t>
  </si>
  <si>
    <t>Realizando trabajos de reparación y mantenimiento en instalaciones hidrosanitarias y de bombeo. 26.- Escuela Primaria "Río Pánuco", con domicilio en Calle Cantera Puente de Piedra No. 72 entre Chimalcoyotl y Xontepec, colonia Toriello Guerra. Realizando trabajos de reparación y mantenimiento en instalaciones hidrosanitarias y eléctricas, así como trabajos de herrería. 27.- Escuela Primaria "Amanda Palafox y Baz", con domicilio en Calle Monte Elbruz No. 15 entre Volcán Iztaccíhualt y Volcán Fujiyama, colonia Los Volcanes. Realizando trabajos de reparación y mantenimiento en instalaciones hidrosanitarias y de bombeo en sanitarios ecológicos, así como la colocación de mampara en sanitarios. 28.- Escuela Primaria "Prof. Saúl Venancio Anchondo", con domicilio en Calle Hopelchen s/n entre Carretera Panorámica Picacho Ajusco y Anzar, colonia Belvedere. Realizando trabajos de reparación y mantenimiento en instalaciones eléctricas.  29.- Escuela Primaria "Martina Islas", con domicilio en Calle Enseñanza No. 3 entre Laurel y Cerrada 5 de Mayo, Pueblo de San Pedro Mártir. Realizando trabajos de reparación y mantenimiento en instalaciones hidrosanitarias. 30.- Escuela Primaria "Salvador Trejo Escobedo", con domicilio en Calle Vicente Guerrero No. 23 entre Morelos y Zaragoza, Pueblo de San Miguel Topilejo. Realizando trabajos de mantenimiento y reparación de instalaciones eléctricas. 31.- Escuela Primaria "Estado de San Luis Potosí", con domicilio en Calle Acueducto No. 39 esquina San Juan Bosco, colonia San Lorenzo Huipulco. Realizando trabajos de reparación y mantenimiento en instalaciones hidrosanitarias.32.- Escuela Primaria "Prof. Sostenes Chapa Nieto", con domicilio en Calle Loma Bonita No. 4 entre Camelia y Miramontes, colonia San Juan Tepeximilpa. Realizando trabajos de reparación y mantenimiento en instalaciones hidrosanitarias y de bombeo.</t>
  </si>
  <si>
    <t xml:space="preserve"> 33.- Escuela Primaria "Profa. Emma Godoy", con domicilio en Calle Chapab No. 10 entre Contoy y Hecelchacan, colonia Cuchilla de Padierna. Realizando trabajos de reparación y mantenimiento en instalaciones eléctricas. 34.- Escuela Secundaria. No. 151 "Estado de Quintana Roo", con domicilio en Av. Ajusco s/n esq. Av. Principal, Pueblo de La Magdalena Petlacalco. Realizando trabajos de reparación y mantenimiento en instalaciones hidrosanitarias y eléctricas, trabajos de albañilería y aplicación de pintura en salones, cambio de w. c. completo, así como la colocación de barda perimetral, aplicación de pintura en plafones y marquesinas, en zaguán, en láminas y en herrería. 35.- Telesecundaria no. 101, con domicilio en Calle Ayuntamiento s/n entre Sor Juana Inés de la Cruz y Cda. Xóchitl, col. Miguel Hidalgo 1a. Sección. Realizando trabajos de mantenimiento y reparación en instalaciones hidrosanitarias y mantenimiento en instalaciones eléctricas. 36.- Escuela Secundaria no. 155 "Maximino Martínez", con domicilio en Calle Zapote No. 139 entre Avenida San Fernando y Andador Piedra Decorativa, colonia Isidro Fabela. Realizando trabajos de reparación y mantenimiento en instalaciones hidrosanitarias y eléctricas.    Y a través de la Obra por Contrato se llevó a cabo el proyecto de Mantenimiento y Rehabilitación a Escuelas de Nivel Básico con 3 inmuebles 37.-Escuela Primaria Lázaro Pavia, Calle Akil No. 138, Colonia Popular Santa Teresa con Clave de Comité 12-127, 38.-Escuela Primaria Provincia de Québec, Calletekit  y  Homun No. 342, Colonia Héroes de Padierna con Clave de Comité 12-209, </t>
  </si>
  <si>
    <t xml:space="preserve">223 212-Provisión Emergente de Agua Potable, al Cierre del Ejercicio y a través de la Obra por administración se realizaron 107,029.37 Metros cúbicos en la repartición de agua potable en las diversas Colonias de la Delegación. 
1. GARZA HUIPULCO con un acumulado de 25,656.53 M3. En las siguientes colonias:   Bosques de Tepeximilpa, Cuevitas Curamaguey, Cumbres de Tepetongo, Fracc. Club de Golfo México, Fuentes de Tepepan, Los Volcanes, Mesa los Hornos, Miguel Hidalgo 3a. Sección, Movimiento Organizado, Peña Pobre, San Bartolo el Chico, San Pedro Mártir, Santa Úrsula Xitla, Tlalpan Centro 1, Tortuga, 3 de Mayo, Ampliación 3 de Mayo, Altos Tepetlica, Amalillo, Ampliación Lomas de Texcalatlaco, Ampliación Oriente, Ampliación Plan de Ayala, Atocpa, Buenavista, Colinas de Tepuente, Colonial del Valle, Diamante, Dolores Tlalli, El Divisadero, La Joyita, La Palma, La Palma 3a. Sección, La Palma Sur La Presa, Lomas de Tepuente, Lomas de Texcalatlaco, Magueyera, MIrador del Colibrí, Mirador del Valle, Paraje Tetenco, Plan de Ayala, Ampliación Plan de Ayala, Progreso Tlalpan, San Andrés Totoltepec, Tecorral, Tepetitla, Tepetlica, Teposanes, Tepuente, Tlalpuente, Valle Verde, Vistas del Valle, Viveros de Coactetlan, Viveros de Cuernavaca, Magdalena Petlacalco, San Miguel Xicalco, Vista Hermosa, Héroes de 1910, Achichipilco, Ahuacatitla, Achichipisco, Ampliación Ayocatitla, Ampliación Guadalupana, Ampliación Los Ángeles, Ampliación Parres, Ampliación Tezontitla, Ampliación Xaxalco, Arenal, Ayocatitla, Ayometitla, Cuanejaque, Cuauhtenco, El Arenal Tlahuepa, El Calvario, Encinos del Pedregal, Ixtlahuaca, La Concepción, La Faja, La Guadalupana, La Libertad, La Pedrera, Las Flores, Las Margaritas, Lomas del Capulín, Los Ángeles, Los Capulines, Ocotla, Paraje Huinizco, Paraje Las Maravillas, Paraje Loloigque, Parres El Guarda, Pedregal de San Francisco, San Miguel Ajusco San Miguel Tehuizco, </t>
  </si>
  <si>
    <t xml:space="preserve">San Miguel Topilejo, San Miguel Toxiac, Santa Cruz, Tezontitla, U. H. Hueytlalpan, Xaltipac, Xaxalco, Xilinimoco.  2. GARZA FLACSO con un acumulado 34,967.19 M3. En las siguientes colonias: Ampliación Miguel Hidalgo, Héroes de Padierna, Jardines del Ajusco, Lomas Altas de Padierna, Miguel Hidalgo 1a. Sección, Mesa Los Hornos, Miguel Hidalgo 2a. Sección, Miguel Hidalgo 3a. Sección, Movimiento Organizado, Pedregal de las Águilas, Pedregal de Santa Úrsula Xitla, Peña Pobre, Popular Santa Teresa,  Paseos de Ajusco, 2 de Octubre, Belvedere, Bosques, Bosques del Pedregal, Chichicaspatl, Chimilli, Cruz del Farol, Cuchilla de Padierna, Cuilotepec II, Cultura Maya, Lomas de Coateclan, Lomas de Cuilotepec, Lomas de Padierna Sur, Lomas del Pedregal, Lomas Hidalgo, Los Encinos, Miguel Hidalgo 4a. Sección, Mirador 1a. Sección, Mirador I, Mirador II, Nueva Renacimiento de Axalco, Paraje 38, Pedregal de San Nicolás, Primavera, San Andrés Totoltepec, San Nicolás II, Sector XVII, Torres de Padierna, Vistas del Pedregal, Zacatón, Zorros Solidaridad, Ampliación Magdalena Petlacalco, Ejidos de San Andrés, Héroes de 1910, Achichipilco, Ampliación la Venta, Charco, Estación la Venta, Ixtlahuaca, Jardines de San Juan, La Magueyera, La Quinta, La Venta, Lomas de Tepemecatl, Paraje el Conejo, Paraje la Herradura, Paraje la Joya, Paraje las Calaveras, Sabino, San Juan Nuevo, San Miguel Ajusco, Santa Ana, Santo Tomás Ajusco, Tequimila, Xacaltitla, Paraje Nopatitla.  3. GARZA POZO XOCHIMILCO 30 con un acumulado de 15,906.75 M3 En las siguientes colonias: Fuentes Brotantes, Fuentes de Tepepan, Los Volcanes, Mesa los Hornos, Pedregal de las Águilas, Pedregal de Santa Úrsula Xitla, Fuentes de Tepepan, Los Volcanes, Mesa los Hornos, Pedregal de las Águilas, Pedregal de Santa Úrsula Xitla, Residencial Villa Coapa, San Pedro Mártir, Texcaltenco, 3 de Mayo, Ampliación 3 de Mayo, Altos Tepetlica, </t>
  </si>
  <si>
    <t xml:space="preserve">Ampliación Lomas de Texcalatlaco, Ampliación Oriente, Ampliación Plan de Ayala, Atocpa, Buenavista, Colonial del Valle, Diamante, Dolores Tlalli, El Divisadero, El Mirador, La Joyita, La Palma, La Presa, Lomas de Coatectlan, Lomas de Tepuente, Lomas de Texcalatlaco, Magueyera, Mirador 1a. Sección, Mirador del Colibrí, Paraje Tetenco, Plan de Ayala, San Andrés Totoltepec, Tepetitla, Tepetlica, Tepuente, Tlalpuente, Tlaxopan, Valle Verde, Vistas del Valle, Viveros de Coatetlan, Ampliación Magdalena Petlacalco, Magdalena Petlacalco, San Miguel Xicalco, Vista Hermosa, Ahuacatitla, Aminco, Ampliación Guadalupana, Ampliación Parres, Ampliación Tezontitla, Arenal, Ayocatitla, Cuanejaque, El Calvario, Encinos del Pedregal, Estrella Mora, Ixtlahuaca, Izpangologuia, La Concepción, La Faja, La Guadalupana, La libertad, La Magueyera, Las Flores, Las Margaritas, Lomas del Capulín, Ocotes Parres, Ocotla, Oyameyo, Paraje Huinizco, Paraje Tlaquexpa. 4. GARZA TULYEHUALCO 13 con un acumulado de 29,022.48  M3. En las siguientes colonias: El Diamante/Tepeximilpa, Guadalupe, Isidro Fabela, La Fama, Los Volcanes, Peña Pobre, San Pedro Mártir, Tlalcoligia, Tlalpan Centro 1, 2 de Octubre, 3 de Mayo, Ampliación 3 de Mayo, Altos Tepetlica, Amalillo, Ampliación Oriente, Ampliación Plan de Ayala, Atocpa, Colonial del Valle, Diamante, Dolores Tlalli, El Divisadero, El MIrador, La Joyita, La Palma, Lomas de Texcalatlaco, Magueyera, María Esther Zuno de Echeverrría, Mirador del Colibrí, Nueva Renacimiento de Axalco, Plan de Ayala, Progreso Tlalpan, San Andrés Totoltepec, San Buenaventura San Andrés Totoltepec, Tecorral, Tepetitla,  Tepetlica, Tepuente, Tlalpuente, Tlaxopan, Valle Verde, Vistas del Valle Viveros de Coatectlan, Ampliación Magdalena Petlacalco, Magdalena Petlacalco, Mirador del Valle Magdalena Petlacalco, San Miguel Xicalco, Vista Hermosa, Achichipilco, Ahuacatitla, Aminco, Ampliación Ayocatitla, </t>
  </si>
  <si>
    <t xml:space="preserve">Ampliación Guadalupana, Ampliación La Venta, Ampliación Parres, Ampliación Tezontitla, Arenal, Ayocatitla, Ayometitla, Cuanejaque, El Calvario, El Cantil, Encinos del Pedregal, Estrella Mora, Ixtlahuaca, La Concepción, La Faja, La Guadalupana, La Libertad, La Magueyera, La Venta, Las Flores, Las Margaritas, Lomas de Capulín, Los Ángeles, Los Arcos, Los Capulines, Ocotes Parres, Ocotla, Oyameyo, Paraje La Cima, Paraje Texcalatlaco, Paraje Tlaquexpa, Parres el Guarda, Piedra Larga, San Miguel Tehuizco, San Miguel Topilejo, San Miguel Toxiac, Santa Cruz, Tepetixpac, Tezontitla, U.H. Hueytlalpan, Xaltipac, Xaxalco, Xilinimoco. 5. TORIELLO GUERRA con un acumulado de 262.08  M3 . En las siguientes colonias: Ahuacatitla, Altos Tepetlica, Ampliación Miguel Hidalgo, Ayometitla, Bosques de Tepeximilpa, Coactectlán, Cuanejaque, Cumbres de Tepetongo, Dolores Tlalli, El Cantil, Fuentes Brotantes, Guadalupe, Héroes de Padierna, Lomas de Coatetlán, Lomas del Capulín, Los Volcanes, Magdalena Petlacalco, Magueyera, Mirador I, Mirador III, Ocotla, Paraje Texcalatlaco, Parres el Guarda, San Andrés Totoltepec, San Miguel Tehuizco, San Miguel Topilejo, San Miguel Toxiac, San Miguel Xicalco, Santa Cruz, Santísima Trinidad, Tepetlica, Bosques de Tepeximilpa, Tezontitla, Tlaxopan, Valle Verde, Vista Hermosa, Xaxalco, Zorros Solidaridad.   6. PADIERNA 2 con un acumulado de 605.78  M3. En las siguientes colonias: 2 de Octubre, Belvedere, Bosques, Chichicaspatl, Chimilli, Cuchilla de Padierna, Cuilotepec, Cultura Maya, Fuentes del Pedregal, Héroes de 1910, Jardines de San Juan, Lomas de Cuilotepec, Lomas de Padierna, Lomas de Tepemecatl Los Encinos, Miguel Hidalgo 3a. Sec., Mirador II, Paseos de Ajusco, Pedregal de San Nicolás, Popular Santa Teresa, Primavera, San Miguel Ajusco, San Nicolás II, Sector XVII, Zacatón, Zorros Solidaridad. </t>
  </si>
  <si>
    <t xml:space="preserve"> 7. TULYEHUALCO SUR con un acumulado de 97.44 M3. En las siguientes colonias: Ahuacatitla, Ayometitla, Cuauhtenco, Diamante, Dolores Tlalli, Los Ángeles, Magueyera, Ocotla, San Andrés Totoltepec, San Miguel Tehuizco, San Miguel Topilejo, San Miguel Toxiac, San Miguel Xicalco, Tezontitla, Tlaxopan, Valle Verde.  8. VILLA OLÍMPICA 2 con un acumulado de 393.12 M3 . En las siguientes colonias: Ampliación la Venta, Ampliación Miguel Hidalgo, Bosques de Tepeximilpa, Chimilli, Fuentes de Cantera, Héroes de 1910, Héroes de Padierna, Jardines de San Juan, La Venta, Lomas de Padierna, Lomas de Tepemecatl, Mirador I, Mirador II, Mirador III, Pedregal de San Nicolás, San Miguel Ajusco, San Nicolás II, Santo Tomás Ajusco, Zacatón, Zorros Solidaridad.  9. VILLA OLÍMPICA 3 con un acumulado de 118.00 m3. En las siguientes colonias:  2 de Octubre, Ampliación Miguel Hidalgo, Belvedere, Bosques del Pedregal, Chichicaspatl, Chimilli, Cruz del Faron, Cuchilla de Padierna, Cuilotepec II, Cultura Maya, Héroes de Padierna, La Venta, Lomas de Padierna, Lomas de Padierna Sur, Lomas del Pedregal, Lomas Hidalgo, Los Encinos, Mirador I, Pedregal de San Nicolás, San Miguel Ajusco, San Nicolás II, Santo Tomás Ajusco, Torres de Padierna, Zacatón, Zorros Solidaridad.   213 205-'Desazolve de la Red del Sistema de Drenaje   Através de la Obra por Administración se atendieron 243,630.00 metros de Desazolve de la Red del Sistema de Drenaje en las siguientes colonias: 2 de Octubre, Arenal Tepepan, A.M.S.A., Actocpan, Ampl. Miguel Hidalgo 2da Secc., Ampl. Miguel Hidalgo 3era Secc.,Ampl. Miguel Hidalgo 4ta Secc., Ampl. Plan de Ayala, Arboledas del Sur,  Belizario Dominguez, Belvedere, Chichicaspatl, Chimalcoyotl, Dolores Tlalli, Ejidos de San Pedro Martir, Ex Hda. San Juan de Dios, Fracc. Chimalli, Fuentes Brotantes,Fuentes de Tepepan,  Granjas Coapa, Guapalupe Tlalpan, Heroes de Padierna, Isidro Fabela, Jardines del Ajusco, </t>
  </si>
  <si>
    <t xml:space="preserve">Jardines del Ajusco 2da Secc., Lomas Altas de Padierna Sur, La Fama, La Joya, Lomas de Cuilotepec, Lomas de Texcalatlaco, Mesa los Hornos, Miguel Hidalgo 1era Secc., Mirador 1era Secc., Mirador 2, Paraje 38, Parques del Pedregal, Pedregal de las Aguilas, Pedregal de San Nicolas1era Secc., Pedregal de San Nicolas 2da Secc., Pedregal de San Nicolas 3era Secc., Pedregal de San Nicolas 4ta Secc., Pedregal de Santa Ursula Xitla, Popular Santa Teresa, Prados Coapa 2da Secc., Prados Coapa 3ra Secc., Primavera, Rancho los Colorines, Residencial Villa Coapa,Rinconada Coapa 1era Secc.,  Rinconada Coapa 2da Secc., Romulo Sanchez Mireles, San Juan Tepeximilpa, San Andres Totoltepec, San Juan Tepeximilpa, San Lorenzo Huipulco, San Miguel Ajusco, San Miguel Topilejo, San Miguel Xicalco, San Pedro Martir, Santa Ursula Xitla, Santo Tomas Ajusco, San Pedro Apostol, Tlalcoligia, Tlalpan Centro, Tlaxcaltenco la Mesa, Torriello Guerra,Torres de Padierna,  U.H. Tenorios, U.H. Fuentes Brotantes, U.H. Narciso Mendoza, U.H. Narciso Mendoza S.M.2, Valle Escondido,  Valle De Tepepan, Villa Coapa, Viveros de Coactetlan, Volcanes.  Trabajos realizados referentes a; Desazolve por medios mecánicos, como es el uso de malacates en Pozos de Visita y por medio del Camión Vactor.213 206-'Mantenimiento, Conservación y Rehabilitación al Sistema de Drenaje con una meta de 463.136 kms de los cuales: A través de la Obra por Constrato Mantener y Rehabilitar la Red de Drenaje meta ejecutada 0.366 kms 1.-Rinconada (U.Habit.) con Clave de Comité 12-143, 2.-Arboledas del Sur con Clave de Comité 12-007, 3.-Arenal Puerta Tepepan con Clave de Comité 12-009, 
</t>
  </si>
  <si>
    <t xml:space="preserve">4.-Cruz Del Farol con Clave de Comité 12-029, 5.-Lomas del Pedregal  con Clave de Comité 12-085, Trabajos realizados en cada frente: Trazo y nivelación,  demolición de pavimento, excavación, construccion de estructuras de captación, instalación de tuberia, rellenos, acarreos y restitucion de pavimento, limpieza general de la obra.   Reduciendo con ello la contaminación ambiental y las enfermedades infecciosas entre la población tlalpense.      Através de la Obra por Administración se atendieron al periodo 462.77 kilómetros al Mantenimiento, Conservación y Rehabilitación al Sistema de Drenaje en las siguientes colonias de esta demarcación: Ampl. Isidro Fabela, Ampl. Miguel Hidalgo 2da Secc., Ampl. Miguel Hidalgo 3ra Secc., Ampl. Miguel Hidalgo 4ta Secc., Ampl. San Juan Tepeximilpa, Arboledas del Sur, A.M.S.A., Arenal Guadalupe, Arenal Tepepan, Barrio Niño Jesus, Belisario Dominguez, Belvedere, Bosques del Pedregal, Cantera Puente de Piedra, Chichicaspatl, Chimalcoyotl,Chimalli, Cultura Maya,  Divisadero, Encinos, Ejidos de Huipulco, Ejido de San Pedro Martir, Ex Hda Coapa, Ex Hda. San Juan de Dios,Fracc. Chimalli,  Floresta . 213 206-'Mantenimiento, Conservación y Rehabilitación al Sistema de Drenaje con una meta de 463.136 kms de los cuales: A través de la Obra por Constrato Mantener y Rehabilitar la Red de Drenaje meta ejecutada 0.366 kms1.-Rinconada (U.Habit.) con Clave de Comité 12-143, 2.-Arboledas del Sur con Clave de Comité 12-007, 3.-Arenal Puerta Tepepan con Clave de Comité 12-009, 4.-Cruz Del Farol con Clave de Comité 12-029, 5.-Lomas del Pedregal  con Clave de Comité 12-085. Trabajos realizados en cada frente: Trazo y nivelación,  demolición de pavimento, excavación, construccion de estructuras de captación, instalación de tuberia, rellenos, acarreos y restitucion de pavimento, limpieza general de la obra.  </t>
  </si>
  <si>
    <t xml:space="preserve"> Reduciendo con ello la contaminación ambiental y las enfermedades infecciosas entre la población tlalpense.      Através de la Obra por Administración se atendieron al periodo 462.77 kilómetros al Mantenimiento, Conservación y Rehabilitación al Sistema de Drenaje en las siguientes colonias de esta demarcación: Ampl. Isidro Fabela, Ampl. Miguel Hidalgo 2da Secc., Ampl. Miguel Hidalgo 3ra Secc., Ampl. Miguel Hidalgo 4ta Secc., Ampl. San Juan Tepeximilpa, Arboledas del Sur, A.M.S.A., Arenal Guadalupe, Arenal Tepepan, Barrio Niño Jesus, Belisario Dominguez, Belvedere, Bosques del Pedregal, Cantera Puente de Piedra, Chichicaspatl, Chimalcoyotl,Chimalli, Cultura Maya,  Divisadero, Encinos, Ejidos de Huipulco, Ejido de San Pedro Martir, Ex Hda Coapa, Ex Hda. San Juan de Dios,Fracc. Chimalli,  Floresta Coyoacan , Fuentes Brotantes, Fuentes de Tepepan, Fuentes del Pedregal, Granjas Coapa, Guadalupe Tlalpan,Hacienda San Juan, Heroes de Padierna, Isidro Fabela, Juventud Unida, La Joya,  La Lonja,  Lomas Altas de Padierna Sur, Lomas de Cuilotepec, Mesa los Hornos, Miguel Hidalgo 1era Secc., Mirador 2da Secc., Nueva Oriental Coapa, Pedregal de San Nicolas 2da Secc., Pedregal de San Nicolas 4ta Secc., Pedregal de Santa Ursula Xitla, Prados Coapa 2da Secc.,Prados Coapa 3ra Secc., Rancho los Colorines,  Residencial Villa Coapa, Rinconada Coapa 1ra Secc., Romulo Sanchez Mireles, San Andres Totoltepec, San Lorenzo Huipulco, San Miguel Ajusco, San Miguel Topilejo, San Pedro Martir, Santa Ursula Xitla, Sección XVI, Tlalpan Centro, Torriello Guerra, U.H. Fuentes Brotantes, U.H. Narciso Mendoza S.M.4, U.H. Narciso Mendoza S.M.5, U.H. Narciso Mendoza S.M. 8, U.H. Fovissste Fuentes Brotantes, Valle Escondido, Valle de Tepepan, Vergel Coapa, Vergel Coyoacan, Villa Coapa, Villa Cuemanco, Villa del Puente, Villa Lazaro Cardenas, Vistas del Pedregal, Volcanes. </t>
  </si>
  <si>
    <t xml:space="preserve"> Trabajos Realizados referentes a excavación, descubrir tubo afectado, reparación de tubería y relleno de excavación. 213 207-Obras Complementarias al Sistema de Drenaje; Mantenimiento y Rehabilitación de 5 Resumideros en 1.- Fuentes y Pedregal de Tepepan  con Clave de Comité 12-048,  2.- Oriente (Ampl)  con Clave de Comité 12-112,  3.- Tezontitla  con Clave de Comité 12-173, 4.- Valle Escondido  con Clave de Comité 12-184, 5.- Xaxalco  con Clave de Comité 12-200. Trabajos realizados en cada uno de los frentes:   Trazo y nivelación,  demolición de pavimento, excavación, construccion de estructuras de captación, instalación de tuberia, rellenos, acarreos y restitucion de pavimento, limpieza general de la obra, rehabilitación de estructuras de captación, conducción e infiltración (5 resumideros), excavación en las estructuras existentes,  trabajos a mano y a base de equipo neumático.221  211-Balizmiento en Vialidades; Através de la Obra por Administración se realizaron 75,000.00 Metros lineales con el balizamiento a vialidades en las siguientes colonias: Ampliación Fuentes del Pedregal, Barrio de San Pedro Apóstol, Cantera Puente de Piedra, Centro de Tlalpan, Chimilli, Cuchilla de Padierna, Dos de octubre, Fracc. Nueva Oriental Coapa, Frac. Vergel de Coyoacán, Fracc. vergel del Sur, Fracc. Villa del Puente, Héroes de Padierna, Isidro Fabela, Jardine del Ajusco, Juventud Unida, Loreto y Peña Pobre, Los Volcanes, Miguel Hidalgo2a. Sección, Miguel Hidalgo 3a. Sección, Pedregal de Las Águilas, Pedregal de San Nicolás 3a. Sección, Pedregal de Santa Úrsula Xitla, Popular Santa Teresa, Pueblo de La Magdalena Petlacalco, Pueblo de San Andrés Totoltepec, Pueblo de San Miguel Xicalco, Rómulo Sanchéz Mireles, San Juan tepeximilpa, Toriello Guerra, U. H. Narciso Mendoza s. m. 3 y U. H. Las Hadas. </t>
  </si>
  <si>
    <t xml:space="preserve">221  216-Mantenimiento, Conservación y Rehabilitación de Banquetas  Através de la Obra por Administración se relizaron 2,110.44 m2 de mantenimiento, conservación y rehabilitación de banquetas en las siguientes Colonias: A. M. S. A., Arboledas del Sur,Cantera Puente de Piedra,  Centro de Tlalpan, Chimalcoyotl, Cruz del Farol, Fracc. Ex Hacienda San Juan de Dios, Fracc. Residencial Acoxpa, Fracc. Hacienda San Juan, Fracc. Residencial Coapa,Fracc. Residencial Villa Coapa S.M. 4,  Fracc. Residencial Villa Coapa s. m. 5, Fracc. Rinconada Coapa 1a. Sección, Fracc. Rinconada Coapa 2a. Sección, Fracc. Villa Lázaro Cárdenas, Fracc. Magisterial Coapa,Fracc. Vergel de Coyoacán, Héroes de Padierna, Isidro Fabela, La Fama, La Palma, Lomas de Cuilotepec, Mesa Los Hornos, Miguel Hidalgo 1era Secc., Miguel Hidalgo 3a Sección., Miguel Hidalgo 4ta Secc., Mirador del Valle, Nuevo Renacimiento de Axalco, Popular Santa Teresa,Pueblo San Pedro Martir,  San Lorenzo Huipulco, Toriello Guerra, U. H.  FOVISSSTE Tenorios, Torres de Padierna, U.H. Narciso Mendoza S.M. 1., U. H. Narciso Mendoza s. m. 3 y U. H. Narciso Mendoza s. m. 7. Trabajos realizados: Trazo y nivelación,  Extracción manual de tocón,  Demolición por medios manuales de guarniciones y banquetas de concreto simple, preparación, conformación y compactación de subrasante para banquetas, Suministro y colocación de tepetate de 10 cm de espesor, Banqueta de 10 cm de espesor de concreto hidráulico. Acabado con volteador en las aristas de banquetas, Guarnición de concreto hidráulico, renivelación de rejillas de registro.   Adicionalmente se realizó la construcción de 50.40 ml. de guarnición en las colonias: Barrio La Fama, Cantera Puente de Piedra, Fraccionamiento Nueva Oriental Coapa y Miguel Hidalgo 4a. Sección. Lomas de Cuilotepec, Miguel Hidalgo 2a. Sección, Miguel Hidalgo 3a. Sección, Popular Santa Teresa, Toriello Guerra y Torres de Padierna, así como en el Fracc.Hacienda San Juan y en la U. H. Narciso Mendoza s. m. 3. </t>
  </si>
  <si>
    <t xml:space="preserve"> 221 217-Mantenimiento, Conservación y Rehabilitación de Infraestructura Comercial; Através de la Obra por Administración se realizaron 3 inmuebles en: 1.- Mercado "La Paz", con domicilio en Calle Congreso s/n esq. Guadalupe Victoria, col. Centro de Tlalpan. Realizando trabajos de reparación y mantenimiento en instalaciones eléctricas. 2.- Mercado "Dr. y Gral. "José González Varela", con domicilio en Calle Rosal esq. Azucena, Pueblo de San Pedro Mártir. Realizando trabajos de reparación y mantenimiento en instalaciones hidrosanitarias,así como trabajos de herrería y 3.- Mercado Público "Torres de Padierna", con domicilio en Calle Tixpehual entre Tekal y Seye, colonia Torres de Padierna. Realizando trabajos de reparación y mantenimiento en instalaciones hidrosanitarias, así como trabajos de desazolve.
221  218-Mantenimiento, Conservación y Rehabilitación en Vialidades Secundarias con una meta total de 119,770.85 m2, de los cuales a través d ela Obra por Contrato en la Rehabilitación y Conservación de la Carpeta Asfáltica en Vialidades Secundarias se ejecuto una meta de 9,400.69 m2 en: 1.-Ampliación Miguel Hidalgo 2A Secc con Clave de Comité 12-002, 2.-Belvedere con Clave de Comité 12-013, 3.-Chimilli con Clave de Comité 12-022,  4.-Fuentes del Pedregal con Clave de Comité 12-049, 5.-Lomas de Cuilotepec con Clave de Comité 12-080, 6.-Lomas de Padierna (Ampl) con Clave de Comité 12-082, 7.-Mirador I con Clave de Comité 12-100, 8.-Paraje 38 con Clave de Comité 12-113, 9.-Vistas del Pedregal con Clave de Comité 12-198, 26.  10.-Héroes de 1910  con Clave de Comité 12-055, 11.-Juventud Unida con Clave de Comité 12-068, 12.-La Guadalupana con Clave de Comité 12-071, 13.-La Libertad - Ixtlahuaca con Clave de Comité 12-073,  14.-Lomas de Texcalatlaco con Clave de Comité 12-084, 15.-Mirador del Valle con Clave de Comité 12-099, 16.-San Miguel Ajusco (Pblo) con Clave de Comité 12-155,  17-Xaxalipac con Clave de Comité 12-201,  18.-Ejidos de San Pedro Mártir II (Sur) con Clave de Comité 12-219, 19.-Coapa 2a. Sección-Ramos Millan con Clave de Comité 12-024, 20.-Hueso Periférico-ISSSFAM No. 7 (U Habs) con Clave de Comité 12-057, 21.-Ignacio Chavez (U Hab) con Clave de Comité 12-059 22.-Isidro Fabela I (Poniente) con Clave de Comité 12-060, 23.-Isidro Fabela (Ampl) con Clave de Comité 12-061, 24.-Rómulo Sánchez-San Fernando (Barr)-Peña Pobre con Clave de Comité 12-146, 25.- Sección XVI con Clave de Comite 12-165,  26.-Tlalcoligia con Clave de Comité 12-175, 27.-Isidro Fabela II (Oriente) con Clave de Comité 12-220,  21.-San Lorenzo Huipulco con Clave de Comité 12-153, 23.-San Pedro Apostol (Barr) con Clave de Comité 12-159. Trabajos realizados por cada frente: Trazo y nivelación, fresado de asfálto ó desyerbe y compactación, barrido, acarreos, riego de impregnación , tendido de carpeta asfáltica y huellas, sello y todo lo necesario para su correcta ejecución. Y através de la Obra por Administración se relizaron 110,370.16 m2 para los trabajos para el mantenimiento, conservación y rehabilitación en Vialidades Secundarias con los siguientes trabajos realizados:  Trabajos de bacheo con un acumulado al periodo de 108,538.16 m2,  llevando a cabo la limpieza del área, aplicación de emulsión catiónica, aplicación de mezcla asfáltica y nivelación en las colonias: A. M. S. A., Ampliación Oriente, Arboledas del Sur, Arenal tepepan, Barrio Calvario Camisetas, Barrio del Niño Jesús, Barrio de San Pedro Apóstol, Barrio El Capulín, Barrio LA Fama, Barrio La Lonja, Belisario Domínguez Sección XVI, Belisario Domínguez Senadores, Belvedere, Bosques del Pedregal, Cantera Puente de Piedra, Centro de Tlalpan, Chichicaspatl, Chimalcoyotl, Colinas del Bosque, Cruz del Farol, Cuchilla de Padierna, Cultura Maya, Cumbres de Tepetongo, Dos de Octubre, Ejidos de San Pedro Mártir, El Diamante, Fracc. Chimalli, Fracc. Club de Golf México, Fracc. Ex Hacienda San Juan de Dios, Fracc. Floresta Coyoacán, Fracc. Granjas Coapa, Fracc. Hacienda Coapa, Fracc. Jardines de Villa Coapa, Fracc. Magisterial Coapa, Fracc. Nueva Oriental Coapa, Fracc. Prados Coapa 1a. Sección, Fracc. Prados Coapa 2a. Sección, Fracc. Prados Coapa 3a. Sección, Fracc. Residencial Acoxpa, Fracc. residencial Coapa, Fracc. Residencial Villa Coapa s. m. 4, Fracc. Residencial Villa Coapa s. m. 5, Fracc. Rinconada Coapa 1a. Sección, Fracc. Rinconada Coapa 2a. Sección, Fracc. Rinconada Las Hadas, Fracc. Vergel Coapa, Fracc. Vergel de Coyoacán, Fracc. Vergel del Sur, Fracc. Villa del Puente, Fracc. Villa Lázaro Cárdenas, Fuentes Brotantes, Fuentes de Tepepan, Fuentes del Pedregal, Guadalupe Tlalpan, Héroes de Padierna, Isidro Fabela, Jardines del Ajusco, Juventud Unida, La Joya, La Santísima Trinidad, La Tortuga Xolalpa, Lomas Altas de Padierna Sur, Lomas de Padierna, Lomas Hidalgo, Los Encinos, Los Volcanes, Ma. Esther Zuno de Echeverría, Mesa Los Hornos, Miguel Hidalgo 1a. Sección, Miguel Hidalgo 2a. Sección, Miguel Hidalgo 3a. Sección , Miguel Hidalgo 4a. Sección, Mirador 1a. Sección, Mirador 2a. Sección, Mirador 3a. Sección, Mirador del Valle, Movimiento Organizado, Nuevo Renacimiento de Axalco, Paraje Terenco, Parques del Pedregal, Pedregal de Las Águilas, Pedregal de San Nicolás 1a. Sección, Pedregal de San Nicolás 2a. Sección, Pedregal de San Nicolás 3a. Sección, Pedregal de San Nicolás 4a. Sección, Pedregal de Santa Úrsula Xitla, Plan de Ayala, Popular Santa Teresa, Progreso Tlalpan, Pueblo de La Magdalena Petlacalco, Pueblo de Parres El Guarda, Pueblo de San Andrés Totoltepec, Pueblo de San Miguel Ajusco, Pueblo de San Miguel Topilejo, Pueblo de San Miguel XIcalco, Pueblo de San pedro Mártir, Pueblo de Santo Tomás Ajusco, Pueblo Quieto, Rincón del Mirador I, Rincón del Mirador II, San Bartolo El Chico, San Juan Tepeximilpa, San Lorenzo Huipulco, San Nicolás II, Sector XVII, Tlalcoligia, Tlalmille,</t>
  </si>
  <si>
    <t xml:space="preserve"> Toriello Guerra, Torres de Padierna, U. H. "Drr. Ignacio Chávez", U. H. FOVISSSTE Fuentes Brotantes, U. H. FOVISSSTE Tenorios, U. H. Hueso Periférico, U. H. ISSSFAM Tlalpan, U. H. Narciso Mendoza s. m. 2, U. H. Narciso Mendoza s. m. 3, U. H. Narciso Mendoza s. m. 8, U. H. PEMEX "Emilio  Portes Gil", U. H. Roca de Cristal, U. H. Villa Olímpica, Valle de Tepepan, Valle Escondido, Vistas del Pedregal y Viveros de Coactetlan. Trabajos de carpeta nueva con un acumulado al periodo de 1,103.00 m2, llevando a cabo la nivelación y retiro de material existente, suministro de material para estabilizar (tepetate y/o controlada) aplicación de liga, aplicación de mezcla asfáltica, nivelación y finalmente, la compactación en las colonias: Miguel Hidalgo 1a. Sección, Miguel Hidalgo 2a. Sección, Pueblo de San Andrés Totoltepec, Tlalmille y U. H. Villa Olímpica.Trabajos de reecapetado con un acumulado al periodo de 729.00 m2, realizando el retiro de material dañado, limpieza de área, aplicación de emulsión y aplicación de mezcla asfáltica en la colonia: Miguel Hidalgo 1a. Sección.  
221  219-Mantenimiento, Rehabilitación y Conservación de Imagen Urbana, se realizó una meta total de 31 espacios públicos de los cuales a través de la Obra por contrato se realizaron 14 espacios públicos Presupuesto Participativo para los trabajos de Mantenimiento, Conservación y Rehabilitación de Espacios Públicos 8 espacios públicos terminados  1.-Cultura Maya con Clave de Comité 12-032, 2.-El Divisadero con Clave de Comité 12-037,  3.-Lomas Altas de Padierna Sur con Clave de Comité 12-079, 4.-Ma Esther Zuno de Echeverria-Tlalpuente con Clave de Comité 12-092, 5.-Toriello Guerra con Clave de Comité 12-180, 6.-Solidaridad con Clave de Comité 12-166, 7.-Tecorral con Clave de Comité 12-167,  8.-Mirador II</t>
  </si>
  <si>
    <t xml:space="preserve"> con Clave de Comité 12-101  Trabajos realizados en cada frente: Suministro y colocación de techumbres de lámina galvanizada, instalación de luminarias, suministro y colocación de malla ciclónica, construcción de guarniciones a base de concreto  hidráulico para delimitar el espacio público, Reparación de todos los andadores (retiro de adocreto existente, re nivelación del terreno, suministro y  piso de concreto hidráulico) muro de tabique rojo colocación de rejilla de delimitación del area, instalación de luminarias, suministro,  delimitación del area de estacionamiento, rampas para discapacidados y de la 3a. edad y guarniciones, Colocación de adocreto, colocación de bancas para el público. Presupuesto Participativo para los trabajos de Suministro y Colocación de 6 Módulos Recreativos en diversas  colonias de la Delegación Tlalpan  9.- Parres El Guarda (Pblo) con Clave de Comité 12-115, 10.- San Juan Tepeximilpa (Ampl)  con Clave de Comité 12-152, 11.- Tlalpan Centro  con Clave de Comité 12-177, 12.- Verano  con Clave de Comité 12-186, 13.- Héroes de Padierna II  con Clave de Comité 12-210, 14.- Lomas Hidalgo  con Clave de Comité 12-086  Trabajos  realizados en todas las colonias:Trazo y nivelación, conformación del terreno y renivelación, colocación de adocreto, suministro y colocación de malla ciclónica, construcción de bases de concreto para fijación de aparatos, construcción de guarnición, colocación de tezontle, colocación de plancha de concreto de 60x60 para el suministro y colocación de aparatos de juegos infantiles y Aparatos ejercitadores así como 1 juego de bancas para el público en general y todo lo necesario para su correcta ejecución.    NOTA: 1.-Calvario Camisetas con Clave de Comité 12-017 AVANCE 0.00%,frente cancelado, debido a que por solicitud por parte de los vecinos en base al Oficio No.DGODU/093/2018 de fecha 28 de diciembre del 2018 en donde pidieron se pararan los trabajos de la obra hasta que no se definieran los trabajos referentes a la colonia La Fama  con clave de comité 12-070 el cual también fue cancelado con el oficio No.DGODU/0040/2019, por lo que el frente antes mencionado queda  cancelado Deportivo "Vaqueritos", con domicilio en </t>
  </si>
  <si>
    <t xml:space="preserve">Prol. Div. Del Norte s/n esq. Periférico Sur, U. H. Narciso Mendoza s. m. 2. Realizando trabajos de herrería y albañilería en área de acondicionamiento físico.15.-Espacio Deportivo "La Joya", con domicilio en Avenida Insurgentes Sur s/n entre Calzada de Tlalpan y calle Tlalcoligia, colonia La Joya. Realizando trabajos de albañilería (construcción de plancha).  16.-Espacio Deportivo "Sánchez Taboada", con domicilio en Calle Izamal e/n entre Piste y Muna, colonia Héroes de Padierna. Realizando trabajos de reparación y mantenimiento en instalaciones eléctricas en área de pipas.17.- Espacio Deportivo "CEFORMA", con domicilio en Avenida Fuentes Brotantes esq. Avenida Hidalgo, col. Pedregal de Santa Úrsula Xitla. Realizando trabajos de reparación y mantenimiento de instalaciones hidrosanitarias y de herrería.
223  222-'Mantenimiento, Conservación y Rehabilitación de Infraestructura de Agua Potable, se realizó una meta total de 192,487.00 metros de los cuales através de la Obra por Contrato se realizaron 290.00 metros en  la Rehabilitación y Adecuación de la Red de Agua Potable en: 1.-Granjas Coapa Oriente con Clave de Comité  12-051, 2.-Pueblo Quieto con Clave de Comité  12-133, 3.-San Andres Totoltepec (Pblo) con Clave de Comité  12-147   Trabajos realizados en cada frente: Trazo y nivelación, corte con sierra en pavimento de concreto, demolición de pavimento de concreto, excavación, carga y acarreo.rellenos incluye, cama de arena. suministro e instalación de tubería., pruebas y desinfeccióncolocación de válvulas, T de cruz, bridas y juntas, construcción de cajas y atraques, bacheo,espesor de concreto asfáltico, señalamiento y limpieza, suministro instalación y prueba de toma domiciliaria, colocación de tubería de PAD con diámetros de 4 y 6 pulgadas cm </t>
  </si>
  <si>
    <t xml:space="preserve">con una capacidad de conducción de 35 lps. Y a través de la Obra por Administración se realizaron 192,197.00 metros para el mantenimiento, conservación y rehabilitación de infraestructura de Agua Potable en las siguientes colonias: 2 de Octubre, Ampl. Miguel Hidalgo, Ampl. Miguel Hidalgo 2da Secc., Ampl. Miguel Hidalgo 3er. Secc., Ampl. Miguel Hidalgo 4ta Secc., Ampl. Oriente, Ampl. San Juan Tepeximilpa,Amsa, Anexo Mesa los Hornos, Arenal,Arenal Tepepan, Arboledas del Sur,Barrio del Niño Jesus, Barrio el Capulin,  Belizario Dominguez, Belvedere, Bosques de Tepeximilpa, Bosques del Pedregal, Cantera Puente de Piedra, Cerrito, Chimalcoyotl, Chitchicaspatl,Chimilli,Circuito Fuentes,  Cruz del Farol,Club de Golf México,  Cuchilla de Padierna, Cultura Maya, Cumbres de Tepetongo,Cuevitas, Divisadero, Diamante, El Mirador, El Mirador 3era Secc., Ex Hda Coapa, Ex Hda San Juan de Dios, Ejidos de San Pedro Martir, Fracc, Villa Cuemanco, Fuentes del Pedregal,Fuentes de Tepepan, Hacienda Coapa, Heroes de Padierna, Isidro Fabela, ISSSFAM, Jardines del Ajusco, Jardines del Ajusco 2da Secc., Jardines del Ajusco 4ta Secc.,Jardienes de la Montaña, Juventud Unida, La Fama, La Joya, La Palma, La Palma 1era Secc., La Palma 2da Secc., La Palma 3era Secc., La Tortuga Xolalpa, Lomas de Cuilotepec,Lomas Altas de Padierna Sur,  Lomas de Texcalatlaco, Lomas Hidalgo, Lomas Hidalgo 4ta Secc.,Maria Esther Zuno de Echeverria, Magdalena Petlacalco, Magisterial Coapa, Mesa los Hornos,Miguel Hidalgo, Miguel Hidalgo 1era Secc., Miguel Hidalgo 2da. Secc., Miguel Hidalgo 3era Secc., Miguel Hidalgo 4ta Secc.,Mirador, Mirador I,  Mirador 2da. Secc., Mirador del Valle, Movimiento Organizado de Tlalpan, Nuevo Renacimiento de Axalco, Pareje 38, Parques del Pedregal, Paraje Tecorral, Paraje Tetenco, Pedregal de San Nicolas, Pedregal de San Nicolas 1era Secc., Pedregal de San Nicolas 2da Secc., Pedregal de San Nicolas </t>
  </si>
  <si>
    <t xml:space="preserve">3era Secc., Pedregal de San Nicolas 4ta Secc., Plan de Ayala, Peña Pobre, Primavera,Popular Santa Teresa, Prados Coapa, Pueblo Quieto, Rinconada Coapa, Rinconada del Mirador, Romulo Sanchez Mireles, San Andres Totoltepec, San Bartolo el Chico, San Juan Tepeximilpa, San Lorenzo Huipulco, San Miguel Ajusco, San Miguel Topilejo, San Pedro Martir, San Pedro Apostol, Santa Ursula Xitla, Santo Tomas Ajusco, Tepetongo, Tepeximilpa, Tecorral, Tlalcoligia, Tlalmille, Tlalpan Centro, Torriello Guerra,Torres de Padierna, U.Hab. Narcizo Mendoza, U.Hab. Tenorios,Valle Tepepan, Valle Escondido, Vergel del Sur,  Vergel de Coyoacan, Villa Coapa,Villa Lazaro Cardenas,  Vistas de Pedregal, Viveros de Coactetlan, Volcanes. Por otro lado se reportan trabajos adicionales a esta actividad con un acumulado de 3,873 fugas através de la Obra por Administración en las siguientes colonias: 2 de Octubre, 3 de Mayo, Actopa, Ampl. Miguel Hidalgo, Ampl. Miguel Hidalgo 2da Secc., Ampl. Miguel Hidalgo 3era Secc., Ampl. Miguel Hidalgo 4ta Secc., Arboledas, Arenal Tepepan, Barrio del niño Jesus, Belizario Dominguez, Belvedere, Bosques del Pedregal,Calvario, Cantera Puente de Piedra, Chimalcoyotl, Chimali, Chimilli, Chitchitcaspatl, Club de Golf, Colinas del Ajusco, Corrales de Tepepan, Cruz del Farol, Cuchilla de Padierna, Cuevitas de Curamaguey, Cultura Maya, Cumbres de Tepetongo, Divisadero, Ejidos de Huipulco, Ejidos de San Pedro Martir, El Diamante, El Mirador, Ex Hacienda Coapa, Ex Hacienda San Juan de Dios, Fuentes del Pedregal, Fuentes Brotantes, Fuentes de Tepepan, Guadalupita, Hacienda San Juan, Heroes de Padierna, Isidro Fabela, Jardines del Ajusco, La Fama, La Joya, La Lonja, La Nopalera,  La Palma, La Palma 1era Secc., La Primavera, Lomas de Cuilotepec, Lomas de Padierna, Los Encinos,Lomas de Texcalatlaco, Lomas Hidalgo, Maria Esther Zuno de Echeverria,  Magdalena Petlacalco, Magisterial Coapa, Mesa los Hornos, </t>
  </si>
  <si>
    <t xml:space="preserve">Miguel Hidalgo, Miguel Hidalgo 1era Secc., Miguel Hidalgo 2da Secc., Miguel Hidalgo 3era Secc., Miguel Hidalgo 4ta Secc., Mirador 2da Secc., Mirador del Valle, Mirador II, Movimiento Organizado de Tlalpan, Nuevo Renacimiento de Axalco, Paraje Tetenco, Paraje 38, Parques del Pedregal, Paseos de San Juan, Pedregal de las Aguilas, Pedregal de San Nicolas, Pedregal de San Nicolas 1era Secc., Pedregal de San Nicolas 2da Secc., Pedregal de San Nicolas 3era Secc., Pedregal de San Nicolas224 223-'Alumbrado Público; Mantenimiento y Rehabilitación a Luminarías con la colocación de 245 piezas en: 1.- Ayocatitla, Asunción  con Clave de Comité 12-011, 2.- Cantera Puente de Piedra  con Clave de Comité 12-018, 3.- Club de Golf México-San Buenaventura  con Clave de Comité12-023, 4.- Jardines de San Juan con Clave de Comité 12-065, 5.- Jardines del Ajusco  con Clave de Comité 12-066, 6.- La Tortuga Xolalpa-Hco Colegio Militar  con Clave de Comité 12-077, 7.- Coapa-Villa Cuemanco  con Clave de Comité12-093,  8.- Parques del Pedregal  con Clave de Comité 12-114, 9.- Piedra Larga  con Clave de Comité 12-124, 10.- Progreso Tlalpan  con Clave de Comité 12-132 , 11.- Villa Coapa (Rdcial)  con Clave de Comité 12-191.12.-AMSA con clave de comité 12-005. Trabajos realizados por cada frente:Colocación luminarias, Trazo y nivelación; suministro y colocación de tubos y coples conduit; suministro e instalación de cable; conexiones y pruebas; instalación de lámparas; suministro e instalación de pruebas de luminarias completas; construcción de cimiento para poste; construcción de registro; suministro, instalación y pintura de postes; corte con sierra de pavimento, demolición, carga y acarreo producto de la demolición; excavación  y relleno; piso de concreto hidráulico.
</t>
  </si>
  <si>
    <t xml:space="preserve">172 204 Gestión Integral del Riesgo en Materia de Protección Civil. La Protección Civil es un conjunto de disposiciones, planes, programas, medidas y acciones, destinados a salvaguardar la vida y proteger los bienes, la infraestructura de los servicios vitales y sistemas estratégicos, además del entorno de la población incluyendo su participación con las autoridades en acciones de prevención auxilio y recuperación, ante la presencia de fenómenos perturbadores de origen natural o antropogénico que representen un riesgo.  La actividad institucional que se desarrolló dentro de este marco fue la denomina Programas Preventivos de Protección Civil en Delegaciones, la cual tiene la finalidad de contribuir a reducir los riesgos en las personas sus bienes y su entorno con el propósito de disminuir los daños, para lo cual se emitieron 4 documentos principales,  beneficiando con estas acciones aproximadamente a 473,005 personas de 196 colonias.Productos o Servicios Entregados y Acciones Realizadas: 1) Para evitar accidentes a los propietarios de los establecimientos mercantiles, se realizaron Vistos Buenos con el fin de conocer y vigilar las medidas de seguridad con que cuentan los mismos, en materia de Protección Civil, atendiendo un total de 0 solicitudes.  2) Con el fin de salvaguardar a las personas, sus bienes y entorno, se otorgó el Permiso para Juegos Pirotécnicos, vigilando que se cumplan con las medidas de seguridad que se deben aplicar en el momento de la detonación en materia de Protección Civil, atendiendo un total 2 solicitudes.  3) Para Conocer y vigilar las medidas de seguridad con que cuentan los establecimientos mercantiles, así como su comité interno, simulacros y capacitación en materia de Protección Civil, se revisaron y aprobaron 150 solicitudes de Programa Interno de Protección Civil, atendiendo un total de 56 solicitudes. 4) Para emitir dictámenes de riesgo sustentados en un análisis técnico profesional, </t>
  </si>
  <si>
    <t xml:space="preserve">catalogándose según el grado de riesgo que éste genere y con la finalidad de efectuar las recomendaciones necesarias para la mitigación de riesgo y garantizar la integridad del individuo, sus bienes y su entorno, se dictaminaron, estructuras, infraestructura y arbolado, dando un total de 797 solicitudes atendidas.   Así mismo se ejecutaron actividades para la Atención a Emergencias las cuales consistieron en atender a la brevedad posible la cobertura de las emergencias, para  salvaguardar la integridad física, sus bienes y entorno de la población, mediante acciones y estrategias definidas para cualquier contingencia, atendiéndose 1,428  emergencias. 
La Direccion General de Servicios Urbanos atendio las siguientes actividades Institucionales: 211 203 Recolección de Residuos Sólidos; Se llevó a cabo la Recolección de 400,923 Toneladas de Residuos Sólidos que comprenden las siguientes actividades: Recolección Industrial 1,517 Toneladas, Recolección de Basura en Barredoras 884 Toneladas, Recolección de Basura Domiciliaria 270,646 Toneladas, Retiro de basura en Contenedores de Metal 12,384 Toneladas, Retiro de basura en Contenedores de Polietileno 4,921 Toneladas, Programa" Escuela Limpia" 6,414 Toneladas, Retiro de Cascajo 24,977 Toneladas, Recolección de Tiraderos Clandestinos 107 Toneladas, Recolección de Residuos en Contenedores Terminal 3,536 Toneladas, Recolección de Residuos en Mercados Públicos 12,800 Toneladas, Recolección de Residuos en Tianguis 1,095 Toneladas, Recolección de Basura del Barrido Manual 60,700 Toneladas, Recolección de Residuos en Papeleras 44 Toneladas, Recolección de Residuos en Jornadas 249 Toneladas, Traslado de Fresado 586 Toneladas, Traslado de Gravilla 45 Toneladas y 18 Toneladas de residuos producto de Demoliciones. Acciones Complementarias:  Terraceo 5,002 metros cuadrados, Barrido Mecánico 18,731 Kilómetros, Retiro de Organismos Muertos 142 Piezas, Traslado de Llantas 204 Piezas, Barrido Manual. </t>
  </si>
  <si>
    <t xml:space="preserve">215 207 Mantenimiento de Áreas Verdes; se atendieron 1,000,000 de metros cuadrados de Áreas Verdes dentro del perimetro de la Delegación, lo anterior a efecto de Conservar y Mantener las Áreas Verdes, realizando las siguientes actividades:  Deshierbe de 9,410 metros cuadrados, Poda de pasto 380,333  metros cuadrados; Desmonte o retiro de maleza 6,168 metros cuadrados, Papeleo de 154,489 metros cuadrados, Retiro de hierba en adocreto 7,204 metros cuadrados, Barrido de áreas verdes 415,765 metros cuadrados, Riego de áreas verdes 6,030 metros cuadrados, Rastrilleo 8,286 metros cuadrados, Riego con manguera 16,425 metros cuadrados. Acciones Adicionales:  Acarreo de basura vegetal 5,448 metros cúbicos, Aflojado de tierra 4,343 metros lineales, Cajeteo 5,259 metros lineales, Poda de seto 25,367 metros lineales, Retiro de seto 0 piezas, sembrado de planta 12,653 piezas, Levantamiento de fuste 919 piezas, Retiro de basura vegetal 19,105 metros cúbicos, Poda de árboles 2,944 piezas, despunte de árboles, reducción de copa, clareo de copa 7,541 piezas, Embolado de árboles 277 piezas, retiro de árboles secos o muertos 502 piezas, retiro de tierra 19 metros cúbicos, Liberación de luminarias 832 piezas, retiro de hierba en banqueta y guarniciones 517 metros lineales, Poda fitosanitaria 7 piezas, Acarreo de planta 2,796  plantas, Liberación de lineas eléctricas 88 piezas, Liberación de cámaras de seguridad 63 piezas, Limpieza de canaleta 3,409 metros lineales, Sembrado de árbol 680 Piezas. Beneficiando a 350,000 habitantes aproximadamente, en diversos sitios y espacios  públicos con áreas verdes, camellones y áreas comunes, para recreación y esparcimiento de sus familias y para quienes acuden a estos sitios o transitan hacia otros lugares, mejorando considerablemente los espacios y la imágen urbana Delegacional en;  50 Colonias, 8 pueblos, 20 Unidades Habitacionales; 10 Barrios, Parques y Jardínes, Plazas, Espacios Públicos y Camellones, además de mantener el arbolado en condiciones fitosanitarias sanos, con la realización de podas y retiro de árboles secos y con plagas, sustituir con plantas de ornato aquellas que se encuentran secas en camellones y áreas de esparcimiento y recreación, así como para reducir el riesgo de caída por efecto de vientos fuertes, liberación de luminarias de follaje con el objeto de permitir la iluminación de las calles y brindar seguridad a los ciudadanos y sus bienes.
</t>
  </si>
  <si>
    <t>221 219 Mantenimiento, Rehabilitación y Conservación de la Imagen Urbana; Se atendieron 381 Espacios Públicos, como son: * Rehabilitación de juegos infantiles (42 acciones, que contemplan la rehabilitación de los juegos infantiles, aplicación de pintura y la limpieza integral de espacio), *  Rehabilitación y colocación de malla ciclónica para delimitación de áreas y espacios públicos,(62 acciones en donde se rehabilitó, cambió y/o sustituyó la malla ciclónica a efecto de delimitar los espacios mencionados); * Aplicación de pintura en Kioscos ubicados en espacios y plazas públicas (4 acciones que incluyen la limpieza y alicación de pintura en estos sitios,  * Aplicación de pintura en muros y bardas para retiro de graffitti, (39 acciones en donde se retiró propaganda y graffitti en muros y bardas, con la aplicación de pintura y limpieza integral del sitio), *Retiro de colguijes y propaganda adherida en postes metálicos (47 acciones  en distintas colonias, que incluyen el retiro de los colguijes y propaganda con alicación de pintura en postes. * Aplicación de pintura en puentes peatonales (se atendieron 25 acciones  en bajo puente, que incluyen la aplicación de pintura y la limpieza integral del sitio), *  Fijación y anclaje de módulos de equipo para realizar ejercicio, para los ciudadanos (se dió atención a 6 espacios con juegos de aparatos, que incluyen la fijación y rehabilitación, aplicación de pintura y la limpieza integral del espacio donde están instalados); *  Aplicación de pintura en canchas y módulos deportivos (se dió atención a 11 espacios, que incluyen la aplicación de pintura y limpieza integral del espacio); * Se realizó la atención a ( 34  plazas y/o espacios públicos, que incluyen la rehabilitación de rejas, aplicación de pintura en bancas, y en mobiliario urbano, así como la limpieza integral del sitio), * Reparación de cuartos de máquinas de las fuentes ornamentales (9 acciones en distintos sitios que incluyen trabajos de albañilería),* Aplicación de pintura y</t>
  </si>
  <si>
    <t xml:space="preserve"> rehabilitación de mobiliario urbano en parques públicos, (6 acciones en distintas colonias), * Rehabilitación de barandal en espacio público, (10 acciones en distintos sitios, que incluyen aplicación de pintura),   * Mantenimiento y conservación de Bustos de monumentos a los héroes (1 acción); . * Aplicación de pintura en barda perimetral de planteles educativos a escuela pública (8 acciones en distintas colonias), * Aplicación de pintura  en centro comunitario y/o educativo, (4 acciones en distintos sitios, que incluyen aplicación de pintura y limpieza integral del sitio) * Construcción de puerta metálica (que incluye la construcción y colocación de estructura) (4 acciones), * Colocación de letreros prihibitivos (que incluyen la colocación de paletones rotulados) (18 acciones en doistintas colonias), Aplicación de pintura en muros y fachadas (que incluye la reparación y aplicación de pintura en fachadas) (3 acciones en distintas colonias); * Retiro de colguijes y propaganda en mobiliario urbano, (37 acciones en distintos sitios distintos a efecto de eliminar la contaminación visual del entorno).  Logrando con estas aciones beneficiar a 350,000 habitantes y personas que acuden a los sitios de recreación y esparcimiento, así como de las áreas adscritas a la Dirección General de Servicios Urbanos y cuando son solicitados los apoyos mediante el Centro de Servicios y Atención Ciudadana. 
 224 223  Alumbrado Público; Se llevó a cabo la instalación y Mantenimiento a 12,918 Luminarias en este periodo; realizando los siguientes trabajos; En Reparación y/o rehabilitación del alumbrado público al periodo, se rehabilitaron 6,614 luminarias, Instalación de 319 luminarias nuevas, Transformación de 312 luminarias, Sustitución de 227 luminarias, Instalación de 417 luminarias, Reparación de 332 reflectores, Instalación de 206 reflectores, Reparación de 356 farolas, Colocación de </t>
  </si>
  <si>
    <t xml:space="preserve">223 acometidas, Retiro de 89 postes, Retiro de 63 reflectores, retiro de 6 postes con luminaria, Instalación de 48 postes, Retiro de 52 luminarias, Sustitución de 11 farolas; Reparación de 126 farolas, Transformación de 23 reflectores, Colocación de 61 guirnaldas e Instalación de 10 postes con luminaria y la Sustitución de 3 postes, sustitución de reflectores 6 piezas, Retiro de Guirnalda 12 piezas y el Retiro de 6 acometidas. Que implican el cambio y/o sustitución de balastros, focos (lámpara), fotoceldas, rehabilitación de circuitos, suministro de cable, rehabilitación y limpieza de carcazas en las luminarias, en la sustitución de toda la luminaria, esta es reemplazada por una luminaria nueva, en la trasformación del alumbrado público, se  lleva a cabo el cambio de lámparas y balastros de vapor de sodio que producen una luz de color amarillo, por lámparas de aditivo metálico cerámico que producen luz de color blanco, lo que permite una menor distorsión y mejor iluminación, facilitando una mejor visibilidad y seguridad a los ciudadanos; seguridad tanto en sus personas, familiares y sus bienes, logrando reducir la inseguridad en las zonas en que se requiere la rehabilitación ya sea por ser vandalizadas las luminarias o por fundido de lámparas, robo de cableado, cambio de componentes eléctricos, así como de transformación del alumbrado por equipos más eficientes y con menor consumo de energía eléctrica. logrando con estas acciones benficiar directamente a 450,000 habitantes, quienes solicitaron la rehabilitación del alumbrado público para seguridad personal, de sus familiares y de sus bienes, en los 8 pueblos, 10 barrios,  20 Unidades Habitacionales y 60 colonias de esta Alcaldía.  
</t>
  </si>
  <si>
    <t xml:space="preserve">La Dirección General Juridica y de Gobierno atendio las siguiente actividades Institucionales: 171 201 Apoyo a la Prevención del delito: Se llevaron a cabo las siguientes acciones: 1.- Se Entregaron, instalaron y atendieron 2,610 alarmas vecinales de la Secretaría de Seguridad Pública, además 69 de Participación Ciudadana en diversas colonías de la Alcaldía.  2.- Entrega de alarmas vecinales sonoras: Durante el mes de enero de 2018, se entregaron alarmas vecinales sonoras del presupuesto participativo 2017 como a continuación se indica: a) Atocpa sur: 16 alarmas; b) Cantera Puente de Piedra: 4 alarmas; c) Santísima Trinidad: 8 alarmas; d) Bosques del Pedregal: 24 alarmas. En el mes de febrero y en relación con las alarmas vecinales sonoras del presupuesto participativo 2018, se está en espera de respuesta a la consulta que se le hizo a la secretaría ejecutiva del instituto electoral de la ciudad de México, para dar inicio a los procedimientos de ejecución de los proyectos. Durante el mes de marzo de 2018, se entregaron alarmas vecinales sonoras del presupuesto participativo 2017 como a continuación se indica: a) Atocpa sur: 7 alarmas; b) Santísima Trinidad: 8 alarmas; c) Bosques del Pedregal: 16 alarmas. Durante los meses de abril a junio, se entregaron alarmas vecinales sonoras en las colonias: Atocpa Sur, Cantera Puente de Piedra, Santísima Trinidad, Bosques del Pedregal, Santo Tomás Ajusco y San Miguel Tehuisco-Los Ángeles- Ayometitla. También se inició el procedimiento para la adquisición de alarmas vecinales sonoras para las colonias: La Joya, Bosque de Tepeximilpa y Pedregal de San Nicolás 4ta. Sección II. </t>
  </si>
  <si>
    <t xml:space="preserve">En relación con las alarmas vecinales sonoras son presupuesto participativo 2018, durante el mes de septiembre se realizó el procedimiento de licitación pública nacional no. 30003029-022-2018 para la adquisición  de las alarmas vecinales sonoras para las colonias La Joya, Bosques de epeximilpa y Pedregal de San Nicolás 4a. Sección.      En agosto, Se entregaron 14 alarmas del presupuesto participativo 2017 en la colonia San Miguel Tehuisco-los Ángeles-Ayometitla.    
Durante el mes de octubre se recibieron 86 alarmas vecinales sonoras procedentes  de la  licitación pública nacional no. 30003029-022-2018, para que se entreguen en las colonias La Joya, Bosques de Tepeximilpa y Pedregal de San Nicolás 4a. Sección. Durante el mes de noviembre se entregaron 43 alarmas vecinales sonoras procedentes  de la  licitación pública nacional no. 30001029-022-2018, en la colonia  La Joya, quedando pendientes las de Pedregal de San Nicolás 4a. Sección.    Durante el mes de diciembre se entregaron 21 alarmas vecinales sonoras procedentes  de la  licitación pública nacional no. 30001029-022-2018, en la colonia  Pedregal de San Nicolás 4a. Sección, y 05 en Lomas de Padierna y 3.-  Actividades de Prevención del Delito: *  85 Actividades de Prevención del Delito (Reuniones Vecinales) *  91 Platicas Informativas de Prevención del Delito, 20 Sesiones de curso de Verano, 21 Apercibimientos,  45 atenciones vecinales, 174 entrega de silbatos en el Sistema Colectivo Metro “vive segura”, 1,069 trípticos de prevención del delito y 75 encuestas de percepción de seguridad.  </t>
  </si>
  <si>
    <t xml:space="preserve">311 215 Reordenamiento de la Vía Pública con Enfoque de Desarrollo Económico; Se realizó el reordenamiento de 3,978 comerciantes mediante la realización de:  105  Incorporaciones al Programa de Reordenamiento del Comercio en Vía Pública. 3,694 Renovaciones de Permisos para el Aprovechamiento y Uso de la Vía Pública. 16 Autorizaciones a comerciantes para Exentar el Pago por el Uso y Aprovechamiento de la Vía Pública.  22 Cambios, ya sea, de Ubicación, Modalidad, Giro, Horario, Días que Trabaja, ampliación de Giro o dimensiones a comerciantes autorizados. 8 Bajas de Permiso para Ejercer el Comercio en Vía Pública. 124 retiros de comerciantes con aseguramiento de mercancía y/o enseres. 9 retiros de vendedores ambulantes mediante apercibimiento y que se retiraron por sus propios medios.  
138 201 Control y Ordenamiento  de los Asentamientos Humanos Irregulares; En la actividad denominada se programó iniciar trabajos a partir del segundo trimestre del año,  por lo que en el mes de abril se realizaron   levantamientos topográficos y encuestas censales del Asentamiento  "CASETA" primera etapa, beneficiando un total de 28 predios ubicados en San Andrés,  en el mes de mayo, en el  asentamiento  citado, correspondiente a la  segunda etapa, se realizaron las mismas actividades, beneficiando un total de 28 predios; en  el mes de junio se implementó la tercera etapa en  dicho asentamiento,  completando tercera etapa, beneficiando un total de 27 predios, dando un total de 83 predios,  que son parte de lo programado. En el mes de julio se siguió con la actividad en el asentamiento "LOS ARCOS",  ubicado en el poblado San Miguel Topilejo, que en una primera etapa abarco 28 predios, para el mes de agosto, en la segunda etapa  comprendió 28 predios, para el mes de septiembre, se implementó  la tercera etapa del mismo asentamiento,  con 27 predios. Para el cuarto trimestre se siguió con la actividad programada, en el mes de octubre se llevó a cabo la cuarta etapa con 28 predios, noviembre  quinta etapa con 28 predios y en diciembre se culminó la sexta etapa con 28 predios, dando un gran total de 250 predios cumpliendo la mata establecida.
</t>
  </si>
  <si>
    <t>226 225 Operación de Panteones Públicos; En cuanto a los servicios funerarios,  se realizaron 2919;   de lo cuales fueron  757  Inhumaciones,   454 Exhumaciones,   403 Reinhumaciones,   1305 Incineraciones, como a continuación se describen: 265 Inhumaciones, 220 Exhumaciones,   177  Reinhumaciones,   1305  Incineraciones;     total:   1967  en  el   Panteón 20 de Noviembre, el cual   se encuentra  ubicado   Calle  San Marcos #2 Esquina calle Congreso, Colonia Centro de Tlalpan; 6 Inhumaciones, 3 Exhumaciones y 3 Reinhumaciones, total: 12 en el Panteón de Chimalcoyoc, el cual se encuentra ubicado en Calle del Rosal S/N, Pueblo Chimalcoyoc; 39 Inhumaciones, 22 Exhumaciones y 15 Reinhumaciones, Total : 76, en el Panteón de Santa Úrsula Xitla, el cual se encuentra ubicado en Calle del Panteón S/N Pueblo Santa Úrsula Xitla; 87 Inhumaciones, 63 Exhumaciones y 63 Reinhumaciones, Total: 213 en el Panteón de San Pedro Mártir, ubicado en Calle 5 de Mayo S/N, en Pueblo San Pedro Mártir; 79 Inhumaciones,55 Exhumaciones y 53 Reinhumaciones, Total: 187, en el Panteón de San Andrés Totoltepec, el cual se encuentra ubicado en el KM 23.5 Carretera Federal a Cuernavaca, Pueblo San Andrés Totoltepec; 31 Inhumaciones, 16 Exhumaciones y 16 Reinhumaciones, Total: 63 en el Panteón de San Miguel Xicalco, ubicado en el KM 3.5 Carretera México- Ajusco, Pueblo San Miguel Xicalco; 28 Inhumaciones , 7 Exhumaciones y 7 Reinhumaciones, Total: 42 en el Panteón de Magdalena Petlacalco, ubicado en Calle de la Cruz S/N, Pueblo Magdalena Petlacalco; 27 Inhumaciones, 0 Exhumaciones y 0 Reinhumaciones, Total: 27 en el Panteón  de San Miguel Ajusco, ubicado en Calle Hermanos Rayón S/N Pueblo San Miguel Ajusco; 31 Inhumaciones, 0 Exhumaciones y 5 Reinhumaciones Total: 36, en el Panteón de Santo Tomas Ajusco, ubicado en KM 12.5 Carretera Panorámica México- Ajusco, Pueblo Santo Tomas Ajusco; 94 Inhumaciones, 44 Exhumaciones y 40 Reinhumaciones, Total: 178 en el Panteón de San Miguel Topilejo, ubicado en Carretera Xochimilco Topilejo, entre AV. del Rastro y Autopista Pueblo San Miguel Topilejo; 10 Inhumaciones, 2 Exhumaciones y   2 Reinhumaciones, Total 14 en el Panteón de Parres el Guarda, el cual se encuentra ubicado en Camino al Panteón, Esquina Cerrada de Hueso Pueblo Parres.</t>
  </si>
  <si>
    <t xml:space="preserve">185 201 Apoyo Administrativo; En el periodo comprendido de enero a diciembre del 2018, se realizaron los siguientes trámites: 1.- Trámite de visitas de Verificación Administrativa: Se realizaron 620 Visitas de verificación Administrativa, 212 Clausuras, 267 Reposiciones de Sellos, 161 Retiros de Sellos, 1,254Inspecciones oculares. 2.- Trámite de  Recuperación de predios propiedad del Gobierno de la Ciudad de México y Vía Pública:     Se llevaron a cabo 9 Recuperaciones Administrativas.  3.- Trámite de Asesorías Jurídicas gratuitas:     Se impartieron 91 Asesorías Jurídicas, siendo estas: 01 en materia administrativa, 20 en materia familiar, 14 en materia penal, 05 en materia laboral, 45 en materia Civil , y 06 en materia mercantil . 4.- Trámite de Cartillas del Servicio Militar Nacional:     Se realizaron 2,568 trámites de Cartillas del Servicio Militar Nacional, de los cuales corresponden: 1 a Anticipados, 2,147 a Clase 2000  y  420 a Remisos. 5.- Trámite de Juicios: Atención a Juicios: 216, de los cuales corresponden: 02 en materia Laboral,  146 en Materia Administrativa, 03 en materia Mercantil, 04 en materia Penal, 58 en materia de Amparos y 03 en materia Civil. 6.- Trámite de  Acciones para la integración y depuración de Establecimientos Mercantiles y Espectáculos Públicos.:     En la Jefatura de Unidad Departamental de Mercados y Concentraciones, se realizó el trámite atención ciudadana de expedición de cédulas de empadronamiento en mercados públicos y concentraciones, el cual se recibe a través de Ventanilla Única Delegacional y que engloba las siguientes actividades: 1,448 solicitudes de empadronamiento de mercados,   515 solicitudes de empadronamiento de concentraciones;02 solicitides de expedición de copias certificadas;  se recibieron 642 controles internos de correspondencia;   548 audiencias realizadas,  490 reuniones y 455 recorridos en los diferentes mercados y concentraciones de la demarcación. </t>
  </si>
  <si>
    <t xml:space="preserve">7- Trámites para Mejorar y facilitar la resolución de trámites, así como la prestación de servicios a cargo de los distintos órganos de la Administración Pública de La Ciudad de México.:    La actividad de la Jefatura de Unidad de Giros Mercantiles y Espectáculos Públicos es Atención Ciudadana en cuestión de Giros Mercantiles y Espectáculos Públicos y que agrupa a todos los trámites recibidos a través del Sistema Electrónico de Avisos y Permisos de Establecimientos Mercantiles (si@pem), de la Ventanilla Única Delegacional (VUD) y de la Centro de Servicios y Atención Ciudadana (CESAC), en el periodo enero-septiembre se atendierón: 958 Avisos de funcionamiento de Bajo Impacto; 1  Solicitudes de permiso Impacto Zonal; 23 Solicitudes de permiso Impacto Vecinal; 6  Registros de Licencia de Funcionamiento; 95  Registros de declaración de apertura; 15 solicitudes de modificación Impacto Vecinal o Impacto Zonal; 92  Solicitudes de revalidación Impacto Vecinal o Impacto Zonal; 57  Solicitudes de cese de actividades o cierre / aviso de suspensión temporal o cierre definitivo; 43  Solicitudes de traspaso; 12  Avisos de colocación de enseres y revalidación del mismo; 6 Avisos de modificación cambio de nomenclatura; 55  Avisos de modificación Bajo Impacto; 5 Solicitudes de celebración de espectáculos públicos; 21 Solicitudes de fiestas patronales;  134  Solicitudes de demanda ciudadana. También se realizaron 112 recorridos de supervisión a establecimientos mercantiles en coordinación con la Dirección General Jurídica y de Gobierno. La Dirección de Recursos Humanos atendio la siguiente actividad institucional:185 203 Capacitación y Actualización a Servidores Públicos: Se llevaron a cabo las siguientes acciones: 1. Se realizó la Detección de Necesidades de Capacitación a través del Sistema integral de DNC 2018; 2. con los reultados obtenidos se determinaron las posibles temáticas de cursos que serían integrados en el Programa anual de Capacitación del presente ejercicio;  3. Tambien se efectuarón 3 Sesiones Ordinarias del Subcomité Mixto de Capacitación y Una Extraordinaria y 4. Se impartieron los siguientes cursos: 4.1.- Aplicación de técnicas para la contención de conflictos.  4.2.- Herramientas de cómputo básico para la elaboración de documentos. , 4.3.- Relaciones humanas, habilidades sociales e , nteligencia emocional. 4.4.- Ley de responsabilidades administrativas de la Ciudad de México,
</t>
  </si>
  <si>
    <t xml:space="preserve">4.5.- Herramientas de cómputo intermedio para la sistematización de información.   .6.- Comunicación de ideas con efectibidad. 4.7.- Herramientas de cómputo básico para la sistematización de información. 4.8.- Atención de calidad a la ciudadanía con un enfoque de igualdad y no descriminación. 4.9.- Ley de responsabilidades administrativas de la Ciudad de México. 4.10.- Herramientas de cómputo intermedio para la elaboración de documentación.  4.11.- Manejo de emociones en el ámbito laboral.  4.12.- Ley de responsabilidades administrativas de la Ciudad de México. 4.13.- Gestión de archivos, transparencia y rendición de cuentas.  4.14.- Gestión de archivos, transparencia y rendición de cuentas. 4.15.- Gestión de archivos, transparencia y rendición de cuentas. 4.16.- Reforzamiento de habilidades para el trabajo en equipo.  4.17.- Reforzamiento de habilidades para el trabajo en equipo.  4.18.- Herramientas de cómputo avanzado para la sistematización de información.  4.19.- Herramientas de cómputo avanzado para la sistematización de información. 4.20.- Formación de equipos de alto rendimiento.  4.21.- Resilencia y Protección Civil. 4.22.- Relaciones humanas, habilidades sociales e inteligencia emocional.  4.23.- Herramientas de cómputo básico para la sistematización de  información. 4.24.- Herramientas de cómputo básico para la elaboración de documentos.  4.25.- Primeros auxilios básicos.  4.26.- Herramientas de cómputo intermedio para la elaboración de documentos. 4.27.- Herramientas de cómputo intermedio para la sistematización de información.  4.28.- Salud mental.  4.29.- Programación, presupuestación de acción gubernamental.  4.30.- Elaboración de Indicadores de Gestión.   4.31.- Ley de Responsabilidades Administrativas de la Cd. de México 4.32.- Ley de Responsabilidades Administrativas de la Cd. de México . 4.33.- Ley de Responsabilidades Administrativas de la Cd. de México. 4.34.- Gestión de Archivos, Transparencia y Rendición de Cuentas. 4.35.- Gestión de Archivos, Transparencia y Rendición de Cuentas  .
</t>
  </si>
  <si>
    <t xml:space="preserve">39.-Escuela Primaria Indira Gandhi, Calle Yucaltepec No. 197, esquina  Cholul, Colonia Lomas de Padierna II con Clave de Comité 12-212. Trabajos Realizados en cada uno de los frentes: Impermeabilización, Instalación Sanitaria, Eléctrica e Hidráulica, Pisos, Herrería y Pintura.   Se realizaron pagos de ADEFAS del Ejercicio 2017 DG: 60 con el FONDO PARTICIPACIONES FEDERALES (15O680) 269 228-Mantenimiento, Conservación y Rehabilitación de Infraestructura de Desarrollo social: A través de la Obra por Administración se realizaron 5 inmuebles los cuales son:  1.-CENDI "El Mirador", con domicilio en Calle Tekit esq. Popolnah, colonia Lomas de Padierna. Realizando trabajos de reparación y mantenimiento en instalaciones hidrosanitarias. 2.-CENDI "Cabaña Encantada", con domicilio en Calle Chemax entre Bocoba y Chicoasen, colonia Pedregal de San Nicolás 1a. Sección. Realizando la instalación de un compresor de 1 HP. 3.-Cyber Tlalpan "Tlalmille", con domicilio en Calle Cerro de Las Batallas s/n esquina Cerro de Los Jazmines, colonia Tlalmille. Realizando trabajos de albañilería y aplicación de pintura en muros, y pizarrones. 4.-Cyber Tlalpan "Pedregal de San Nicolás", con domicilio en Calle Maní esquina Sinanché, colonia Pedregal de San Nicolás 1a. Sección. Realizando trabajos de reparación y mantenimiento en instalaciones hidrosanitarias y de bombeo.5.- Cyber Tlalpan "Acanceh", con domicilio en Calle Acanceh esquina Izamal, colonia Lomas de Padierna. Realizando trabajos de mantenimiento y reparación en instalaciones hidrosanitarias y de bombeo.  </t>
  </si>
  <si>
    <t xml:space="preserve">Trabajos Realizados:(aplicación de pintura en triblocks, cajón de estacionamiento con disco en piso, marimbas, revos, letreros, flechas de sentido vial, topes, guarnición, leyenda en piso, línea de "Alto", línea central, paso cebra, paso peatonal, señalamientos)
221  213-'Construcción y Ampliación de Edificios Públicos; Construcción de Edificios Públicos Meta ejecutada 3 inmuebles. 5.-Conclusión de los trabajos de construcción de la Subdelegación de San Miguel Ajusco, Ubicado en Calle General Pedro María Anaya  y Calle Mariano Escobedo, Pueblo San Miguel Ajusco (Segunda Etapa),  se realizaron trabajos adicionales através de la Obra por Administración:  reparación y mantenimiento en instalaciones eléctricas y trabajos de albañilería. Trabajos realizados a través de la Obra por contrato:trabajos a realizar: Nivelación, excavaciones, demoliciones, rellenos, cimentación, construcción de áreas de servicio y de trabajo funcionales, instalaciones eléctricas e hidrosanitarias y acabados en general.
221 215-Mantenimiento, Conservación y Rehabilitación a Edificios Públicos; Através de la Obra por Administraciónse realizaron 28 inmuebles los cuales son: 1.- Casa de la Cultura "San Pedro Mártir", con domicilio en Carretera Federal a Cuernavaca Km 19.5 esq. Violeta, Pueblo de San Pedro Mártir. Realizando Trabajos de albañilería (construcción de arriates, colocación de adoquín). 2.- Dirección General de Obras y Desarrollo Urbano, con domicilio en calle San Fernando No. 84, col. Centro de Tlalpan. Realizando trabajos de reparación y mantenimiento en instalaciones eléctricas en cuarto de máquinas y caseta de vigilancia, trabajos de herrería, así como el cambio de bomba de 3 HP y de cables e instalación de tapa cisterna, acabados y albañilería, así como aplicación de pintura e impermaebilizante, reparación y mantenimiento en instalaciones eléctricas e hidrosanitarias.3.- Centro Pro Salud Valle Verde, con domicilio en Calle Jacarandas entre Sauces y Colorines, col. Valle Verde. Realizando trabajos de cerrajería, plomería y electricidad.
</t>
  </si>
  <si>
    <t xml:space="preserve">4.- Centro TLP - 4, con domicilio en Lateral Anillo Periférico Sur s/n, Fracc. Villa del Puente. Realizando trabajos de reparación y mantenimiento en instalaciones hidrosanitarias.5.- Oficinas Administrativas de la Procuraduría, con domicilio en Calle Sinanché casi esq. Carretera Panorámica Picacho Ajusco, cerca de la STPS, col. Lomas de Padierna. Realizando trabajos de reparación y mantenimiento en instalaciones eléctricas e hidrosanitarias, instalación de mingitorios ecológicos, hidrante, lavabos y tapa de registro con marco para estacionamiento, colocación de mamparas en baños de hombres.6.- SSP- Coordinación Territorial TLP-1, con domicilio en Carretera Panorámica Picacho Ajusco Km 515, col. Miguel Hidalgo 4a. Sección. Realizando trabajos de albañilería (cemento y arena en muros, pasta blanco españa y sellador en loas mismos), reparación y mantenimiento en instalación hidrosanitaria y trabajos de desazolve, así como aplicación de pintura en muros y boquillas.7.- Subdelegación de Chimalcoyotl, con domicilio en Calle Cristóbal Colón no. 6, col. Chimalcoyotl. Realizando trabajos de herrería, cerrajería  y obras de mantenimiento y reparación en instalaciones eléctricas e hidrosanitarias, así como la aplicación de pintura e impermeabilizante.8.- Casa de la Cultura "Tlalpan", con domicilio en Camino a Santa Teresa s/n esq. Zacatepetl, col. Parques del Pedregal. Realizando Trabajos de reparación y mantenimiento en instalaciones hidrosanitarias y de bombeo, aplicación de impermeabilizante, así como la reparación de puerta de azotea, reparación y mantenimiento en instalaciones eléctricas.9.- Centro de Desarrollo Integral y Comunitario (CEDIC) "Miguel Hidalgo", con domicilio en Calle Alfredo V. Bonfil Mz 36 Lt 224 entre Corregidora y Constitución, col. Miguel Hidalgo 3a. Sección. Realizando trabajos de reparación y mantenimiento en instalaciones eléctricas e hidrosanitarias.10.- Centro Integral de Esparcimiento Lúdico y Orientación (CIELO), con domicilio en Av. Anillo Periférico Sur esq. 4a. Norte, col. Isidro Fabela. Realizando trabajos de reparación y mantenimiento en instalaciones eléctricas, así como trabajos de herrería.11.- Campamento "Miguel Hidalgo", con domicilio en Calle Corregidora s/n esq. 1a. Cda. José García Preciat, col. Miguel Hidalgo 2a. Sección. Realizando trabajos de reparación y mantenimiento de instalaciones eléctricas.12.- Registro  Civil No. 31 y Oficina de Brigadas de Acción, con domicilio en </t>
  </si>
  <si>
    <t xml:space="preserve">Avenida Canal de Miramontes No. 3755 entre Cárcamo y Periférico, Unidad Habitacional Narciso Mendoza Super Manzana 2. Realizando trabajos de reparación y mantenimiento de instalaciones eléctricas y trabajos de herrería.12.- Unidad Departamental de Agua Potable, con domicilio en Calle Congreso No. 296 colonia Centro de Tlalpan. Realizando trabajos de cerrajería. 13.- Almacén General, con domicilio en Calzada Cafetales no. 7 entre Calzada del Hueso e Ingenio San Cristóbal, Fraccionamiento Rinconada Coapa 2a. Sección. Realizando trabajos de reparación y mantenimiento en instalaciones eléctricas.14- Oficina Operativa de Participación Ciudadana, con domicilio en Calle Moneda s/n esquina Insurgentes Sur, colonia Centro de Tlalpan. Realizando trabajos de acabados y albañilería, así como trabajos de aplicación de impermeabilizante y el mantenimiento y limpieza de losa.15.- Oficinas de la Sección 5 del SUTGCDMX, con domicilio en Calle Congreso no. 50 esquina Tezoquipa, colonia Centro de Tlalpan. Realizando trabajos de reparación y mantenimiento en instalaciones eléctricas.16.- Unidad Departamental de Panteones, ubicada dentro del Panteón "20 de Noviembre", con domicilio en Calle San Marcos esquina Congreso, colonia Centro de Tlalpan. Realizando trabajos de reparación y mantenimiento en instalaciones eléctricas. 17.-  Casa de Salud "Plan de Ayala", con domicilio en Calle Ley Federal del Trabajo esquina Ley de La Reforma Agraria, colonia Plan de Ayala. Realizando trabajos de reparación y mantenimiento en instalaciones hidrosanitarias.18.- Módulo de Policía de Investigación de la PJCDMX, ubicado en Santo Tomás Ajusco Km 14.5, Pueblo de Santo Tomás Ajusco. Realizando trabajos de reparación y mantenimiento en instalación hidrosanitaria, así como la colocación de lavabo y trabajos de herrería. 19.- Oficinas del Cesac, con domicilio en Calle Moneda esquina Insurgentes Sur, colonia Centro de Tlalpan. Realizando trabajos de albañilería, aplicación de pintura en plafones, así como la aplicación de impermeabilizante. 20.- Subdirección de Promoción a la Salud y Protección Animal, con domicilio en Calle Bekal MZ 98 LT 22, colonia Lomas de Padierna. Realizando trabajos de reparación y mantenimiento en instalaciones eléctricas.21.- Caseta de Policía Judicial, con domicilio en Carretera Panorámica Picacho Ajusco a la altura de Campamento de la "Y", Pueblo de San Miguel Ajusco. Realizando la aplicación de pintura en muros, en puertas y en fachadas de baños; así como trabajos de reparación y mantenimiento en instalaciones eléctricas.22.- Centro Comunitario "Mesa los Hornos", con domicilio en Calle Cehuantepec s/n, </t>
  </si>
  <si>
    <t xml:space="preserve">colonia Mesa los Hornos. Realizando trabajos de reparación y mantenimiento en instalaciones hidrosanitarias.23.- Nuevas Oficinas de la Dirección General de Administración, con domicilio en Calle Moneda s/n esquina Callejón Carrasco, colonia Centro de Tlalpan. Realizando trabajos de reparación y mantenimiento en instalaciones eléctricas, así como la aplicación de pintura esmalte en piso.24.- Direcciones de Educación y Salud, con domicilio en Calle Coscomate No. 90 esquina San Juan de Dios, colonia Toriello Guerra. Realizando trabajos de reparación y mantenimiento en instalaciones eléctricas, hidrosanitarias y de bombeo.25.- Módulo de vigilancia crucero FOVISSSTE, con domicilio en Avenida Fuentes esquina Miguel Hidalgo, Unidad Habitacional FOVISSSTE Fuentes Brotantes. Realizando la instalación de tinaco en techumbre, trabajos de reparación y mantenimiento en instalaciones hidrosanitarias y de bombeo.26.- Unidad Departamental de Giros Mercantiles y Espectáculos Públicos, con domicilio en Calle Mariano Matamoros No. 231 entre Jojutla y Tezoquipa, colonia Centro de Tlalpan. Realizando trabajos de reparación y mantenimiento en instalaciones hidrosanitarias y trabajos de albañilería, herrería, acabado, impermeabilización y aplicación de pintura. 27.- Centro de Salud "San Andrés", con domicilio en Camino Real al Ajusco s/n, Pueblo de San Andrés Totoltepec. Trabajos de albañilería (construcción de muro de contención y construcción de cadena de cerramiento), 28.- Unidad Departamental de Agua Potable, con domicilio en Calle Congreso No. 296 colonia Centro de Tlalpan. Realizando trabajos de cerrajería y herrería. 
</t>
  </si>
  <si>
    <t>269 227 Se pagaron recursos de Adeudos anteriore (ADEFAS) de los Ejercicios 2016 y 2017</t>
  </si>
  <si>
    <t>Las actividades con el subíndice 1 no reporta meta de origen, derivado a que no se contempló recurso de origen, sino que en el transcurso del ejercicio se reclasifico el presupuesto y le asignaron recursos de este fondo a diversas actividades, para que contaran con suficiencia los proyectos contemplados en la Cartera de Proyectos de Inversión y que fueron prioritarios para esta Alcaldía</t>
  </si>
  <si>
    <t>251 218-la meta de origen se rebasó en un 4%; derivado a que en los procesos de licitación y contratación se generaron economías debido a la buena programación y optimización de los recursos autorizados de origen, cumpliendo así con los objetivos institucionales de atención a la demanda ciudadana, los frentes atendidos de más son: 1.-Jardín de Niños Mextlixochitl, Cerrada. Callejón 1 ° de mayo, Pueblo San Miguel Xicalco y 2.- Jardín de Niños Heroico Colegio Militar, Fuerte Guadalupe s/n, Unidad Habitacional Colegio Militar.
También se reportan recursos autorizados que se utilizaron para dar suficiencia a los proyectos que se atendieron con trabajos correspondientes al Destino de Gasto 48 (Infraestructura).</t>
  </si>
  <si>
    <t>213 205 La meta de origen se rebasó en un 113%, con una diferencia de 2,816.53 metros en la obra por contrato. Esto se derivó porque la meta solicitada para el  Proyecto denominado “Desazolve de la Red de Drenaje Sanitario” que contempló atender la colonia Belisario Domínguez con Clave de Comité 12-215, en atención al Programa de Presupuesto Participativo, superó la meta de mantenimiento en pozos de visita y alcantarillado, toda vez que  la empresa contratista detectó que eran dos tipos de tuberías de diferentes dimensiones de 30" y de 38" las que requerían trabajos de desazolve, es importante señalar que no se impactó el recurso asignado</t>
  </si>
  <si>
    <t>221 212-Al período se rebasó en un 6% la meta original, derivado a la buena programación por parte de la empresa contratista en cuanto a la ejecución de la Obra. Cumpliendo así con los objetivos institucionales</t>
  </si>
  <si>
    <t>221 213 La meta ejecutada fue superior en un 25% con respecto a la original debido a que se ampliaron los recursos en este fondo, a fin de concluir  los trabajos de construcción de la Subdelegación de San Miguel Ajusco, cumpliéndose así con los objetivos institucionales.</t>
  </si>
  <si>
    <t>221 216 Se rebasó en un 2.9% debido a la buena programación por parte de las empresas contratistas en cuanto a la ejecución de la Obra y sus recursos.</t>
  </si>
  <si>
    <t xml:space="preserve">223 221 La meta se rebasó en un 0.05%, esto derivado a la buena programación y optimización de los recursos por parte de la empresa contratista en cuanto a la ejecución de la Obra, cumpliéndose con los objetivos institucionales en el fondo FAFEF                       </t>
  </si>
  <si>
    <t>223 222 La meta no se cumplió en un 5% debido a que en las colonias: Fuentes Brotantes, Miguel Hidalgo 1ra. Sección y Toriello Guerra, se tuvo una terminación anticipada derivado de conflictos sociales que impidieron la ejecución y el término al 100% de la Obra.</t>
  </si>
  <si>
    <t xml:space="preserve">171 203 Recursos adicionales, destinados para el pago de Servicios de Vigilancia (Policías), la meta se registró de origen en el fondo de - Etiquetado - Recursos Federales - Aportaciones Federales para Entidades Federativas y Municipios - Fondo de Aportaciones para el Fortalecimiento de los Municipios y las Demarcaciones Territoriales del Distrito Federal (FORTAMUN)-2018
213 205 y 224 223 Recursos destinados al pago de reparación, mantenimiento y conservación de equipo de transporte destinado a servicios públicos, necesario para la operación de los programas públicos. La meta está reflejada en las fuentes de financiamiento de origen.
226 225 Recursos para el pago de gas, requerido para el servicio de Crematorio que brindan los panteones de Tlalpan, la meta está reflejada de origen en Participaciones Federales.
</t>
  </si>
  <si>
    <t>Fondo, Convenio, Subsidio o Participaciones: 25P184.- Aportaciones Federales para Entidades Federativas y Municipios-Fondo de Aportaciones para el Fortalecimiento de los Municipios y las Demarcaciones Territoriales del Distrito Federal (FORTAMUN)-2018-Líquida de interés de recursos federales</t>
  </si>
  <si>
    <t xml:space="preserve">241-212 Conservación y Rehabilitación de Espacios Deportivos .- 1.- Deportivo Constitución, ubicado en Calle Corregidora y Pino Suárez Col. Miguel Hidalgo 2da Sección, 2.- Deportivo Solidaridad ubicado en Carretera Picacho Ajusco KM. 7.5 Colonia Chimilli, 3.- Deportivo Vivanco ubicado en Calle Moneda esq. Insurgentes sur Col. Centro de Tlalpan, 4.-Deportivo Dos de Octubre ubicado en Calle Tijera Esquina Troya, Colonia 2 de Octubre, Adicionalmente se realizaron trabajos complementarios a través de la Obra por Administración: trabajos de mantenimiento y reparación en instalaciones eléctricas y en estacionamiento, pintura en piso.  Trabajos realizados en cada frente: Nivelación, demoliciones, reconstrucción de gradas con concreto y estructuras metálicas, construcción de piso de concreto en canchas deportivas, mantenimiento de oficinas administrativas y módulos sanitarios; considerando: reconstrucción de muros y terminados. Mantenimiento, Conservación y Rehabilitación de Espacios Deportivos, 5.-Diamante con Clave de Comité 12-033, 6.-Ejidos de San Pedro Mártir I (Norte) con Clave de Comité 12-035, 7.-Hacienda San Juan-Rincón de San Juan-Chimali con Clave de Comité   12-053, 8-San Nicolás II con Clave de Comité 12-158, 9.-Pedregal de San Nicolás 4a. Sección I con Clave de Comité   12-213, 10.-Mesa de Hornos, Texcaltenco con clave de comité 12-094  Trabajos realizados en cada uno de los frentes: Nivelación, demoliciones, reconstrucción de gradas, construcción de piso de concreto en canchas deportivas, construcción de techumbre en canchas, incluye: zapatas aisladas para cimentación, rellenos, columnas y armaduras de estructura metálica, instalaciones eléctricas e hidrosanitarias y acabados en general. 11.-Viveros de Coactetlan con Clave de Comité 12-199,Trazo, colado de cadena de desplante, desplante de muro de block, colado de castillos y columnas, colado de Cadena de cerramiento, aplanados en muros. Este frente tiene terminación anticipada, por lo que con los trabajos que se están reportando se da por concluido el inmueble.
242-213 Construcción y Ampliación de Infraestructura Cultural Se autorizaron recursos para dar suficiencia a otros Proyectos de la Cartera de Inversión de esta Unidad Administrativa, por lo cual la meta se canceló. 
251-218  Mantenimiento, Conservación y Rehabilitación de Infraestructura Educativa  A través de Obra por Contrato se reporta una meta física alcanzada de 52 inmuebles en las siguientes Colonias: 1.-Centro de Atención Múltiple (C.A.M), No. 22; ubicado en Catazaga sin número esquina Dzibalchen,  Colonia Cuchilla de Padierna, se realizaron trabajos adicionales através de la Obra por Administración: trabajos de reparación y mantenimiento en instalaciones eléctricas e hidrosanitarias, 2.-Centro de Atención Múltiple (C.A.M.) No. 40 ; ubicado en  Melchor Ocampo No. 1, Pueblo Santo Tomas Ajusco. 3.-Jardín de Niños Tzinti; ubicado en Cuauhtemoc sin número Colonia Pueblo Quieto, también se realizaron trabajos adicionales através de la Obra por Administración: trabajos de reparación y mantenimiento en instalaciones eléctricas, hidrosanitarias y de bombeo, 4.- Jardín de Niños Eucario León López; ubicado en Avenida Central No. 3  Colonia A.M.S.A. o Rio Blanco, 5.- Jardín de Niños Camara Junior;  ubicado en San Juan Bosco No. 1 Colonia San Lorenzo Huipulco, 6.-Jardín de Niños Atenea; ubicado en  Cantera sin número  Colonia Cumbres de Tepetongo, también se realizaron trabajos adicionales através de la Obra por Administración: elaboración de techumbre, colado de piso, aplicación de pintura en techumbre y colocacion de láminas en techumbre, reparación y mantenimiento en instalaciones eléctricas.7.-Jardín de Niños Xochicalpilli; ubicado en  Avenida Altillos  sin número Unidad Habitacional Narciso Mendoza Super manzana 1, 8.-Jardín de Niños Fidencio Soria Barajas; ubicado en Super Mz.3 Lote No 326 Unidad Habitacional Narciso Mendoza Supermanzana 3, Colonia  Villa Coapa, 9.-Jardín de Niños  Centenario de la Escuela Naval Militar; ubicado en Canal Nacional sin número Unidad Habitacional Hueso Periferico (Granjas Coapa), se realizaron trabajos adicionales através de la Obra por Administración: trabajos de reparación y mantenimiento en instalaciones eléctricas,10.-Jardín de Niños Chimalcoyotl; ubicado en Cristobal Colón No. 12,  Colonia Chimalcoyotl,11.-Jardín de Niños Huitzapiztli, ubicado en Calle Chapam , esquina Hecechakan y Chapas, Colonia Cuchilla de Padierna, 12.-Jardín de Niños Tinemi, ubicado en Jacarandas sin número, Colonia  Bosques, 13.-Jardín de Niños Primavera, ubicado en Paseo de Noche Buena y Jazmín sin número Colonia  Primavera, 14.-Jardín de Niños Ajusco, ubicado en calle Duraznos y Prolongación Tijera, Colonia Dos de Octubre, 15.-Escuela Primaria Vidal Alcocer;  ubicado en Magisterio Nacional No. 102 Colonia Centro de Tlalpan, 16.- Escuela Primaria Primero de Mayo; domicilio Fuentes No. 16 Colonia Centro de Tlalpan, 17.- Escuela Primaria Cuicuilco;  ubicado en Callejón del Zapote  sin número Unidad Habitacional El Zapote, 18.-Escuela Primaria Estado de San Luis Potosi, Acueducto y San Juan Bosco, Colonia San Lorenzo Huipulco, 19.-Escuela Primaria Estado de Queretaro; ubicado en Avenida Santa Ursula No. 22 Colonia Santa Ursula Xitla, 20.-Escuela Primaria Manuel Gallardo Zamora; ubicado en  Lacandones No. 6 ColoniaPedregal de Las Aguilas, 21.-Escuela Primaria Sebastián Lerdo de Tejada; ubicado en  Calle 7 No. 39 Colonia Miguel Hidalgo 4a Seccion, 22.-Escuela Primaria Patria y Libertad; ubicado atrás del Bloque 1 Unidad Habitacional Fuentes Brotantes, 23.-Escuela Primaria Donato Guerra; ubicado en San Juan del Río No. 22 Unidad Habitacional Fuentes Brotantes, 24.-Escuela Primaria
</t>
  </si>
  <si>
    <t xml:space="preserve">213-205 Desazolve de la Red del Sistema de Drenaje: A través de Obra por Contrato se reporta una meta física alcanzada 5,316.53 metros en las siguientes colonias: Desazolve de resumideros con 2,587.98.00 metros en: 1.-Pedregal de San Nicolás I, 2.-Pedregal de San Nicolás II, 3.-Pedregal de San Nicolás III, 4.-Pedregal de San Nicolás IV, 5.-Héroes de Padierna, 6.-Torres de Padierna, 7.-Bosques del Pedregal, 8.-Popular Santa Teresa, 9.-Sector XVII.
Trabajos realizados en cada uno de los frentes: Mejoramiento interno de tuberías de drenaje sanitario para el desalojo eficiente de las aguas negras y pluviales considerando la extracción de azolve y depósito del mismo en el tiro oficial, rehabilitación de pozos de visita y alcantarillado.
Desazolve de la Red de Drenaje Sanitario meta alcanzada de 2,728.53 metros en la siguiente colonia: 1.-Belisario Domínguez con Clave de Comité 12-215. Trabajos realizados: Mantenimiento de la Infraestructura de Drenaje, mantenimiento de pozos de visita y alcantarillado considerando renivelación de brocales y tapas de alcantarilla y sustitución de tubería dañada.
213 206 Mantenimiento, Conservación y Rehabilitación al Sistema de Drenaje  
A través de Obra por Contrato se reporta una meta física alcanzada 0.050 kilómetros en las siguientes colonias:   Rehabilitación de Cárcamo y Conexión de Drenaje en la colonia San Juan Tepeximilpa 
Trabajos realizados: Rehabilitación de cárcamo, trabajos de electricidad, trazo y l nivelación, corte y la demolición de la carpeta asfáltica, excavación, cama de arena, colocación de tubería de polietileno de alta densidad corrugado de diferentes pulgadas, relleno y compactación de zanjas y bacheo de la cepa para dejar la vialidad en el estado en que se encontraba originalmente.
213 207 Obras Complementarias al Sistema de Drenaje  
A través de Obra por Contrato se reporta una meta física alcanzada de 1 pieza  para la Construcción de Muro de Contención para estabilizar el Talud de la Barranca en el Cauce del Rio Eslava 
Trabajos realizados: Trazo y Nivelación, Excavación, construcción de muro de mampostería o concreto, Tendido de tubería de polietileno de alta densidad de diferentes diámetros, Relleno y Bacheo.
221-212 Construcción y Ampliación de Banquetas  
A través de Obra por Contrato se reporta una meta física alcanzada: 1,057.12 m2 y de guarniciones 634.88 ml en las siguientes colonias: 1.- Toriello Guerra, 2.- Héroes de Padierna, 3.- Lomas de Padierna, 4.- Belisario Domínguez, 5.- Pedregal de San Nicolás 1ra, 6.-Pedregal de San Nicolás 2da, 7.-Pedregal de San Nicolás 3ra Sección, 8.-Ejidos de San Pedro Mártir
Trabajos realizados: Trabajos de nivelación, conformación y compactación del terreno, construcción de banquetas y guarniciones con concreto simple, acabado de la superficie.
221 213 Construcción y Ampliación de Edificios Públicos 
A través de Obra por Contrato se reporta una meta física alcanzada: de 5 inmuebles en los siguientes frentes:   1.- Centro de Artes y Oficios Cultura Maya ubicado  en Calle Yobain S/No. Esquina Tepakan,   Col. Cultura Maya, 2.-Centro de Artes y Oficios San Miguel Xicalco ubicado en Av. Mèxico - Ajusco S/No. Pueblo de San Miguel Xicalco, 3.- Estacionamiento Juana de Asbaje ubicado en Calle Hidalgo entre Francisco I Madero y Benito Juárez, Col. Centro de Tlalpan,  4.- Centro de Artes y Oficios Mesa los Hornos ubicado en Cehuantepec Esq. Xamiltepec, Col. Mesa Los Hornos, 5.-Subdelegación de San Miguel Ajusco  Subdelegación de San Miguel Ajusco, Calle General Pedro María Anaya  y Calle Mariano Escobedo, Pueblo San Miguel Ajusco (Segunda Etapa) 
Trabajos realizados en cada uno de los frentes: Nivelación, excavaciones, demoliciones, rellenos, cimentación, construcción de áreas de servicio y de trabajos funcionales, instalaciones eléctricas e hidrosanitarias y acabados en general.
221 214 Construcción y Ampliación de Infraestructura Comercial A través de Obra por Contrato se reporta una meta física alcanzada de 1 inmueble: -1.-Mercado Maní ubicado en Av. Mani entre Dzemul y Tixmehuac Col. Pedregal de San Nicolás, dentro del perímetro Delegacional. Trabajos realizados: Construcción de locales comerciales al interior del Mercado Maní, construcción de techumbre, instalación eléctrica e hidrosanitaria y acabados en general.
</t>
  </si>
  <si>
    <t xml:space="preserve">221 215-Mantenimiento, Conservación y Rehabilitación a Edificios Públicos. 
1.-Campamento de Ecología (Casa de los Patos), ubicado en Av. Fuentes Brotantes (Dentro del Parque Fuentes Brotantes), Fuentes Brotantes Tlalpan.
Trabajos realizados: Nivelación, demoliciones, reconstrucción de áreas de servicio y de trabajos funcionales, instalaciones eléctricas e hidrosanitarias y acabados en general.
221 216 Mantenimiento, conservación y rehabilitación de banquetas  
A través de Obra por Contrato se reporta una meta física alcanzada de 1,080.00 m2 banquetas y 832.36 ml de guarniciones en las siguientes colonias: 6 Comités Ciudadanos : 1.-El Zacatón con Clave de Comité 12-039, 2.-Ex Hacienda San Juan De Dios con Clave de Comité 12-042, 3.-Miguel Hidalgo con Clave de Comité  12-095, 4.-Prado Coapa 3A Sección-Potrero Acoxpa con Clave de Comité  12-131, 5.-Rancho Los Colorines (Fracc) con Clave de Comité 12-136, 6.-Villa Lázaro Cárdenas con Clave de Comité 12-194
Trabajos realizados: Trabajos de nivelación, conformación y compactación del terreno, construcción de banquetas y guarniciones con concreto simple y acabados en general.
221 218 Mantenimiento, Conservación y Rehabilitación en Vialidades Secundarias A través de Obra por Contrato se reporta una meta física alcanzada: de 11,576.58 M2 en los siguientes frentes:  
Mantenimiento a la carpeta asfáltica en vialidades de la Delegación Tlalpan.  META EJECUTADA: 4,576.58 M2 1.- Pedregal de San Nicolás 2a. Sección, 2.- Jardines del Ajusco, 3.- Chimilli y 4.- Mirador II.
Trabajos a realizar: Trazo y nivelación, se fresara un espesor de 7.5cm de la capa superficial del asfaltó existente, se re nivelaran los brocales de los pozos de visita que se encuentren dentro de la sección a intervenir, se hará un barrido de la base para aplicar el riego de liga y tener preparada la superficie para recibir carpeta de mezcla asfáltica templada de 7.5 cm de espesor; así como, compactación de la misma, también se realizará el señalamiento horizontal en los tramos ejecutados.  
Mejoramiento de Vialidades Secundarias meta ejecutada: 7,000.00 M2
1.- Santa Úrsula Xitla, 2.- Isidro Fabela, 3.- Toriello Guerra, 4.- Bosques De Tepeximilpa, 5.- Tlalmille
Trabajos realizados: de Trazo y nivelación, demolición de asfalto, rehabilitación de base y sub-base, construcción de carpeta asfáltica, reconstrucción de pozos de visita y renivelación de alcantarillas.
221 219 -Mantenimiento, conservación y rehabilitación de la imagen urbana A través de Obra por Contrato se reporta una meta física alcanzada de 5 Espacios Públicos en los siguientes frentes: 1.- Andador en Miguel Hidalgo 2nda Sección, Calle Agustín Villaseñor, esquina Luis Echeverría, Delegación Tlalpan, 2.-Parque Nacional Fuentes Brotantes ubicado en ubicado en la Colonia Fuentes Brotantes.3.-Barda en la Colonia Cultura Maya Sobre Ciclo vía entre Yobain e Izamal, Col Rincón del Mirador II, 4.- Parque Juana de Asbaje ubicado en Calle Moneda entre Francisco I Madero y Benito Juárez, Col. Centro de Tlalpan, 5.- Muro de Gavilleros, Col. San Nicolás Totoloapan 1era Sección,
Trabajos realizados en los frentes: Reconstrucción y mantenimiento de muros de mampostería, construcción de banquetas y guarniciones, instalación eléctrica, construcción de palapas y bancas de concreto, construcción de barda perimetral y acabados en general.
</t>
  </si>
  <si>
    <t xml:space="preserve">223-221 Construcción y Ampliación de Infraestructura de Agua Potable A través de Obra por Contrato se reporta una meta física alcanzada de 1,363.00 metros, en las siguientes colonias: 1.- Fuentes Brotantes, 2.- Calvario Camisetas y 3.- Santa Úrsula Xitla
Trabajos realizados: Trazo y nivelación, corte con sierra en pavimento de concreto, demolición de pavimento de concreto, excavación, rellenos incluye, cama de arena, suministro e instalación de tubería de PAD de diferentes diámetros, construcción de cajas de válvulas incluye su equipamiento, al concluir los trabajos de la red de agua potable se procederá a realizar el bacheo de la cepa para dejar la vialidad en el estado en que se encontraba originalmente.
223-222 Mantenimiento, Conservación y Rehabilitación de Infraestructura de Agua Potable a través de Obra por Contrato se reporta una meta física alcanzada de 1,235.00 metros En las siguientes colonias: Mantenimiento a la Red Secundaria de Agua Potable meta ejecutada de 1,000.00 metros
1.- Fuentes Brotantes, 2.- Miguel Hidalgo 1era Sección y 3.-Toriello Guerra con los siguientes trabajos: Trazo y nivelación, demoliciones, excavaciones, rellenos, tubería de polietileno de alta densidad de diferentes diámetros, construcción de cajas de válvulas y bacheo.
Rehabilitación de la Red de Agua en la Colonia Toriello Guerra meta ejecutada 235.00 metros
1.- Calzada de Tlalpan Calle: Peña Pobre entre Calzada de Tlalpan y Luis G. Col. Toriello Guerra
Trabajos realizados: Trazo y nivelación, demoliciones, excavaciones, rellenos, tubería de polietileno de alta densidad de diferentes diámetros, construcción de cajas de válvulas y bacheo
</t>
  </si>
  <si>
    <t xml:space="preserve">223 222 Mantenimiento, Conservación y Rehabilitación de Infraestructura de Agua Potable  
A través de Obra por Contrato se reporta una meta física alcanzada de 1,305.00 ML   
1.- Chichicaspatl, 2.- Sector XVII AGEB 1496; 3.- Bosques del Pedregal AGEB 1509; 4.- Belvedere, 5.- Rincón del Mirador AGEB 1513; 6.- Vistas del Pedregal y 7.- Lomas de Cuilotepec AGEB 2047
 Trabajos realizados: Trazo y nivelación, corte con sierra en pavimento de concreto, demolición de pavimento de concreto, excavación, carga y acarreo, rellenos incluye, cama de arena. Suministro e instalación de tubería. Incluye, pruebas y desinfección. Piezas especiales incluye, válvulas, t de cruz, bridas y juntas construcción de cajas y atraques, bacheo,   espesor de concreto asfáltico, señalamiento y limpieza, suministro instalación y prueba de toma domiciliaria, tubería de PAD de diferentes diámetros, se procederá a realizar el bacheo de la cepa para dejar la vialidad en el estado en que se encontraba originalmente.
</t>
  </si>
  <si>
    <t>Acciones Realizadas: Se informa que los recursos dicionales se logro incrementar la meta por lo que se atendieron los siguientes Deportivos: 
Através d ela Obra por Contrato se realizaron 11  inmuebles 
Conservación y Rehabilitación de Espacios Deportivos: 
1.- Deportivo Constitución, ubicado en Calle Corregidora y Pino Suárez Col. Miguel Hidalgo 2da Sección, 2.- Deportivo Solidaridad ubicado en Carretera Picacho Ajusco KM. 7.5 Colonia Chimilli, 3.- Deportivo Vivanco ubicado en Calle Moneda esq. Insurgentes sur Col. Centro de Tlalpan, 4.-Deportivo Dos de Octubre ubicado en Calle Tijera Esquina Troya, Colonia 2 de Octubre, Adicionalmente se realizaron trabajos complementarios a través de la Obra por Administración: trabajos de mantenimiento y reparación en instalaciones eléctricas y en estacionamiento, pintura en piso. 
Trabajos realizados en cada frente: Nivelación, demoliciones, reconstrucción de gradas con concreto y estructuras metalicas, construcción de piso de concreto en canchas deportivas, mantenimiento de oficinas administrativas y módulos sanitarios; considerando: reconstrucción de muros y terminados.
Mantenimiento, Conservación y Rehabilitación de Espacios Deportivos 
5.-Diamante con Clave de Comité 12-033, 6.-Ejidos de San Pedro Martir I (Norte) con Clave de Comité 12-035, 7.-Hacienda San Juan-Rincón de San Juan-Chimali con Clave de Comité   12-053,  8-San Nicolás II con Clave de Comité 12-158, 9.-Pedregal de San Nicolas 4a. Sección I con Clave de Comité   12-213, 10.-Mesa de Hornos, Texcaltenco con clave de comité 12-094 
Trabajos realizados en cada uno de los frentes: Nivelación, demoliciones, reconstrucción de gradas, construcción de piso de concreto en canchas deportivas, construcción de techumbre en canchas, incluye: zapatas aisladas para cimentación, rellenos, columnas y armaduras de estructura metalica, instalaciones eléctricas e hidrosanitarias y acabados en general.
11.-Viveros de Coactetlan con Clave de Comité   12-199, Trabajos realizados: Trazo, colado de cadena de desplante, desplante de muro de block, colado de castillos y columnas, colado de Cadena de cerramiento, aplanados en muros. 
Este frente tiene terminación anticipada, por lo que con los trabajos que se están reportando se da por concluido el inmueble.</t>
  </si>
  <si>
    <t xml:space="preserve">Construcción y Ampliación de Infarestructura Cultural </t>
  </si>
  <si>
    <t xml:space="preserve">Mantenimiento, Conservación y Rehabilitación de  Infraestructura Cultural </t>
  </si>
  <si>
    <t>en instalaciones hidrosanitarias.21.- Escuela Primaria "Legión Americana", con domicilio en Avenida Ajusco No. 25 entre Avenida del Trabajo y Avenida Las Cruces, Pueblo de La Magdalena Petlacalco. Realizando trabajos de aplicación de pintura.22.- Escuela Primaria "Profesor Rafael Cruz Manjarrez", con domicilio en Calle Del Rosal no. 248 entre 5 de Mayo y Laurel, Pueblo de San Pedro Mártir. Realizando trabajos de reparación y mantenimiento en instalaciones hidrosanitarias, reparación y mantenimiento en instalaciones eléctricas.23.- Escuela Primaria "Estado de Nayarit", con domicilio en Avenida de Los Ángeles no. 2 esquina Benito Juárez, Pueblo de Parres El Guarda. Realizando trabajos de reparación y mantenimiento en instalaciones hidrosanitarias, así como trabajos de desazolve, reparación y mantenimiento en instalaciones eléctricas y de bombeo, aplicación de impermeabilizante en bajadas salón de usos múltiples.24.- Escuela Primaria "Everardo Cruz Salmerón", con domicilio en Calle Cerro Tetenco no. 1 esquina Avenida La Troje, colonia Mirador del Valle. Realizando trabajos de reparación y mantenimiento en instalaciones hidrosanitarias, así como trabajos de cerrajería en baños de niños, reparación y mantenimiento en instalaciones eléctricas e hidrosanitarias. 25.- Escuela Primaria "Ignacio Rodríguez Galván", con domicilio en Calle Magisterio Nacional no. 118 esquina Morelos, colonia Centro de Tlalpan. Realizando trabajos de reparación y mantenimiento en instalaciones hidrosanitarias y de bombeo. 26.- Escuela Primaria "Río Pánuco", con domicilio en Calle Cantera Puente de Piedra No. 72 entre Chimalcoyotl y Xontepec, colonia Toriello Guerra. Realizando trabajos de reparación y mantenimiento en instalaciones hidrosanitarias y eléctricas, así como trabajos de herrería.27.- Escuela Primaria "Amanda Palafox y Baz", con domicilio en Calle Monte Elbruz No. 15 entre Volcán Iztaccíhualt y Volcán Fujiyama, colonia Los Volcanes. Realizando trabajos de reparación y mantenimiento en instalaciones hidrosanitarias y de bombeo en sanitarios ecológicos, así como la colocación de mampara en sanitarios. 28.- Escuela Primaria "Prof. Saúl Venancio Anchondo", con domicilio en Calle Hopelchen s/n entre Carretera Panorámica Picacho Ajusco y Anzar, colonia Belvedere. Realizando trabajos de reparación y mantenimiento en instalaciones eléctricas.29.- Escuela Primaria "Martina Islas", con domicilio en Calle Enseñanza No. 3 entre Laurel y Cerrada 5 de Mayo, Pueblo de San Pedro Mártir. Realizando trabajos de reparación y mantenimiento en instalaciones hidrosanitarias.30.- Escuela Primaria "Salvador Trejo Escobedo", con domicilio en Calle Vicente Guerrero No. 23 entre Morelos y Zaragoza, Pueblo de San Miguel Topilejo. Realizando trabajos de mantenimiento y reparación de instalaciones eléctricas.31.- Escuela Primaria "Estado de San Luis Potosí", con domicilio en Calle Acueducto No. 39 esquina San Juan Bosco, colonia San Lorenzo Huipulco. Realizando trabajos de reparación y mantenimiento en instalaciones hidrosanitarias.32.- Escuela Secundaria. No. 151 "Estado de Quintana Roo", con domicilio en Av. Ajusco s/n esq. Av. Principal, Pueblo de La Magdalena Petlacalco. Realizando trabajos de reparación y mantenimiento en instalaciones hidrosanitarias y eléctricas, trabajos de albañilería y aplicación de pintura en salones, cambio de w. c. completo, así como la colocación de barda perimetral, aplicación de pintura en plafones y marquesinas, en zaguán, en láminas y en herrería.33.- Telesecundaria no. 101, con domicilio en Calle Ayuntamiento s/n entre Sor Juana Inés de la Cruz y Cda. Xóchitl, col. Miguel Hidalgo 1a. Sección. Realizando trabajos de mantenimiento y reparación en instalaciones hidrosanitarias y mantenimiento en instalaciones eléctricas.34.- Escuela Secundaria no. 155 "Maximino Martínez", con domicilio en Calle Zapote No. 139 entre Avenida San Fernando y Andador Piedra Decorativa, colonia Isidro Fabela. Realizando trabajos de reparación y mantenimiento en instalaciones hidrosanitarias y eléctricas.23.-Escuela Primaria "Estado de Nayarit", con domicilio en Avenida de Los Ángeles no. 2 esquina Benito Juárez, Pueblo de Parres El Guarda. Realizando trabajos de reparación y mantenimiento en instalaciones hidrosanitarias, así como trabajos de desazolve, reparación y mantenimiento en instalaciones eléctricas y de bombeo, aplicación de impermeabilizante en bajadas salón de usos múltiples. 24.- Escuela Primaria "Everardo Cruz Salmerón", con domicilio en Calle Cerro Tetenco no. 1 esquina Avenida La Troje, colonia Mirador del Valle. Realizando trabajos de reparación y mantenimiento en instalaciones hidrosanitarias, así como trabajos de cerrajería en baños de niños, reparación y mantenimiento en instalaciones eléctricas e hidrosanitarias.25.- Escuela Primaria "Ignacio Rodríguez Galván", con domicilio en Calle Magisterio Nacional no. 118 esquina Morelos, colonia Centro de Tlalpan. Realizando trabajos de reparación y mantenimiento en instalaciones hidrosanitarias y de bombeo. 26.- Escuela Primaria "Río Pánuco", con</t>
  </si>
  <si>
    <t>Supe manzana 3, Colonia  Villa Coapa, 9.-Jardín de Niños  Centenario de la Escuela Naval Militar; ubicado en Canal Nacional sin número Unidad Habitacional Hueso Periférico (Granjas Coapa), se realizaron trabajos adicionales a través de la Obra por Administración: trabajos de reparación y mantenimiento en instalaciones eléctricas,10.-Jardín de Niños Chimalcoyotl; ubicado en Cristobal Colón No. 12,  Colonia Chimalcoyotl,11.-Jardín de Niños Huitzapiztli, ubicado en Calle Chapam , esquina Hecechakan y Chapas, Colonia Cuchilla de Padierna, 12.-Jardín de Niños Tinemi, ubicado en Jacarandas sin número, Colonia  Bosques, 13.-Jardín de Niños Primavera, ubicado en Paseo de Noche Buena y Jazmín sin número Colonia  Primavera, 14.-Jardín de Niños Ajusco, ubicado en calle Duraznos y Prolongación Tijera, Colonia Dos de Octubre, 15.-Escuela Primaria Vidal Alcocer;  ubicado en Magisterio Nacional No. 102 Colonia Centro de Tlalpan, 16.- Escuela Primaria Primero de Mayo; domicilio Fuentes No. 16 Colonia Centro de Tlalpan, 17.- Escuela Primaria Cuicuilco;  ubicado en Callejón del Zapote  sin número Unidad Habitacional El Zapote, 18.-Escuela Primaria Estado de San Luis Potosí, Acueducto y San Juan Bosco, Colonia San Lorenzo Huipulco, 19.-Escuela Primaria Estado de Querétaro; ubicado en Avenida Santa Úrsula No. 22 Colonia Santa Úrsula Xitla, 20.-Escuela Primaria Manuel Gallardo Zamora; ubicado en  Lacandones No. 6 Colonia Pedregal de Las Águilas, 21.-Escuela Primaria Sebastián Lerdo de Tejada; ubicado en  Calle 7 No. 39 Colonia Miguel Hidalgo 4a Sección, 22.-Escuela Primaria Patria y Libertad; ubicado atrás del Bloque 1 Unidad Habitacional Fuentes Brotantes, 23.-Escuela Primaria Donato Guerra; ubicado en San Juan del Río No. 22 Unidad Habitacional Fuentes Brotantes, 24.-Escuela Primaria Concepción Tarazaga; ubicado en Calle No. 8 Pedregal de San Nicolás 3a Sección, 25.-Escuela Primaria  Roberto Solís Quiroga; ubicado en Tulum No. 162, Colonia Lomas de Padierna, 26.-Escuela Primaria Miguel A. Ramírez Castañeda; ubicado en; Sor Juana Ines de la Cruz No. 35,  Colonia Barrio La Lonja, 27.-Escuela Primaria Teófilo Álvarez Borboa; ubicado en Escuela No. 127 Colonia Ex Hacienda de San Juan de Dios, 28.-Escuela Primaria Martín Torres Padilla; ubicado en Calle Transmisiones No. 7 Colonia AMSA,  se realizaron trabajos adicionales a través de la Obra por Administración:  trabajos de desazolve y albañilería, reparaciones en redes hidráulicas y de descarga en mingitorios y W.C. y cambio de azulejos, 29.-Escuela Primaria Aurora López Velarde; ubicado en Periférico Sur No. 7666 U.H. Ignacio Chávez, 30.-Escuela Primaria Arabia Saudita; ubicado en Av. Silios # 34,  Super Mza. 1, Unidad Habitacional Narciso Mendoza Supe manzana 1, se realizaron trabajos adicionales a través de la Obra por Administración: trabajos de desazolve y albañilería, reparaciones en redes hidráulicas y de descarga en mingitorios y W.C. y cambio de azulejos, 31.-Escuela Primaria Fuerzas Armadas de México;  ubicado en Reforma Agraria No. 1, Unidad Habitacional ISSSFAM, se realizaron trabajos adicionales a través de la Obra por Administración:  trabajos de reparación y mantenimiento en instalaciones hidrosanitarias,32.-Escuela Primaria Isaac Ochoterena;  ubicado en Cristóbal Colón No. 24,  Colonia Chimalcoyotl , 33.-Escuela Primaria Tiburcio Montiel;  ubicado en 5 de Mayo No. 55, Pueblo San Andrés Totoltepec, 34.-Escuela Primaria Ateneo de la Juventud;  ubicado en Predio Tetenco Pueblo de San Miguel Topilejo, se realizaron trabajos adicionales a través de la Obra por Administración:  trabajos de herrería y cerrajería, reparación y mantenimiento en instalaciones eléctricas e hidrosanitarias así como obras de desazolve,35.-Escuela Primaria Eliseo Bandala Fernández, Ubicado en calle Sinanche No. 10 y  Tepozal, colonia Pedregal de San Nicolás 1A Sección, 36.-Escuela Primaria Gustavo Baz Prada, ubicado en calle Duraznos No. 128  esquina Tijera, colonia Dos de Octubre, 37.-Escuela Primaria  José Ma. Chávez Andrade, ubicado en calle Maguey y Cactus, Colonia Cruz del Farol, 38.-Escuela Primaria Francisco I Madero;  ubicado en Damián Carmona No. 5, Pueblo Santo Tomas Ajusco, 39.- Escuela Secundaria Diurna. No. 125; ubicado en Arenal s/n. Col. Arenal Tepepan, se realizaron trabajos adicionales a través de la Obra por Administración: trabajos de reparación y mantenimiento en instalaciones eléctricas y en salones, aplicación de pintura en escaleras, mantenimiento en instalación eléctricas , 40.- Escuela Secundaria No. 29; ubicado en Moneda No. 13 Col. Centro de Tlalpan, se realizaron trabajos adicionales a través de la Obra por Administración: trabajos de plomería en instalaciones hidrosanitarias, de electricidad, desazolve en bebederos, herrería, cerrajería y carpintería, 41.-Escuela Secundaria Técnica No. 105; ubicado en  Eje No. 3 U.H. Fuentes Brotantes, 42.-Escuela Secundaria 276; ubicado en  Tarasco frente a Chontales,  Colonia Tlalcología, 43.-Escuela Secundaria No. 173; ubicado en Calle Querétaro s/n. Col. Miguel Hidalgo 1a Sección, 44.-Escuela Secundaria No. 93; ubicado en;</t>
  </si>
  <si>
    <t>Taiiza s/n, Unidad Habitacional Emilio Portes Gil, 45.-Escuela Secundaria Técnica No. 119; ubicado en Av. 1 y Calle 5, Colonia Miguel Hidalgo 4a Sección,  46.-Escuela Secundaria Técnica No. 40; ubicado en Av. Riego esq. Arbolillo Col Residencial Villa Coapa, 47.-Escuela Secundaria No. 230; ubicado en Ing. Jesús Gómez González, Unidad Habitacional Jardines Villa Coapa, 48.-Escuela Secundaria Técnica No. 56;  ubicado en Avenida de la Cruz s/n, Pueblo de San Miguel Topilejo, se realizaron trabajos adicionales a través de la Obra por Administración:  trabajos de reparación y mantenimiento en instalaciones eléctricas, trabajos de albañilería, así como la instalación de mezcladora de alimentos en granja escolar y trabajos de herrería,49.-Escuela Secundaria Técnica No. 54, ubicado en Diligencias y Violetas s/n, Pueblo San Pedro Mártir, se realizaron trabajos adicionales a través de la Obra por Administración: trabajos de aplicación de pintura en escaleras, 50.-Escuela Secundaria  Técnica No. 19, ubicada en calle Ruiseñor s/n, esquina  Yucantepec, Colonia Rincón del Mirador II,  51.-Jardín de Niños  Mextlixochitl, Cerrada. Callejón 1° de Mayo, Pueblo San Miguel Xicalco, 52.- Jardín de Niños. Heroico Colegio Militar, Fuerte Guadalupe s/n, Unidad Habitacional Colegio Militar. Presupuesto Participativo con el PY Mantenimiento y Rehabilitación a Escuelas de Nivel Básico se atendieron 3 inmuebles, con los siguientes trabajos realizados en los 3 frentes: Impermeabilización, Instalación Sanitaria, Eléctrica e Hidráulica, Pisos, Herrería y Pintura, 53.-Escuela Primaria. Lázaro Pavía, Calle Akil No. 138, Colonia Popular Santa Teresa con Clave de Comité 12-127, 54.-Escuela Primaria Provincia de Québec, Calletekit  y  Homun No. 342, Colonia Héroes de Padierna con Clave de Comité 12-209 y 55.-Escuela Primaria Indira Gandhi, Calle Yucaltepec No. 197, esquina  Cholul, Colonia Lomas de Padierna II con Clave de Comité 12-212. También se realizaron pagos de ADEFAS del Ejercicio 2017 con el Fondo de Participaciones Federales</t>
  </si>
  <si>
    <t xml:space="preserve">Construcción y Ampliación de Infraestructura de Desarrollo Social </t>
  </si>
  <si>
    <t>Inmuenble</t>
  </si>
  <si>
    <t xml:space="preserve">Mantenimiento, Conservación y  Rehabilitación de Infraestructura de  Desarrollo Social </t>
  </si>
  <si>
    <t>10</t>
  </si>
  <si>
    <t>11</t>
  </si>
  <si>
    <t>Servicios complementarios de vigilancia</t>
  </si>
  <si>
    <t>Metros Cúbicos</t>
  </si>
  <si>
    <t xml:space="preserve">4. GARZA TULYEHUALCO 13 con un acumulado 266,018.00 m3. En las siguientes colonias: El Diamante/Tepeximilpa, Guadalupe, Isidro Fabela, La Fama, Los Volcanes, Peña Pobre, San Pedro Mártir, Tlalcoligia, Tlalpan Centro 1, 2 de Octubre, 3 de Mayo, Ampliación 3 de Mayo, Altos Tepetlica, Amalillo, Ampliación Oriente, Ampliación Plan de Ayala, Atocpa, Colonial del Valle, Diamante, Dolores Tlalli, El Divisadero, El MIrador, La Joyita, La Palma, Lomas de Texcalatlaco, Magueyera, María Esther Zuno de Echeverrría, Mirador del Colibrí, Nueva Renacimiento de Axalco, Plan de Ayala, Progreso Tlalpan, San Andrés Totoltepec, San Buenaventura San Andrés Totoltepec, Tecorral, Tepetitla, Tepetlica, Tepuente, Tlalpuente, Tlaxopan, Valle Verde, Vistas del Valle Viveros de Coatectlan, Ampliación Magdalena Petlacalco, Magdalena Petlacalco, Mirador del Valle Magdalena Petlacalco, San Miguel Xicalco,Vista Hermosa, Achichipilco, Ahuacatitla, Aminco, Ampliación Ayocatitla, Ampliación Guadalupana, Ampliación La Venta, Ampliación Parres, Ampliación Tezontitla, Arenal, Ayocatitla, Ayometitla, Cuanejaque, El Calvario, El Cantil, Encinos del Pedregal, Estrella Mora, Ixtlahuaca, La Concepción, La Faja, La Guadalupana, La Libertad, La Magueyera, La Venta, Las Flores, Las Margaritas, Lomas de Capulín, Los Ángeles, Los Arcos, Los Capulines, Ocotes Parres, Ocotla, Oyameyo, Paraje La Cima, Paraje Texcalatlaco, Paraje Tlaquexpa, Parres el Guarda, Piedra Larga, San Miguel Tehuizco, San Miguel Topilejo, San Miguel Toxiac, Santa Cruz, Tepetixpac, Tezontitla, U.H. Hueytlalpan, Xaltipac, Xaxalco, Xilinimoco.
5. PADIERNA 2.  Con un acumulado 9,622.00 m3. En las siguientes colonias: 2 de Octubre, Belvedere, Bosques, Chichicaspatl, Chimilli, Cuchilla de Padierna, Cuilotepec, Cultura Maya, Fuentes del Pedregal, Héroes de 1910, Jardines de San Juan, Lomas de Cuilotepec, Lomas de Padierna, Lomas de Tepemecatl Los Encinos, Miguel Hidalgo 3a. Sec., Mirador II, Paseos de Ajusco, Pedregal de San Nicolás, Popular Santa Teresa, Primavera, San Miguel Ajusco, San Nicolás II, Sector XVII, Zacatón, Zorros Solidaridad. 
6. TORIELLO GUERRA. Con un acumulado 4,448.00 m3 En las siguientes colonias: Ahuacatitla, Altos Tepetlica, Ampliación Miguel Hidalgo, Ayometitla, Bosques de Tepeximilpa, Coactectlán, Cuanejaque, Cumbres de Tepetongo, Dolores Tlalli, El Cantil, Fuentes Brotantes, Guadalupe, Héroes de Padierna, Lomas de Coatetlán, Lomas del Capulín, Los Volcanes, Magdalena Petlacalco, Magueyera, Mirador I, Mirador III, Ocotla, Paraje Texcalatlaco, Parres el Guarda, San Andrés Totoltepec, San Miguel Tehuizco, San Miguel Topilejo, San Miguel Toxiac, San Miguel Xicalco, Santa Cruz, Santísima Trinidad, Tepetlica, Bosques de Tepeximilpa, Tezontitla, Tlaxopan, Valle Verde, Vista Hermosa, Xaxalco, Zorros Solidaridad. 
7. TULYEHUALCO SUR. Con un acumulado 1,424.00 m3. En las siguientes colonias: Ahuacatitla, Ayometitla, Cuauhtenco, Diamante, Dolores Tlalli, Los Ángeles, Magueyera, Ocotla, San Andrés Totoltepec, San Miguel Tehuizco, San Miguel Topilejo, San Miguel Toxiac, San Miguel Xicalco, Tezontitla, Tlaxopan, Valle Verde.
8. VILLA OLÍMPICA 2. Con un acumulado 6,600.00 m3 En las siguientes colonias: Ampliación la Venta, Ampliación Miguel Hidalgo, Bosques de Tepeximilpa, Chimilli, Fuentes de Cantera, Héroes de 1910, Héroes de Padierna, Jardines de San Juan, La Venta, Lomas de Padierna, Lomas de Tepemecatl, Mirador I, Mirador II, Mirador III, Pedregal de San Nicolás, San Miguel Ajusco, San Nicolás II, Santo Tomás Ajusco, Zacatón, Zorros Solidaridad.
9.- VILLA OLÍMPICA 3. Con un acumulado 2,936.00 M3. En las siguientes colonias: 2 de Octubre, Ampliación Miguel Hidalgo, Belvedere, Bosques del Pedregal, Chichicaspatl, Chimilli, Cruz del Farol, Cuchilla de Padierna, Cuilotepec II, Cultura Maya, Héroes de Padierna, La Venta, Lomas de Padierna, Lomas de Padierna Sur, Lomas del Pedregal, Lomas Hidalgo, Los Encinos, Mirador I, Pedregal de San Nicolás, San Miguel Ajusco, San Nicolás II, Santo Tomás Ajusco, Torres de Padierna, Zacatón, Zorros Solidaridad.
</t>
  </si>
  <si>
    <t>Reordenamiento en Vía Pública con enfoque de Desarrollo Económico.</t>
  </si>
  <si>
    <t xml:space="preserve">Kilometro </t>
  </si>
  <si>
    <t>Metro Lineal</t>
  </si>
  <si>
    <t xml:space="preserve">Construcción y Ampliación de Infraestructura Comercial </t>
  </si>
  <si>
    <t>Inmurblr</t>
  </si>
  <si>
    <t>Inmurble</t>
  </si>
  <si>
    <t xml:space="preserve">12.- Unidad Departamental de Agua Potable, con domicilio en Calle Congreso No. 296 colonia Centro de Tlalpan. Realizando trabajos de cerrajería.  13.- Almacén General, con domicilio en Calzada Cafetales no. 7 entre Calzada del Hueso e Ingenio San Cristóbal, Fraccionamiento Rinconada Coapa 2a. Sección. Realizando trabajos de reparación y mantenimiento en instalaciones eléctricas.14- Oficina Operativa de Participación Ciudadana, con domicilio en Calle Moneda s/n esquina Insurgentes Sur, colonia Centro de Tlalpan. Realizando trabajos de acabados y albañilería, así como trabajos de aplicación de impermeabilizante y el mantenimiento y limpieza de losa.15.- Oficinas de la Sección 5 del SUTGCDMX, con domicilio en Calle Congreso no. 50 esquina Tezoquipa, colonia Centro de Tlalpan. Realizando trabajos de reparación y mantenimiento en instalaciones eléctricas.16.- Unidad Departamental de Panteones, ubicada dentro del Panteón "20 de Noviembre", con domicilio en Calle San Marcos esquina Congreso, colonia Centro de Tlalpan. Realizando trabajos de reparación y mantenimiento en instalaciones eléctricas. 17.-  Casa de Salud "Plan de Ayala", con domicilio en Calle Ley Federal del Trabajo esquina Ley de La Reforma Agraria, colonia Plan de Ayala. Realizando trabajos de reparación y mantenimiento en instalaciones hidrosanitarias.18.- Módulo de Policía de Investigación de la PJCDMX, ubicado en Santo Tomás Ajusco Km 14.5, Pueblo de Santo Tomás Ajusco. Realizando trabajos de reparación y mantenimiento en instalación hidrosanitaria, así como la colocación de lavabo y trabajos de herrería.19.- Oficinas del CESAC con domicilio en Calle Moneda esquina Insurgentes Sur, colonia Centro de Tlalpan. Realizando trabajos de albañilería, aplicación de pintura en plafones, así como la aplicación de impermeabilizante. 20.- Subdirección de Promoción a la Salud y Protección Animal, con domicilio en Calle Bekal MZ 98 LT 22, colonia Lomas de Padierna. Realizando trabajos de reparación y mantenimiento en instalaciones eléctricas.21.- Caseta de Policía Judicial, con domicilio en Carretera Panorámica Picacho Ajusco a la altura de Campamento de la "Y", Pueblo de San Miguel Ajusco. Realizando la aplicación de pintura en muros, en puertas y en fachadas de baños; así como trabajos de reparación y mantenimiento en instalaciones eléctricas.22.- Centro Comunitario "Mesa los Hornos", con domicilio en Calle Cehuantepec s/n, colonia Mesa los Hornos. Realizando trabajos de reparación y mantenimiento en instalaciones hidrosanitarias.23.- Nuevas Oficinas de la Dirección General de Administración, con domicilio en Calle Moneda s/n esquina Callejón Carrasco, colonia Centro de Tlalpan. Realizando trabajos de reparación y mantenimiento en instalaciones eléctricas, así como la aplicación de pintura esmalte en piso.24.- Direcciones de Educación y Salud, con domicilio en Calle Coscomate No. 90 esquina San Juan de Dios, colonia Toriello Guerra. Realizando trabajos de reparación y mantenimiento en instalaciones eléctricas, hidrosanitarias y de bombeo.25.- Módulo de vigilancia crucero FOVISSSTE, con domicilio en Avenida Fuentes esquina Miguel Hidalgo, Unidad Habitacional FOVISSSTE Fuentes Brotantes. Realizando la instalación de tinaco en techumbre, trabajos de reparación y mantenimiento en instalaciones hidrosanitarias y de bombeo.26.- Unidad Departamental de Giros Mercantiles y Espectáculos Públicos, con domicilio en Calle Mariano Matamoros No. 231 entre Jojutla y Tezoquipa, colonia Centro de Tlalpan. Realizando trabajos de reparación y mantenimiento en instalaciones hidrosanitarias y trabajos de albañilería, herrería, acabado, impermeabilización y aplicación de pintura. 27.- Centro de Salud "San Andrés", con domicilio en Camino Real al Ajusco s/n, Pueblo de San Andrés Totoltepec. Trabajos de albañilería (construcción de muro de contención y construcción de cadena de cerramiento), 28.- Unidad Departamental de Agua Potable, con domicilio en Calle Congreso No. 296 colonia Centro de Tlalpan. Realizando trabajos de cerrajería y herrería. 
</t>
  </si>
  <si>
    <t xml:space="preserve">Mantenimiento, Conservación y Rehabilitación de Infraestructura Comercial </t>
  </si>
  <si>
    <t>Objetivo: Mejorar los servicios y la infraestructura de la ciudad debe presentar una imagen urbana renovada y de vanguardia y como parte de una estrategia de fomento del crecimiento económico, la Delegación Tlalpan realizó un programa de inversión en infraestructura pública, como impulsor del desarrollo económico que impacta en la productividad y el empleo, a través del Mantenimiento, Conservación y Rehabilitación de la Infraestructura Comercial en 13 inmuebles, de  los cuales se realizaron através de la Obra por Administración  3 y através de la Obra por Contrato se realizaron 10 inmuebles, con dichos trabajos se benefició a una población de  30,800 Habitantes aproximadamente, considerando a  la población flotante.</t>
  </si>
  <si>
    <t xml:space="preserve">Acciones Realizadas: Se realizaron trabajos de mantenimiento y rehabilitación a la infraestructura de mercados a 13 inmuebles , de los cuales através de la Obra por Contrato se realizaron 10  inmuebles con los siguientes trabajos a realizados en todos los frentes: pintura, cambio de lámparas, cambio de muebles sanitarios,Instalación eléctrica, instalación hidrosanitaria, carpintería, falso plafón. los cuales son:
1.-Mercado Miguel Hidalgo, ubicado en Corregidora S/N entre Michoacán y Cerrada. de Corregidora, Colonia Miguel Hidalgo
2.-Mercado José López Portillo, ubicado en Hopelchen, entre Izamal y Hecelchakan, Colonia Cultura Maya
3.-Mercado Flores San Fernando, ubicado en Calzada de Tlalpan , entre San Francisco y Allende, Colonia  Tlalpan
4.-Mercado Mirador, ubicado en Popolnah esquina Bekal, entre Bekal y Tekit, Colonia Lomas de Padierna
5.-Mercado Tlalcoligia, ubicado en Tepehuanos y Otomies ,Colonia Tlalcoligia
6.-Mercado José María Morelos y Pavón, ubicado en  Cerrada Don Refugio y Cacahuatales, entre Tenorios y Calzada del Hueso, Colonia Exhacienda Coapa, 
7.-Mercado Veintiuno de Abril, ubicado en 1012 Hopelche, Xitle e Izamal, Colonia Rincón del Mirador.
8.-Mercado 10 de Mayo, ubicado en Avenida 1, esquina. Calle 5, Colonia Miguel Hidalgo 4a Sección
9.-Mercado Plaza Mexicana Del Sur, ubicado en Acoxpa con esquina. Calzada de Tlalpan, entre Acoxpa y calzada de Tlalpan, Colonia San Lorenzo Huipulco.
10.-Mercado Isidro Fabela, ubicado en Primera Norte y 4a Poniente, Colonia Isidro Fabela
Adicionalmente se realizaron trabajos complementarios a través de la Obra por Administración:trabajos de herrería y cancelería en sanitarios. 
Através de la Obra por Administración se realizaron 3 inmuebles en: 
11.- Mercado "La Paz", con domicilio en Calle Congreso s/n esq. Guadalupe Victoria, col. Centro de Tlalpan. 
Realizando trabajos de reparación y mantenimiento en instalaciones eléctricas.
12.- Mercado "Dr. y Gral. "José González Varela", con domicilio en Calle Rosal esq. Azucena, Pueblo de San Pedro Mártir. Realizando trabajos de reparación y mantenimiento en instalaciones hidrosanitarias,así como trabajos de herrería.
13.- Mercado Público "Torres de Padierna", con domicilio en Calle Tixpehual entre Tekal y Seye, colonia Torres de Padierna. Realizando trabajos de reparación y mantenimiento en instalaciones hidrosanitarias, así como trabajos de desazolve.
</t>
  </si>
  <si>
    <t xml:space="preserve">Mantenimiento, Conservación y Rehabilitación de la Imagen Urbana </t>
  </si>
  <si>
    <t>Se atendieron 381 Espacios Públicos, como son: * Rehabilitación de juegos infantiles (42 acciones, que contemplan la rehabilitación de los juegos infantiles, aplicación de pintura y la limpieza integral de espacio), *  Rehabilitación y colocación de malla ciclónica para delimitación de áreas y espacios públicos,(62 acciones en donde se rehabilitó, cambió y/o sustituyó la malla ciclónica a efecto de delimitar los espacios mencionados); * Aplicación de pintura en Kioscos ubicados en espacios y plazas públicas (4 acciones que incluyen la limpieza y alicación de pintura en estos sitios,  * Aplicación de pintura en muros y bardas para retiro de graffitti, (39 acciones en donde se retiró propaganda y graffitti en muros y bardas, con la aplicación de pintura y limpieza integral del sitio), *Retiro de colguijes y propaganda adherida en postes metálicos (47 acciones  en distintas colonias, que incluyen el retiro de los colguijes y propaganda con alicación de pintura en postes. * Aplicación de pintura en puentes peatonales (se atendieron 25 acciones  en bajo puente, que incluyen la aplicación de pintura y la limpieza integral del sitio), *  Fijación y anclaje de módulos de equipo para realizar ejercicio, para los ciudadanos (se dió atención a 6 espacios con juegos de aparatos, que incluyen la fijación y rehabilitación, aplicación de pintura y la limpieza integral del espacio donde están instalados); *  Aplicación de pintura en canchas y módulos deportivos (se dió atención a 11 espacios, que incluyen la aplicación de pintura y limpieza integral del espacio); * Se realizó la atención a ( 34  plazas y/o espacios públicos, que incluyen la rehabilitación de rejas, aplicación de pintura en bancas, y en mobiliario urbano, así como la limpieza integral del sitio), * Reparación de cuartos de máquinas de las fuentes ornamentales (9 acciones en distintos sitios que incluyen trabajos de albañilería),* Aplicación de pintura y rehabilitación de mobiliario urbano en parques públicos, (6 acciones en distintas colonias), * Rehabilitación de barandal en espacio público, (10 acciones en distintos sitios, que incluyen aplicación de pintura),   * Mantenimiento y conservación de Bustos de monumentos a los héroes (1 acción); . * Aplicación de pintura en barda perimetral de planteles educativos a escuela pública (8 acciones en distintas colonias), * Aplicación de pintura  en centro comunitario y/o educativo, (4 acciones en distintos sitios, que incluyen aplicación de pintura y limpieza integral del sitio) * Construcción de puerta metálica (que incluye la construcción y colocación de estructura) (4 acciones), * Colocación de letreros prihibitivos (que incluyen la colocación de paletones rotulados) (18 acciones en doistintas colonias), Aplicación de pintura en muros y fachadas (que incluye la reparación y aplicación de pintura en fachadas) (3 acciones en distintas colonias); * Retiro de colguijes y propaganda en mobiliario urbano, (37 acciones en distintos sitios distintos a efecto de eliminar la contaminación visual del entorno).  Logrando con estas aciones beneficiar a 350,000 habitantes y personas que acuden a los sitios de recreación y esparcimiento, así como de las áreas adscritas a la Dirección General de Servicios Urbanos y cuando son solicitados los apoyos mediante el Centro de Servicios y Atención Ciudadana.</t>
  </si>
  <si>
    <t>3</t>
  </si>
  <si>
    <t>7</t>
  </si>
  <si>
    <t>Objetivo:Mejorar y facilitar la solicitud y resolución de trámites, así como la prestación de servicios a cargo de los distintos órganos de la Administración Pública de la Ciudad de México. y Mejorar y facilitar la solicitud y resolución de trámites, observando el cumplimiento de la normatividad vigente en materia de Verificación Administrativa, recuperación de predios y vía pública; así como la prestación de servicios,  como fue proporcionar las acciones necesarias para el trámite de Cartillas del Servicio Militar Nacional, así como de vigilar la actividad de los establecimientos mercantiles de la demarcación con las instancias involucradas en la materia,  estableciendo un alto grado de excelencia en la atención de las actividades, así como en el desarrollo de éstas. Población beneficiada 3,864 mujeres y 3,922 hombres.</t>
  </si>
  <si>
    <t xml:space="preserve">Acciones Realizadas: En el periodo comprendido de enero a diciembre del 2018, se realizaron los siguientes trámites:
1.- Trámite de visitas de Verificación Administrativa
    Se realizaron 620 Visitas de verificación Administrativa, 212 Clausuras, 267 Reposiciones de Sellos, 161 Retiros de Sellos, 1,254Inspecciones oculares.
2.- Trámite de  Recuperación de predios propiedad del Gobierno de la Ciudad de México y Vía Pública
    Se llevaron a cabo 9 Recuperaciones Administrativas. 
3.- Trámite de Asesorías Jurídicas gratuitas
    Se impartieron 91 Asesorías Jurídicas, siendo estas: 01 en materia administrativa, 20 en materia familiar, 14 en materia penal, 05 en materia laboral, 45 en materia Civil , y 06 en materia mercantil .
4.- Trámite de Cartillas del Servicio Militar Nacional
    Se realizaron 2,568 trámites de Cartillas del Servicio Militar Nacional, de los cuales corresponden: 1 a Anticipados, 2,147 a Clase 2000  y  420 a Remisos.
5.- Trámite de Juicios
     Atención a Juicios: 216, de los cuales corresponden: 02 en materia Laboral,  146 en Materia Administrativa, 03 en materia Mercantil, 04 en materia Penal, 58 en materia de Amparos y 03 en materia Civil.
6.- Trámite de  Acciones para la integración y depuración de Establecimientos Mercantiles y Espectáculos Públicos.
    En la Jefatura de Unidad Departamental de Mercados y Concentraciones, se realizó el trámite atención ciudadana de expedición de cédulas de empadronamiento en mercados públicos y concentraciones, el cual se recibe a través de Ventanilla Única Delegacional y que engloba las siguientes actividades: 1,448 solicitudes de empadronamiento de mercados,   515 solicitudes de empadronamiento de concentraciones;02 solicitides de expedición de copias certificadas;  se recibieron 642 controles internos de correspondencia;   548 audiencias realizadas,  490 reuniones y 455 recorridos en los diferentes mercados y concentraciones de la demarcación.
7- Trámites para Mejorar y facilitar la resolución de trámites, así como la prestación de servicios a cargo de los distintos órganos de la Administración Pública de La Ciudad de México.
   La actividad de la Jefatura de Unidad de Giros Mercantiles y Espectáculos Públicos es Atención Ciudadana en cuestión de Giros Mercantiles y Espectáculos Públicos y que agrupa a todos los trámites recibidos a través del Sistema Electrónico de Avisos y Permisos de Establecimientos Mercantiles (si@pem), de la Ventanilla Única Delegacional (VUD) y de la Centro de Servicios y Atención Ciudadana (CESAC), en el periodo enero-septiembre se atendierón: 958 Avisos de funcionamiento de Bajo Impacto; 1  Solicitudes de permiso Impacto Zonal; 23 Solicitudes de permiso Impacto Vecinal; 6  Registros de Licencia de Funcionamiento; 95  Registros de declaración de apertura; 15 solicitudes de modificación Impacto Vecinal o Impacto Zonal; 92  Solicitudes de revalidación Impacto Vecinal o Impacto Zonal; 57  Solicitudes de cese de actividades o cierre / aviso de suspensión temporal o cierre definitivo; 43  Solicitudes de traspaso; 12  Avisos de colocación de enseres y revalidación del mismo; 6 Avisos de modificación cambio de nomenclatura; 55  Avisos de modificación Bajo Impacto; 5 Solicitudes de celebración de espectáculos públicos; 21 Solicitudes de fiestas patronales;  134  Solicitudes de demanda ciudadana. También se realizaron 112 recorridos de supervisión a establecimientos mercantiles en coordinación con la Dirección General Jurídica y de Gobierno.
</t>
  </si>
  <si>
    <r>
      <t xml:space="preserve">Acciones Realizadas: </t>
    </r>
    <r>
      <rPr>
        <sz val="9"/>
        <rFont val="Gotham Rounded Book"/>
      </rPr>
      <t xml:space="preserve">
Centros deportivos y ubicación: Centro Deportivo Villa Olímpica: Av Insurgentes Sur s/n casi esq. Periférico  Col. Parques del Pedregal C.P. 14020; Centro Deportivo Sánchez Taboada: Calle Izamal y Tekal, Col. Héroes de Padierna  C.P. 14200; Deportivo La Joya: Av. Insurgentes Sur y Calzada de Tlalpan Col. La Joya.  C.P. 14000;Deportivo San Andrés Totoltepec: Camino viejo a Xicalco Esq. Palma col. San Andrés Totoltepec; Deportivo San Nicolás Tolentino:Calle Ex hacienda de San Nicolás Tolentino y Ejidos de Huipulco, Fracc. Prados Coapa 3ra. Sección; Deportivo  Vivanco:Calle Moneda esq. Insurgentes Sur s/n col. Centro de Tlalpan.  C. P.  14000 ;  Deportivo Constitución: Calle Corregidora y Pino Suárez Col.  Miguel Hidalgo 2da  sección; Deportivo  Solidaridad:Km. 7.5 de la Carretera Picacho Acuático Morelos: Guadalupe Victoria esq. Lázaro Cárdenas Col. Miguel Hidalgo 2da sección; Centro de Formación Deportiva CEFORMA: Av. Miguel Hidalgo esq. Boulevard Fuentes Brotantes, Unidad Habitacional Fuentes Brotantes; Deportivo Guayacanes: Av. Bosques s/n, entre Jacarandas, Ahuehuetes y  Guayacanes. Col. Bosques del Pedregal en los anteriores centros deportivos se llevan a cabo las siguientes actividades: Escuelas  Deportivas de :atletismo, basquetbol, boxeo, deporte adaptado, handball, yudo, luchas asociadas, nado sincronizado, natación , patinaje y tae-kwon-do,  con el fin de coadyuvar en la convivencia familiar, el deporte competitivo y recreativo ; con el principio de equidad y género, se organizaron los siguientes eventos deportivos;  5 Cicloton Tlalpan 2018 en cinco etapas, 6 Carrera Recreativa Col.  Heroes de Padierna, 7 Carrera Recreativa Col. Pedregal de San Nicolas, 8 Campeonato de Ajedrez, 9 Circuito Acuático Tlalpense 2018 CEFORMA, 10 Dual Met Boxistico, 11 Carrera Recreativa Col. Tixkokob,  14 Circuito Tlalpense de pista y campo en tres etapas, 15 XIV Carrera Tlalpense 10k 2018, 16  La Experiencia MLB, 18 Circuito Acuático Tlalpense 2018 en dos etapas, 19 Festival Deportivo Tlalpense,  20  Evento Nacional de Ajedrez , 21  Festival de Artes Marciales, 22 Festical Deportivo de Danza Aérea ,23 Circuito Acuático Tlalpense categoria master, 24 el Festival Olímpico Comunitario , 25  Entrenamiento Funcional ,26  Circuito Master , 27 Torneo de Kick Boxing , 28 la Olímpiada Comunitaria Villa Copa, 29 50 Aniversario de las Olimpiadas de México 68, 30 Zumba Thriller, 31 Campeonato Nacional de Kick Boxing, 32 Encuentro Nacional de Wushu Kung Fu Ciudad de México, 33 Torneo de Futbol Cosechando al “Campeón”,34  Festival Acuático  “Cultivando Nadadores”, 35 Cultivando el boxeo y 36 Torneo de Ajedrez Rumbo a los Juegos Distritales . Se lleva acabo el programa social Deporteando Tlalpan 2018 que otorga un beneficio económico mensual  a 99 promotores deportivos de febrero a diciembre, del cual se ha entregado el apoyo hasta el mes de diciembre. La acción social XIV Carrera Tlalpense 10k 2018 otorgó un premio económico a 52 personas y una bicicletas a 4 personas mas, así mismo a través de la acción social Apoyos Económicos a Deportistas Destacados y Prospectos Deportivos 2018 se entregarón 145 apoyos aconómicos.</t>
    </r>
  </si>
  <si>
    <r>
      <t xml:space="preserve">Acciones Realizadas:
</t>
    </r>
    <r>
      <rPr>
        <sz val="9"/>
        <rFont val="Gotham Rounded Book"/>
      </rPr>
      <t>Nota: Debido a que de origen fue autorizada esta actividad institucional y el recurso correspondia a otros proyectos de esta Alcaldia, se canceló la meta, (1 inmueble) toda vez que el presupuesto fue reclasificado a otros proyectos prioritarios de esta Dependencia.</t>
    </r>
  </si>
  <si>
    <r>
      <t xml:space="preserve">Objetivo: </t>
    </r>
    <r>
      <rPr>
        <sz val="9"/>
        <rFont val="Gotham Rounded Book"/>
      </rPr>
      <t>Recuperar los espacios públicos através  del mantenimiento, conservación y la rehabilitación  para el mejoramiento de la infraestructura cultural y así poder promover el arte y la cultura, para  devolverle a la  ciudad y a sus habitantes, el fomento de una conciencia humanística, que promueve la valoración de las personas, la tolerancia y el respeto de las diferencias. Por otro lado es indudable que la desigualdad económica es determinante para que muchas personas  se vean marginados del acceso a bienes culturales. Para coadyuvar a disminuir la problemática en La Delegación Tlalpan  en la que se realizará el Mantenimiento, Conservacón, y Rehabilitación de Infraestructura cultural, al periodo se atendieron 5 inmuebles los cuales se llevaron através de la Obra por Administración y se  tiene como finalidad avatir la desigualdad, para lograr un desarrollo social pleno a los habitantes en la Alcaldía de Tlalpan.</t>
    </r>
  </si>
  <si>
    <r>
      <t xml:space="preserve">Acciones Realizadas: </t>
    </r>
    <r>
      <rPr>
        <sz val="9"/>
        <rFont val="Gotham Rounded Book"/>
      </rPr>
      <t xml:space="preserve">A través de la Obra por Administración se realizó el mantenimiento, conservación y rehabilitación a 5 inmuebles en:
1.- Biblioteca Pública de Santo Tomás Ajusco, con domicilio en Calle José Ma. Morelos s/n entre Melchor Ocampo y Guadalupe Victoria, Pueblo de Santo Tomás Ajusco. Realizando trabajos de reparación y reconstrucción en instalaciones hidrosanitarias; así como trabajos de cerrajería y herrería. 
2.- Instituto de las Ciencias, la Cultura y las Artes "Arquitecto Javier Barrios Sierra", con domicilio en Plaza de la Constitución s/n entre Moneda y Victoria, colonia Centro de Tlalpan. Realizando trabajos de aplicación de pintura en muros. 
3.- Biblioteca "Rafael Ramírez", con domicilio en Avenida Guerrero s/n esquina Morelos, Pueblo de San Miguel Topilejo. Realizando trabajos de cerrajería y herrería. 
4.- Museo de Historia de Tlalpan, con domicilio en Plaza de la Constitución no. 10 esquina Congreso, colonia Centro de Tlalpan. Realizando trabajos de reparación y mantenimiento en instalaciones hidrosanitarias. 
5.- Biblioteca Central de Tlalpan, con domicilio en Calle Allende no. 144 entre Juárez y Madero, col. Centro de Tlalpan. Realizando trabajos de reparación y mantenimiento en instalaciones hidrosanitarias.
</t>
    </r>
  </si>
  <si>
    <r>
      <t xml:space="preserve">Acciones Realizadas: </t>
    </r>
    <r>
      <rPr>
        <sz val="9"/>
        <rFont val="Gotham Rounded Book"/>
      </rPr>
      <t xml:space="preserve">
Nota:Se solicitó la cancelación de la meta en estas actividades institucionales toda vez que no se autorizó la multianualidad solicitada a la Secretaria de Finanzas, correspondientes a los proyectos:  "Rehabilitación de los Deportivos Sánchez Taboada, Benito Juárez  y Digna Ochoa"; "Construcción de techumbres en las escuelas”; “Reconstrucción de trota pista, cancha de basquetbol, colocación de alumbrado y equipamiento en el Parque Morelos" y "Rehabilitación de Biblioteca Central y Sustitución de Techumbre" en la Alcaldía Tlalpan. Lo anterior se derivó de las fechas en que fue liberado el recurso y notificado a la Dirección General Obras y Desarrollo Urbano el acuerdo del Convenio celebrado entre la Secretaría de Hacienda y Crédito Público y el Gobierno de la Ciudad de México para el Otorgamiento del Subsidio, en donde se indican que las fechas para el cierre de los recursos comprometidos seria el día 31 de Diciembre del 2018, lo cual no permitió, llevar en tiempo y forma el proceso de Licitación Pública, como se informa en el oficios No.  SFCDMX/SEDGPP/2278/2019 de fecha 31 de diciembre del año 2018 y del oficio No. DGODU/DPC/017/2019 de fecha 09 de enero del presente año. </t>
    </r>
  </si>
  <si>
    <r>
      <t>Objetivo:</t>
    </r>
    <r>
      <rPr>
        <sz val="9"/>
        <rFont val="Gotham Rounded Book"/>
      </rPr>
      <t xml:space="preserve"> Implementar mecanismos institucionales y administrativos de coordinación metropolitana, eficaz y consensuada, para instaurar una visión en la forma que, el gobierno atiende los problemas de la ciudad y las necesidades de su población. En la Delegación Tlalpan se dio prioridad a la educación básica, mediante el Mantenimiento, Conservación y Rehabilitación de Infraestructura Educativa a 91 Inmuebles, de  los cuales se realizaron a través de la Obra por Administración 36 y a través de la Obra por Contrato se realizaron 55 inmuebles. Para que, los niños, jóvenes y personal docente cuenten con espacios dignos, seguros e higiénicos, lo que permite disminuir el rezago educativo en beneficio de una juventud mayoritaria y creciente, logrando que haya un desarrollo social educativo y más equitativo. Con estas obras se benefició a una población aproximada de 67,000 estudiantes y personal docente.  </t>
    </r>
  </si>
  <si>
    <r>
      <t>Acciones Realizadas</t>
    </r>
    <r>
      <rPr>
        <sz val="9"/>
        <rFont val="Gotham Rounded Book"/>
      </rPr>
      <t xml:space="preserve">: Se realizaron trabajos de Mantenimiento, Conservación y Rehabilitación a 91 escuelas de diferentes niveles de educación Básica.
A través de la Obra por Administración se reporta una meta alcanzada al periodo de 36 inmuebles los cuales son: 1.- Centro de Atención Múltiple (CAM) no. 15, con domicilio en Av. San Buenaventura s/n entre Calle 11 y Vasco de Quiroga, col. Belisario Domínguez Sección XVI. Realizando trabajos de reparación y mantenimiento en instalaciones hidrosanitarias y eléctricas, trabajos de herrería, cambio de mingitorios.2.- Jardín de Niño. "Rotarios de Tlalpan", con domicilio en Calle 4a. Poniente s/n entre Piedra Filosofal y 1a. Norte, col. Isidro Fabela. Realizando la construcción de techumbre, mantenimiento a tinacos y cisternas, trabajos de electricidad en sistema de bombeo, trabajos de herrería.3.- Jardín de Niño "Citlalli", con domicilio en Calle 5 de Mayo s/n esq. Zaragoza, Pueblo de San Pedro Mártir. Realizando trabajos de acabado y aplicación de pintura.4.- Jardín de Niño “Coronel Felipe Santiago Xicoténcatl", con domicilio en Av. Pergoleros no. 40 esq. Reforma Agraria, U. H. ISSFAM San Pedro Mártir. Realizando trabajos de aplicación de pintura en marquesinas. 5.- Jardín de Niño "Mextlixochitl", con domicilio en Cda. Primero de Mayo s/n entre Primero de Mayo y Reforma, Pueblo de San Miguel Xicalco. Realizando trabajos de aplicación de pintura en muros, plafones, rodapies.6.- Jardín de Niño "República de Argentina", con domicilio en Calle Morelos no. 4 entre Magisterio Nacional y Mariano Matamoros, col. Centro de Tlalpan. Realizando trabajos de mantenimiento y reparación en instalaciones hidrosanitarias, aplicación de impermeabilizante y trabajos de albañilería.7.- Jardín de Niños "Miguel Ángel Buonarroti", con domicilio en Avenida Tenorios no. 222 entre Cañaverales y Calzada de Los Tenorios, Unidad Habitacional FOVISSSTE Tenorios. Realizando trabajos de mantenimiento y reparación en instalaciones eléctricas, lavado y desinfectado de cisternas y tinacos, reparación y mantenimiento en instalaciones hidrosanitarias y aplicación de pintura en tubería de gas y tanque estacionario.8.- Jardín de Niños "Taviche", con domicilio en Avenida Hidalgo s/n entre Mariano Matamoros y Mariano Escobedo, Pueblo de San Miguel Ajusco. Realizando trabajos de mantenimiento y reparación de instalaciones hidrosanitarias.9.- Jardín de Niños "Heroico Colegio Militar", con domicilio en Calle Fuerte de Guadalupe s/n, Unidad Habitacional Heroico Colegio Militar. Realizando trabajos de reparación y mantenimiento en instalaciones hidrosanitarias.10.- Jardín de Niños "Salvador M. Lima", con domicilio en Calzada Acoxpa andador 68 entre La Garita y La Teja, Unidad Habitacional Narciso Mendoza Súper Manzana 6. Realizando trabajos de carpintería en oficinas, (elaboración de bastidores) y aplicación de pintura en los mismos.11.- Jardín de Niños "Aurora Reyes", con domicilio en Lateral Anillo Periférico No. 7680, Fraccionamiento Granjas Coapa. Realizando trabajos de reparación y mantenimiento en instalaciones eléctricas e hidrosanitarias. 12.- Jardín de Niños "Parres", con domicilio en Calle Guerrero s/n entre Juárez y Allende, Pueblo de Parres El Guarda. Realizando trabajos de reparación y mantenimiento en instalaciones hidrosanitarias.13.- Jardín de Niños "Año Internacional del Niño", con domicilio en Calle Hacienda San Nicolás Tolentino s/n esquina Hacienda de Corralejo, Fraccionamiento Prados Coapa 3a. Sección. Realizando trabajos de herrería.14.- Escuela Primaria. "De Participación Social No. 5", con domicilio en Av. San Fernando no. 12 entre Juárez y Madero, col. Centro de Tlalpan. Realizando trabajos de reparación y mantenimiento en instalaciones hidrosanitarias, e instalación de W.C., instalación de tubería en cocina, trabajos de balizamiento en canchas de basquetbol.15.-Escuela Primaria "Gral. José Mariano Monterde", con domicilio en Av. Heroico Colegio Militar s/n, U. H. Heroico Colegio Militar.  Realizando trabajos de reparación y mantenimiento en instalaciones eléctricas, hidrosanitarias y en tinacos, aplicación de pintura en muros y plafones.16.- Escuela Primaria. "Somalia", con domicilio en Av. El Fortín no. 46 entre Av. Canal de Miramontes y La Garita, U. H. Narciso Mendoza s. m. 3. Realizando trabajos de reparación y mantenimiento en instalaciones eléctricas e hidrosanitarias y de bombeo, trabajos de albañilería en baños, obras de herrería y aplicación de pintura en herrería y en rampas, así como la instalación de bomba bifásica.17.- Escuela Primaria. "Domingo Martínez Paredes", con domicilio en Calle Yobain esq. Hopelchen, col. Cultura Maya. Realizando trabajos de mantenimiento y reparación de instalaciones eléctricas e hidrosanitarias, trabajos de desazolve y cambio de w.c.18.- Escuela Primaria. "Margarita Maza de Juárez", con domicilio en Calle María Hernández de Zarco No. 14 entre Rosaura Zapata y Roque Estrada, col. Belisario Domínguez Senadores. Realizando trabajos de aplicación de pintura en barandales.19.-Escuela Primaria. "Martín de la Cruz", con domicilio en Av. de La Carreta no. 72, U. H. Narciso Mendoza s. m. 2. Realizando trabajos de aplicación de pintura en barandales.20.-Escuela Primaria. "Prof. Efrén Núñez Mata", con domicilio en Calle Querétaro no. 65 entre Guadalajara y Leona Vicario, col. Miguel Hidalgo 2a. Sección. Realizando trabajos de mantenimiento y reparación
</t>
    </r>
  </si>
  <si>
    <t xml:space="preserve">domicilio en calle Cantera Puente dePiedra No. 72 entre Chimalcoyotl y Xontepec, colonia Toriello Guerra. Realizando trabajos de reparación y mantenimiento en instalaciones hidrosanitarias y eléctricas, así como trabajos de herrería.27.- Escuela Primaria "Amanda Palafox y Baz", con domicilio en Calle Monte Elbruz No. 15 entre Volcán Iztaccíhualt y Volcán Fujiyama, colonia Los Volcanes. Realizando trabajos de reparación y mantenimiento en instalaciones hidrosanitarias y de bombeo en sanitarios ecológicos, así como la colocación de mampara en sanitarios.28.- Escuela Primaria "Profr. Saúl Venancio Anchondo", con domicilio en Callle Hopelchen s/n entre Carretera Panorámica Picacho Ajusco y Anzar, colonia Belvedere. Realizando trabajos de reparación y mantenimiento en instalaciones eléctricas.29.- Escuela Primaria "Martina Islas", con domicilio en Calle Enseñanza No. 3 entre Laurel y Cerrada 5 de Mayo, Pueblo de San Pedro Mártir. Realizando trabajos de reparación y mantenimiento en instalaciones hidrosanitarias.30.- Escuela Primaria "Salvador Trejo Escobedo", con domicilio en Calle Vicente Guerrero No. 23 entre Morelos y Zaragoza, Pueblo de San Miguel Topilejo. Realizando trabajos de mantenimiento y reparación de instalaciones eléctricas.31.- Escuela Primaria "Estado de San Luis Potosí", con domicilio en Calle Acueducto No. 39 esquina San Juab Bosco, colonia San Lorenzo Huipulco. Realizando trabajos de reparación y mantenimiento en instalaciones hidrosanitarias.32.- Escuela Primaria "Profr. Sóstenes Chapa Nieto", con domicilio en Calle Loma Bonita No. 4 entre Camelia y Miramontes, colonia San Juan Tepeximilpa. Realizando trabajos de reparación y mantenimiento en instalaciones hidrosanitarias y de bombeo.33.- Escuela Primaria "Profra. Emma Godoy", con domicilio en Calle Chapab No.10 entre Contoy y Hecelchacan, colonia Cuchilla de Padierna. Realizando trabajos de reparación y mantenimiento en instalaciones eléctricas.34.- Escuela Secundaria. No. 151 "Estado de Quintana Roo", con domicilio en Av. Ajusco s/n esq. Av. Principal, Pueblo de La Magdalena Petlacalco. Realizando trabajos de reparación y mantenimiento en instalaciones hidrosanitarias y eléctricas, trabajos de albañilería y aplicación de pintura en salones, cambio de w.c.completo, así como la colocación de barda perimetral, aplicación de pintura en plafones y marquesinas, en zaguán, en láminas y en herrería.35.- Telesecundaria no. 101, con domicilio en Calle Ayuntamiento s/n entre Sor Juana Inés de la Cruz y Cda. Xóchitl, col. Miguel Hidalgo 1a.Sección. Realizando trabajos de mantenimiento y reparación en instalaciones hidrosanitarias y mantenimiento en instalaciones eléctricas.36.- Escuela Secundaria no. 155 "Maximino Martínez", con domicilio en Calle Zapote No. 139 entre Avenida San Fernando y Andador Piedra Decorativa, colonia Isidro Fabela. Realizando trabajos de reparación y mantenimiento en instalaciones hidrosanitarias y eléctricas.
A través de la Obra por Contrato, en la que se reporta una meta alcanzada al periodo de 55 inmuebles  con los siguientes trabajos realizados:Trazo, nivelación; demoliciones,trabajos de albañilería, herrería, plomería, cancelería, instalación eléctrica e hidrosanitaria y acabados en general;en los siguientes inmuebles: 1.-Centro de Atención Múltiple (C.A.M), No. 22; ubicado en Catazaga sin numero esquina Dzibalchen,  Colonia Cuchilla de Padierna, se realizaron trabajos adicionales através de la Obra por Administración: trabajos de reparación y mantenimiento en instalaciones eléctricas e hidrosanitarias, 2.-Centro de Atención Múltiple (C.A.M.) No. 40 ; ubicado en  Melchor Ocampo No. 1, Pueblo Santo Tomas Ajusco. 3.-Jardín de Niños Tzinti; ubicado en Cuauhtemoc sin numero Colonia Pueblo Quieto, también se realizaron trabajos adicionales através de la Obra por Administración: trabajos de reparación y mantenimiento en instalaciones eléctricas, hidrosanitarias y de bombeo, 4.- Jardín de Niños Eucario León López; ubicado en Avenida Central No. 3  Colonia A.M.S.A. o Rio Blanco, 5.- Jardín de Niños Camara Junior;  ubicado en San Juan Bosco No. 1 Colonia San Lorenzo Huipulco, 6.-Jardín de Niños Atenea; ubicado en  Cantera sin numero  Colonia Cumbres de Tepetongo, también se realizaron trabajos adicionales através de la Obra por Administración: elaboración de techumbre, colado de piso, aplicación de pintura en techumbre y colocacion de láminas en techumbre, reparación y mantenimiento en instalaciones eléctricas.7.-Jardín de Niños Xochicalpilli; ubicado en  Avenida Altillos  sin numero Unidad Habitacional Narciso Mendoza Super manzana 1, 8.-Jardín de Niños Fidencio Soria Barajas; ubicado en Super Mz.3 Lote No 326 Unidad Habitacional Narciso Mendoza      
</t>
  </si>
  <si>
    <r>
      <t>Objetivo:</t>
    </r>
    <r>
      <rPr>
        <sz val="9"/>
        <rFont val="Gotham Rounded Book"/>
      </rPr>
      <t xml:space="preserve"> Atender por parte de la Alcaldía los problemas que manifiesta la población en la falta de oportunidades, a través de programas de desarrollo social activo que garantice el respeto a la diversidad, a la pluralidad, y hace efectivos los derechos sociales promocionando la equidad de género, la igualdad de trato y de oportunidades entre mujeres y hombres trabajadores, coadyuvando a su desarrollo integral y su posición al interior de la familia. Para abatir la desigualdad entre los grupos más desfavorecidos, los adultos mayores, la población indígena, infantes, jóvenes, mujeres, migrantes y personas con capacidades diferentes, en la atención de 1 inmueble con estos trabajos se pretende beneficiar a una población de 1,500 habitantes entre ellos niños de 1 año a 6 años, padres de familia y personal docente y admirativo.</t>
    </r>
  </si>
  <si>
    <r>
      <t xml:space="preserve">Acciones Realizadas: </t>
    </r>
    <r>
      <rPr>
        <sz val="9"/>
        <rFont val="Gotham Rounded Book"/>
      </rPr>
      <t xml:space="preserve">Al periodo se realizaron los trabajos en un 1 inmueble referente a la Construcción y Rehabilitación de la Infraestructura Social del: CENDI Santa Teresa, ubicado en Hopelchen Manzana # 17 Lote 16, Colonia Popular Santa Teresa. Trabajos realizados: Demolición, excavación, cimentación, estructura, albañilería, acabados e instalaciones, dentro del perímetro delegacional con trabajos por definir como; Trabajos preliminares, excavaciones, rellenos, cimentación, estructura, albañilería, y terracerías.  
</t>
    </r>
  </si>
  <si>
    <r>
      <t xml:space="preserve">Objetivo: </t>
    </r>
    <r>
      <rPr>
        <sz val="9"/>
        <rFont val="Gotham Rounded Book"/>
      </rPr>
      <t xml:space="preserve">Atender por parte de la Delegación los problemas que manifiesta la población en la falta de oportunidades, a través de programas de desarrollo social activo que garantice el respeto a la diversidad, a la pluralidad, y hace efectivos los derechos sociales promocionando la equidad de género, la igualdad de trato y de oportunidades entre mujeres y hombres trabajadores, coadyuvando a su desarrollo integral y su posición al interior de la familia. Para abatir la desigualdad entre los grupos más desfavorecidos, los adultos mayores, la población indígena, infantes, jóvenes, mujeres, migrantes y personas con capacidades diferentes, por lo que se atendieron al periodo 11 inmuebles de los cuales a través de la Obra por Contrato se realizaron 6 inmuebles y a través de la Obra por Administración se realizaron 5 inmuebles, con dichos trabajos se beneficia a una población de 10,800 habitantes aproximadamente considerando la población flotante.  </t>
    </r>
  </si>
  <si>
    <r>
      <t>Acciones Realizadas:</t>
    </r>
    <r>
      <rPr>
        <sz val="9"/>
        <rFont val="Gotham Rounded Book"/>
      </rPr>
      <t xml:space="preserve"> Se realizaron trabajos de Mantenimiento, Conservación y Rehabilitación de Infraestructura de Desarrollo Social en 11  inmuebles de los cuales a través de Obra por Contrato se realizaron 6 inmuebles los cuales son: 
Mantenimiento, Conservación y Rehabilitación a Centros de Desarrollo Social en:
1.-Santa Úrsula Xitla, ubicado en Camino A Santa Úrsula, esquina Cantera 
2.-Parque Morelos, ubicado en Agustín Villa Señor, entre Jesús Lecuona, Col. Miguel Hidalgo 3a Sección 
3.-Hornos, ubicado en Andador 4 Xamiltepec esquina Cehuantepec, Mesa los Hornos.
CYBERESCUELAS: 
4.-Petlacalco, ubicado en Av. México Ajusco, esquina Calle del Trabajo, Magdalena Petlacalco (Pblo)
5.-Carrasco, ubicado en Callejón Carrasco No.67,Toriello Guerra 
Trabajos realizados  en cada uno de los frentes; sistema prefabricado para recubrimiento de losas, recubrimiento en muros, instalaciones eléctricas sanitarias e hidráulicas, herrería
6.-Rehabilitación de Centro de Artes y Oficios Tiempo Nuevo, ubicado en Jesús Lecuona s/n, Col Miguel Hidalgo 2da sección Tlalpan
Trabajos realizados en cada uno de los frentes: Sustictución de herrería, adecuaciones en sanitarios, mantenimiento a instalaciones eléctricas
A través de la Obra por Administración se realizaron  5  inmuebles los cuales son: 
7.- CENDI "El Mirador", con domicilio en Calle Tekit esq. Popolnah, colonia Lomas de Padierna. Realizando trabajos de reparación y mantenimiento en instalaciones hidrosanitarias. 
8.- CENDI "Cabaña Encantada", con domicilio en Calle Chemax entre Bocoba y Chicoasen, colonia Pedregal de San Nicolás 1a. Sección. Realizando la instalación de un compresor de 1 HP.
9.- Cyber Tlalpan "Tlalmille", con domicilio en Calle Cerro de Las Batallas s/n esquina Cerro de Los Jazmines, colonia Tlalmille. Realizando trabajos de albañilería y aplicación de pintura en muros, y pizarrones.
10.- Cyber Tlalpan "Pedregal de San Nicolás", con domicilio en Calle Maní esquina Sinanché, colonia Pedregal de San Nicolás 1a. Sección. Realizando trabajos de reparación y mantenimiento en instalaciones hidrosanitarias y de bombeo.
11.- Cyber Tlalpan "Acanceh", con domicilio en Calle Acanceh esquina Izamal, colonia Lomas de Padierna. Realizando trabajos de mantenimiento y reparación en instalaciones hidrosanitarias y de bombeo.  
</t>
    </r>
  </si>
  <si>
    <r>
      <t xml:space="preserve">Objetivo:  </t>
    </r>
    <r>
      <rPr>
        <sz val="9"/>
        <rFont val="Gotham Rounded Book"/>
      </rPr>
      <t>Atender a niños y niñas hijos de madres trabajadoras de alto y muy alto grado de marginación en la Alcaldía Tlalpan</t>
    </r>
  </si>
  <si>
    <r>
      <t>Objetivo</t>
    </r>
    <r>
      <rPr>
        <sz val="9"/>
        <rFont val="Gotham Rounded Book"/>
      </rPr>
      <t>:Conformar redes vecinales de seguridad pública; vincular entre las autoridades locales y federales con los diferentes representantes de las colonias y pueblos que integran ésta demarcación; atender, dar seguimiento a las diversas problemáticas que padecen los ciudadanos en la Delegación Tlalpan. y 2.- Reconstruir el tejido social, la convivencia, así como la recuperación del bien público, en donde se originan conductas antisociales y delictivas que atentan contra la actividad física, el patrimonio y la convivencia social, a través de acciones en materia de recuperación de espacios públicos deteriorados o en estado de abandono.La población beneficiada de éstas acciones ha sido de 58,589 personas, de las cuales 30,053 son mujeres y 28,536 hombres.</t>
    </r>
  </si>
  <si>
    <r>
      <t xml:space="preserve">Acciones Realizadas: </t>
    </r>
    <r>
      <rPr>
        <sz val="9"/>
        <rFont val="Gotham Rounded Book"/>
      </rPr>
      <t xml:space="preserve">
1.- Entrega, instalación y atención de 2,610 alarmas vecinales de la Secretaría de Seguridad Pública, además 69 de Participación Ciudadana.
2.- Entrega de alarmas vecinales sonoras:
Durante el mes de enero de 2018, se entregaron alarmas vecinales sonoras del presupuesto participativo 2017 como a continuación se indica: a) Atocpa sur: 16 alarmas; b) Cantera Puente de Piedra: 4 alarmas; c) Santísima Trinidad: 8 alarmas; d) Bosques del Pedregal: 24 alarmas.
En el mes de febrero y en relación con las alarmas vecinales sonoras del presupuesto participativo 2018, se está en espera de respuesta a la consulta que se le hizo a la secretaría ejecutiva del instituto electoral de la ciudad de México, para dar inicio a los procedimientos de ejecución de los proyectos.
Durante el mes de marzo de 2018, se entregaron alarmas vecinales sonoras del presupuesto participativo 2017 como a continuación se indica: a) Atocpa sur: 7 alarmas; b) Santísima Trinidad: 8 alarmas; c) Bosques del Pedregal: 16 alarmas.
Durante los meses de abril a junio, se entregaron alarmas vecinales sonoras en las colonias: Atocpa Sur, Cantera Puente de Piedra, Santísima Trinidad, Bosques del Pedregal, Santo Tomás Ajusco y San Miguel Tehuisco-Los Ángeles- Ayometitla. También se inició el procedimiento para la adquisición de alarmas vecinales sonoras para las colonias: La Joya, Bosque de Tepeximilpa y Pedregal de San Nicolás 4ta. Sección II.
En relación con las alarmas vecinales sonoras son presupuesto participativo 2018, durante el mes de septiembre se realizó el procedimiento de licitación pública nacional no. 30003029-022-2018 para la adquisición  de las alarmas vecinales sonoras para las colonias La Joya, Bosques de Tepeximilpa y Pedregal de San Nicolás 4a. Sección.     
En agosto, Se entregaron 14 alarmas del presupuesto participativo 2017 en la colonia San Miguel Tehuisco-los Ángeles-Ayometitla.   
Durante el mes de octubre se recibieron 86 alarmas vecinales sonoras procedentes  de la  licitación pública nacional no. 30003029-022-2018, para que se entreguen en las colonias La Joya, Bosques de Tepeximilpa y Pedregal de San Nicolás 4a. Sección.
Durante el mes de noviembre se entregaron 43 alarmas vecinales sonoras procedentes  de la  licitación pública nacional no. 30001029-022-2018, en la colonia  La Joya, quedando pendientes las de Pedregal de San Nicolás 4a. Sección.   
Durante el mes de diciembre se entregaron 21 alarmas vecinales sonoras procedentes  de la  licitación pública nacional no. 30001029-022-2018, en la colonia  Pedregal de San Nicolás 4a. Sección, y 05 en Lomas de Padierna.                                                                                                                                                                                                                                            
3.-  Actividades de Prevención del Delito
*  85 Actividades de Prevención del Delito (Reuniones Vecinales) *  91 Platicas Informativas de Prevención del Delito, 20 Sesiones de curso de Verano, 21 Apercibimientos,  45 atenciones vecinales, 174 entrega de silbatos en el Sistema Colectivo Metro “vive segura”, 1,069 trípticos de prevención del delito, 75 encuestas de percepción de seguridad.</t>
    </r>
  </si>
  <si>
    <r>
      <t xml:space="preserve">Objetivo:   </t>
    </r>
    <r>
      <rPr>
        <sz val="9"/>
        <rFont val="Gotham Rounded Book"/>
      </rPr>
      <t>Garantizar el acceso y uso del espacio público se lleve a cabo con el mínimo de impacto negativos a terceras personas, tanto en actividades de comercio como en concentraciones masivas en eventos religiosos, culturales y deportivos, estableciendo estrategias adecuadas y orientadas a la disminución de delitos, garantizando una óptima actuación de los actores involucrados y fomentando la participación ciudadana.La población beneficiada de éstas acciones ha sido de 117,197 personas, de las cuales 61,270 son mujeres y 55,927 hombres.</t>
    </r>
  </si>
  <si>
    <r>
      <t>Acciones</t>
    </r>
    <r>
      <rPr>
        <sz val="9"/>
        <rFont val="Gotham Rounded Book"/>
      </rPr>
      <t xml:space="preserve"> Realizadas: A través del servicio de seguridad de la policía auxiliar, tanto intramuros (122 elementos) como extramuros (42 policías), se dio asistencia en colonias identificadas con un grado delictivo alto, mediante visitas, patrullajes y operativos por parte de la Policía Auxiliar en coordinación con la Policía Preventiva, con el objetivo de atender la demanda ciudadana y cambiar su percepción sobre las instituciones delegacionales. Además, se busca disminuir los índices delictivos mediante: 2,715 códigos águila, 466 visitas domiciliarias, 357 apoyos delegacionales, 53 apoyos a la ciudadanía, 24 remisiones al juzgado cívico, 14 puestas a disposición al ministerio público, 1,273 protoescolar, 14,559 recorridos de patrullaje, 940 apoyos a subdelegaciones, 2315 apoyos a cyber, 343 apoyos a panteones, 2,129 apoyos a deportivos, 42 apoyos a iglesias y 8,138  llamadas a Base Plata.
Por su parte el servicio de intramuros cuidó los siguientes inmuebles: 1.- Puerta Principal de la Delegación, Plaza de la Constitución No. 1, Colonia Tlalpan Centro, C.P. 14000; 2.- Cadena Delegacional, Plaza de la Constitución s/n, Colonia Tlalpan Centro, C.P. 14000: 3.- Alumbrado Público,  Fuentes s/n, Colonia Tlalpan Centro, C.P. 14000; 4.- Cesac, Moneda s/n, Colonia Tlalpan Centro, C.P. 14000; 5.- Obras Públicas,  Av. San Fernando No. 84, Colonia Tlalpan Centro, C.P. 14000; 6.- Dirección General de Ecología, Juárez No. 68, Colonia Tlalpan Centro, C.P. 14000; 7.- Multiforo Ollin Kan,  Av. San Fernando s/n, Colonia Tlalpan Centro, C.P. 14000; 8.- Museo de Cultura, Congreso s/n, Colonia Tlalpan Centro, C.P. 14000; 9.- Subdirección de Relaciones Laborales y Capacitación, Congreso No. 50, Colonia La Joya, C.P. 14000; 10.- Dirección de Finanzas, Calvario No. 61, Colonia Tlalpan Centro, C.P. 14000; 11.- Ventanilla Única, Plaza de la Constitución No. 1, Colonia Tlalpan Centro, C.P. 14000; 12.-Parque Juana de Asbaje, Moneda s/n, Colonia Tlalpan Centro, C.P. 14000; 13.- Jurídico Delegacional, San Juan de Dios No. 92, Colonia Toriello Guerra, C.P. 14050; 14.-Deportivo Villa Olímpica, Insurgentes Sur s/n, Colonia Pedregal de San Nicolás, C.P. 14010; 15.- Digna Ochoa, Calle 7 s/n, Colonia Miguel Hidalgo 3ª Sección, C.P. 14250; 16.- Cyber Morelos,  Guadalupe Victoria s/n, Colonia Miguel Hidalgo 2ª Sección, C.P. 14250; 17.-  Cyber Cultura Maya, Yobain s/n, Colonia Cultura Maya, C.P. 14230; 18.- Cyber La Tortuga, Fuente Bella s/n, Colonia Fuentes de Tepepan, C.P. 14648; 19.- Dirección Ejecutiva de Mejora Comunitaria, Carretera Federal a Cuernavaca No. 5569, Colonia San Pedro Mártir, C.P. 14650; 20.- Deportivo Guayacanes, Av. Bosques s/n, Colonia Bosques del Pedregal, C.P. 14738; 21.- Licencias Junta de Vecinos, José Mariano Matamoros No. 231, Colonia La Joya, C.P. 14090; 22.- Taller Vehicular, Florales No. 20, Colonia Magisterial, C.P. 14360; 23.- Almacén General, Cafetales No. 7, Colonia Coapa 2ª Sección, C.P. 14325; 24.- Estacionamiento Vaqueritos, Glorieta de Vaqueritos s/n, Colonia San Bartolo el Chico, C.P. 14380; 25.-Deportivo Tiempo Nuevo, Oaxaca s/n, Colonia Miguel Hidalgo 2ª Sección, C.P. 14250; 26.- Parque Macondo, Camino a Santa Teresa s/n, Colonia Fuentes del Pedregal, C.P. 14140; 27.- Inmujeres, Carretera Federal a Cuernavaca No. 2, Colonia Chimalcoyotl, C.P. 14630; 28.- Centro Comunitario El Mirador I, Azucena  y Lirios, Colonia Rincón del Mirador I, C.P. 14749; 29.- Morelos No. 27, Morelos No. 27, Colonia Tlalpan Centro, C.P. 14000; 30.- Subdelegación de  San Andrés Totoltepec, Reforma No. 22, Pueblo de San Andrés Totoltepec, C.P. 14400; 31.- Subdelegación de San Miguel Xicalco, 16 de Septiembre No. 67, Pueblo San Miguel Xicalco, C.P. 14490; 32.- Subdelegación de San Miguel Ajusco, Avenida Hidalgo y Mariano Escobedo, Pueblo San Miguel Ajusco, C.P. 14700;  33.-Cyber Sánchez Taboada, Yobain s/n, Colonia Héroes de Padierna, C.P. 14200; 34.- Deportivo Campo Xochitl, Corregidora s/n esquina Xóchitl, Colonia Miguel Hidalgo 1ª Sección, C.P. 14250; 35.- Deportivo Balancan, Balancan esquina Huehuetan Colonia Lomas de Padierna, C.P. 14240; 36.-  Cyber La Fama, Camiseta esquina La Fama, Colonia Barrio Camiseta, C.P. 14410: 37.- Cyber Mesa Los Hornos, Andador 4 y Andador 7 Hamiltepec, Colonia Mesa Los Hornos, C.P. 14420; 38.- Alberca Morelos, Guadalupe Victoria S/N, Colonia Miguel Hidalgo 2ª. Sección, C.P. 14250; 39.- Alberca Ceforma, Hidalgo esquina Fuentes Brotantes, Colonia El Metro, C.P. 14410; 40.- Centro Comunitario Hidalgo, Av. De las Fuentes; 41.-  Cyber Bosques, Sauce Mz-20 Lt-4, Colonia Bosques del Pedregal, C.P. 14720; 42.- Cyber Chichicaspatl, Tepozanes esq. Ferrocarril de Cuernavaca, Colonia Chichicaspatl, C.P. 14108; 43.- Centro Comunitario 2 De Octubre, Jazmín S/N esquina Cedros, Colonia 2 De Octubre; 44.- Centro Comunitario Belvedere, Yobain esquina Bochin, Colonia Belvedere; 45.- Alberca San Andrés Totolpec, Reforma Pueblo de San Andrés Totoltepec, C.P. 14400; 46.- Jefe de Servicio,  Plaza de la Constitución s/n, Colonia Tlalpan Centro, C.P. 14000.</t>
    </r>
  </si>
  <si>
    <r>
      <t>Objetivo:</t>
    </r>
    <r>
      <rPr>
        <sz val="9"/>
        <rFont val="Gotham Rounded Book"/>
      </rPr>
      <t xml:space="preserve"> Establecer y coordinar eficientemente todos los programas y planes en materia de protección civil, permitiendo atender las necesidades de la ciudadanía en correlación con los diversos organismos asistenciales de manera permanente.</t>
    </r>
  </si>
  <si>
    <r>
      <t xml:space="preserve">Acciones Realizadas: </t>
    </r>
    <r>
      <rPr>
        <sz val="9"/>
        <rFont val="Gotham Rounded Book"/>
      </rPr>
      <t xml:space="preserve">La Protección Civil es un conjunto de disposiciones, planes, programas, medidas y acciones, destinados a salvaguardar la vida y proteger los bienes, la infraestructura de los servicios vitales y sistemas estratégicos, además del entorno de la población incluyendo su participación con las autoridades en acciones de prevención auxilio y recuperación, ante la presencia de fenómenos perturbadores de origen natural o antropogénico que representen un riesgo. 
La actividad institucional que se desarrolló dentro de este marco fue la denomina Programas Preventivos de Protección Civil en Delegaciones, la cual tiene la finalidad de contribuir a reducir los riesgos en las personas sus bienes y su entorno con el propósito de disminuir los daños, para lo cual se emitieron 4 documentos principales,  beneficiando con estas acciones aproximadamente a 473,005 personas de 196 colonias.
Productos o Servicios Entregados y Acciones Realizadas:
1) Para evitar accidentes a los propietarios de los establecimientos mercantiles, se realizaron Vistos Buenos con el fin de conocer y vigilar las medidas de seguridad con que cuentan los mismos, en materia de Protección Civil.
2) Con el fin de salvaguardar a las personas, sus bienes y entorno, se otorgó el Permiso para Juegos Pirotécnicos, vigilando que se cumplan con las medidas de seguridad que se deben aplicar en el momento de la detonación en materia de Protección Civil, atendiendo un total 2 solicitudes. 
3) Para Conocer y vigilar las medidas de seguridad con que cuentan los establecimientos mercantiles, así como su comité interno, simulacros y capacitación en materia de Protección Civil, se revisaron y aprobaron 150 solicitudes de Programa Interno de Protección Civil, atendiendo un total de 56 solicitudes.
4) Para emitir dictámenes de riesgo sustentados en un análisis técnico profesional, catalogándose según el grado de riesgo que éste genere y con la finalidad de efectuar las recomendaciones necesarias para la mitigación de riesgo y garantizar la integridad del individuo, sus bienes y su entorno, se dictaminaron, estructuras, infraestructura y arbolado, dando un total de 797 solicitudes atendidas. 
Así mismo se ejecutaron actividades para la Atención a Emergencias las cuales consistieron en atender a la brevedad posible la cobertura de las emergencias, para salvaguardar la integridad física, sus bienes y entorno de la población, mediante acciones y estrategias definidas para cualquier contingencia, atendiéndose 1,428  emergencias.
</t>
    </r>
  </si>
  <si>
    <r>
      <rPr>
        <b/>
        <sz val="9"/>
        <rFont val="Gotham Rounded Book"/>
      </rPr>
      <t>Objetivo:</t>
    </r>
    <r>
      <rPr>
        <sz val="9"/>
        <rFont val="Gotham Rounded Book"/>
      </rPr>
      <t xml:space="preserve"> 
Brindar a la sociedad Tlalpense la información necesaria para el cuidado de las Areas Naturales Protegidas, Restaurar las zonas afectadas por la deforestación, atravez de la implementación de programas de reforestacion.Promover visitas guiadas a la población en general para la conservación de especies endemicas y en peligro de extinción así como la preservación de los ecosistemas únicos en la Alcaldía Tlalpan,como en caso del Matorral Xerofilo.</t>
    </r>
  </si>
  <si>
    <r>
      <rPr>
        <b/>
        <sz val="9"/>
        <rFont val="Gotham Rounded Book"/>
      </rPr>
      <t>Acciones Realizadas</t>
    </r>
    <r>
      <rPr>
        <sz val="9"/>
        <rFont val="Gotham Rounded Book"/>
      </rPr>
      <t>: Se atendieron 7´286,000 m2  en las áreas protegidas del Parque Ecológico de la Ciudad de México ubicado en el Paseo Girasoles S/N Colonia La Primavera, en donde se realizo la rehabilitación de la infraestructura, barrido de calzada, explanada y estacionamiento, papeleo, recolección de basura, lmpieza de brechas corta fuego, retiro de naturaleza muerta de  años anteriores. Dentro del Parque Nacional Fuentes Brotantes, ubicado en Camino Real a Fuentes Brotantes S/N Colonia Fuentes Brotantes C.P. 14410, se realizó la rehabilitación de la infraestructura, barrido de calzada, explanada, estacionamiento, papeleo, recolección de basura, protección de jardineras, pintura de infraestructura, alimentación de aves, limpieza de compuerta y limpieza de corraleta general de patos.</t>
    </r>
  </si>
  <si>
    <r>
      <rPr>
        <b/>
        <sz val="9"/>
        <rFont val="Gotham Rounded Book"/>
      </rPr>
      <t>Objetivo:</t>
    </r>
    <r>
      <rPr>
        <sz val="9"/>
        <rFont val="Gotham Rounded Book"/>
      </rPr>
      <t xml:space="preserve"> Consolidar permanentemente la conservación restauración y mantenimiento tanto del Parque de la Ciudad de México,así como de Fuentes Brotantes,a traves de la ejecución de los diversos programas.</t>
    </r>
  </si>
  <si>
    <r>
      <rPr>
        <b/>
        <sz val="9"/>
        <rFont val="Gotham Rounded Book"/>
      </rPr>
      <t>Acciones Realizadas:</t>
    </r>
    <r>
      <rPr>
        <sz val="9"/>
        <rFont val="Gotham Rounded Book"/>
      </rPr>
      <t xml:space="preserve"> Parque Ecológico de la Ciudad de México,Paseo de Girasoles s/n Colonia Primavera C.P. 14400. Se realizaron mesas de trabajo con el subcomité de incendios Bosque de Tlalpan, Mesa de trabajo Comité de Incendios Forestales(reglamento)CONAFOR,Reunion Extraordinaria Subcomité de Incendios Forestales Tlalpan,Vigilancia en el Paraje la Cruz,Reunión Ordinaria Subcoité de Incendios  Forestales Bosque de Tlalpan,Reunión Comité de Incendios Forestales Tlalpan,trabajos de prevención Exalmacen,Atención en la quema de basura Tetenco, Atención Incendio Forestal Dolares,así  como apertura de brechas corta fuego en los parajes antes mencionados,se atendieron 243  servicios en materia de Prevención Control y Combate de Incendios Forestales.</t>
    </r>
  </si>
  <si>
    <r>
      <t xml:space="preserve">Objetivo:  </t>
    </r>
    <r>
      <rPr>
        <sz val="9"/>
        <rFont val="Gotham Rounded Book"/>
      </rPr>
      <t>Garantizar el suministro de agua Potable en cantidad y en calidad a la población de la Ciudad de México, a través  de la infraestructura del sistema de agua potable y la mejora de su administración.Estas acciones no distinguen género ya que con su ejecución se benenefiaran tanto a hombres, mujeres, niños, personas de la tercera edad y personas vulnerables, es decir  los beneficios son para todos por igual. No obstante el beneficio  directo se brinda a las mujeres que en calidad de amas de casa son la que pasan  la mayor parte del dia en los hogares así como  los niños, con 1,528,991.00  Metros cubicos  estos trabajos se beneficiará a una población de 1,050,000 habitantes; considerando la población flotante, de los cuales 52% son hombres y el 48% mujeres, cabe destacar que se icrementó la demanda ciudadana debido al periodo de contingencia por el mega corte de agua potable vivido en el mes de noviembre del presente año, por lo que se incrementó el reparto de este vital líquido através de los camiones tipo pipas.</t>
    </r>
  </si>
  <si>
    <r>
      <t>Acciones Realizadas:</t>
    </r>
    <r>
      <rPr>
        <sz val="9"/>
        <rFont val="Gotham Rounded Book"/>
      </rPr>
      <t xml:space="preserve"> Al período a través de la Obra por administración se realizaron 1,528,991.00 Metros cúbicos en la repartición de agua potable en las diversas Colonias de la Delegación.
1. GARZA HUIPULCO con un acumulado 435,147.00 M3. En las siguientes colonias:   Bosques de Tepeximilpa, Cuevitas Curamaguey, Cumbres de Tepetongo, Fracc. Club de Golfo México, Fuentes de Tepepan, Los Volcanes, Mesa los Hornos, Miguel Hidalgo 3a. Sección, Movimiento Organizado, Peña Pobre, San Bartolo el Chico, San Pedro Mártir, Santa Úrsula Xitla, Tlalpan Centro 1, Tortuga, 3 de Mayo, Ampliación 3 de Mayo, Altos Tepetlica, Amalillo, Ampliación Lomas de Texcalatlaco, Ampliación Oriente, Ampliación Plan de Ayala, Atocpa, Buenavista, Colinas de Tepuente, Colonial del Valle, Diamante, Dolores Tlalli, El Divisadero, La Joyita, La Palma, La Palma 3a. Sección, La Palma Sur La Presa, Lomas de Tepuente, Lomas de Texcalatlaco, Magueyera, MIrador del Colibrí, Mirador del Valle, Paraje Tetenco, Plan de Ayala, Ampliación Plan de Ayala, Progreso Tlalpan, San Andrés Totoltepec, Tecorral, Tepetitla, Tepetlica, Teposanes, Tepuente, Tlalpuente, Valle Verde, Vistas del Valle, Viveros de Coactetlan, Viveros de Cuernavaca, Magdalena Petlacalco, San Miguel Xicalco, Vista Hermosa, Héroes de 1910, Achichipilco, Ahuacatitla, Achichipisco, Ampliación Ayocatitla, Ampliación Guadalupana, Ampliación Los Ángeles, Ampliación Parres, Ampliación Tezontitla, Ampliación Xaxalco, Arenal, Ayocatitla, Ayometitla, Cuanejaque, Cuauhtenco, El Arenal Tlahuepa, El Calvario, Encinos del Pedregal, Ixtlahuaca, La Concepción, La Faja, La Guadalupana, La Libertad, La Pedrera, Las Flores, Las Margaritas, Lomas del Capulín, Los Ángeles, Los Capulines, Ocotla, Paraje Huinizco, Paraje Las Maravillas, Paraje Loloigque, Parres El Guarda, Pedregal de San Francisco, San Miguel Ajusco San Miguel Tehuizco, San Miguel Topilejo, San Miguel Toxiac, Santa Cruz, Tezontitla, U. H. Hueytlalpan, Xaltipac, Xaxalco, Xilinimoco. 
2. GARZA FLACSO con un acumulado 462,957.00 M3. En las siguientes colonias: Ampliación Miguel Hidalgo, Héroes de Padierna, Jardines del Ajusco, Lomas Altas de Padierna, Miguel Hidalgo 1a. Sección, Mesa Los Hornos, Miguel Hidalgo 2a. Sección, Miguel Hidalgo 3a. Sección, Movimiento Organizado, Pedregal de las Águilas, Pedregal de Santa Úrsula Xitla, Peña Pobre, Popular Santa Teresa,  Paseos de Ajusco, 2 de Octubre, Belvedere, Bosques, Bosques del Pedregal, Chichicaspatl, Chimilli, Cruz del Farol, Cuchilla de Padierna, Cuilotepec II, Cultura Maya, Lomas de Coateclan, Lomas de Cuilotepec, Lomas de Padierna Sur, Lomas del Pedregal, Lomas Hidalgo, Los Encinos, Miguel Hidalgo 4a. Sección, Mirador 1a. Sección, Mirador I, Mirador II, Nueva Renacimiento de Axalco, Paraje 38, Pedregal de San Nicolás, Primavera, San Andrés Totoltepec, San Nicolás II, Sector XVII, Torres de Padierna, Vistas del Pedregal, Zacatón, Zorros Solidaridad, Ampliación Magdalena Petlacalco, Ejidos de San Andrés, Héroes de 1910, Achichipilco, Ampliación la Venta, Charco, Estación la Venta, Ixtlahuaca, Jardines de San Juan, La Magueyera, La Quinta, La Venta, Lomas de Tepemecatl, Paraje el Conejo, Paraje la Herradura, Paraje la Joya, Paraje las Calaveras, Sabino, San Juan Nuevo, San Miguel Ajusco, Santa Ana, Santo Tomás Ajusco, Tequimila, Xacaltitla, Paraje Nopatitla.
3. GARZA POZO XOCHIMILCO 30 con un acumulado 339,839.00 M3. En las siguientes colonias: Fuentes Brotantes, Fuentes de Tepepan, Los Volcanes, Mesa los Hornos, Pedregal de las Águilas, Pedregal de Santa Úrsula Xitla, Fuentes de Tepepan, Los Volcanes, Mesa los Hornos, Pedregal de las Águilas, Pedregal de Santa Úrsula Xitla, Residencial Villa Coapa, San Pedro Mártir, Texcaltenco, 3 de Mayo, Ampliación 3 de Mayo, Altos Tepetlica, Ampliación Lomas de Texcalatlaco, Ampliación Oriente, Ampliación Plan de Ayala, Atocpa, Buenavista, Colonial del Valle, Diamante, Dolores Tlalli, El Divisadero, El Mirador, La Joyita, La Palma, La Presa, Lomas de Coatectlan, Lomas de Tepuente, Lomas de Texcalatlaco, Magueyera, Mirador 1a. Sección, Mirador del Colibrí, Paraje Tetenco, Plan de Ayala, San Andrés Totoltepec, Tepetitla, Tepetlica, Tepuente, Tlalpuente, Tlaxopan, Valle Verde, Vistas del Valle, Viveros de Coatetlan, Ampliación Magdalena Petlacalco, Magdalena Petlacalco, San Miguel Xicalco, Vista Hermosa, Ahuacatitla, Aminco, Ampliación Guadalupana, Ampliación Parres, Ampliación Tezontitla, Arenal, Ayocatitla, Cuanejaque, El Calvario, Encinos del Pedregal, Estrella Mora, Ixtlahuaca, Izpangologuia, La Concepción, La Faja, La Guadalupana, La libertad, La Magueyera, Las Flores, Las Margaritas, Lomas del Capulín, Ocotes Parres, Ocotla, Oyameyo, Paraje Huinizco, Paraje Tlaquexpa.
</t>
    </r>
  </si>
  <si>
    <r>
      <t>Objetivo:</t>
    </r>
    <r>
      <rPr>
        <sz val="9"/>
        <rFont val="Gotham Rounded Book"/>
      </rPr>
      <t xml:space="preserve">Activar, de manera participativa y bajo la rectoría de los poderes públicos, el desarrollo económico en múltiples espacios de la Ciudad a partir de proyectos de inversión pública y de coinversión, basándose en la política de recuperación de espacios públicos e infraestructura económica y social.Beneficiando a 1,133 mujeres y 973 hombres. </t>
    </r>
  </si>
  <si>
    <r>
      <t xml:space="preserve">Acciones Realizadas: </t>
    </r>
    <r>
      <rPr>
        <sz val="9"/>
        <rFont val="Gotham Rounded Book"/>
      </rPr>
      <t xml:space="preserve">Se realizó el reordenamiento de 3,978 comerciantes mediante la realización de: 
105  Incorporaciones al Programa de Reordenamiento del Comercio en Vía Pública.
3,694 Renovaciones de Permisos para el Aprovechamiento y Uso de la Vía Pública.
16 Autorizaciones a comerciantes para Exentar el Pago por el Uso y Aprovechamiento de la Vía Pública. 
22 Cambios, ya sea, de Ubicación, Modalidad, Giro, Horario, Días que Trabaja, ampliación de Giro o dimensiones a comerciantes autorizados.
8 Bajas de Permiso para Ejercer el Comercio en Vía Pública.
124 retiros de comerciantes con aseguramiento de mercancía y/o enseres.
9 retiros de vendedores ambulantes mediante apercibimiento y que se retiraron por sus propios medios.
Adicionalmente, se realizó en vía pública: </t>
    </r>
    <r>
      <rPr>
        <b/>
        <sz val="9"/>
        <rFont val="Gotham Rounded Book"/>
        <family val="3"/>
      </rPr>
      <t xml:space="preserve">
</t>
    </r>
    <r>
      <rPr>
        <sz val="9"/>
        <rFont val="Gotham Rounded Book"/>
      </rPr>
      <t xml:space="preserve">780 recorridos de supervisión de las actividades de los comerciantes Regulares en la Vía Pública de la Zonas Coapa, Ajusco, Centro y Pueblos.
34 Operativo en Carretera Picacho Ajusco de Periférico a Six Flags, col. Jardines de la Montaña y Av. Transmisiones de Calzada México Xochimilco a Prolongación Canal de Miramontes, col. AMSA, Villa Olímpica e Insurgentes Sur, Zona de Hospitales: Av. San Fernando, Vasco de Quiroga, Juan Badiano; Instituto Nacional de Cancerología, Instituto Nacional de Nutrición, Instituto Nacional de Cardiología, Hospital Psiquiátrico Infantil, Zona de Huipulco: Calzada de Tlalpan y Calzada México Xochimilco, Camino a Santa Teresa, Insurgentes y Zacatepetl, Lateral de Periférico, Calle Puente, Kobe y México Xochimilco, Prolongación División del Norte entre Acequia, Grijalva, calle Hacienda Coacalco, Escuela; Calzada del Hueso entre Miramontes y Calle Ciprés, Canal de Miramontes entre Avenida Acoxpa y Calzada de las Brujas, colonia Villa Coapa, Calzada del Hueso entre Tenorios, Algodonales y Cacahuatales, Carretera Picacho Ajusco entre calle Telchac y Teya, colonia Héroes de Padierna, Dzemul entre Chuburna y Yaxcaba colonia Pedregal de San Nicolás, Carretera Picacho Ajusco entre Sinanché y Periférico (Chedraui), Tenosique entre Carretera Picacho Ajusco y Huehuetan; Tekal entre Carretera Picacho Ajusco y Homún, Ayuntamiento entre Sor Juana Inés de la Cruz y La Fama (Comercial Mexicana), San Pedro Mártir, (Av. 5 de Mayo entre Carretera Federal a Cuernavaca y Autopista México Cuernavaca), (calle Enseñanza entre Laurel y Azucena), (Enseñanza entre 5 de Mayo y Laurel), Calzada de Tlalpan de Calzada Acoxpa a Calzada México Xochimilco, incluye Cetram Huipulco, Clínica 7 del IMSS y Concentración de vendedores de flores, Zona conocida como la Joya que abarca Calzada de Tlalpan de Tezoquipa a Insurgentes Sur y sobre Av. Insurgentes de Calzada de Tlalpan a Callejón San Marcos, que incluye las estaciones del Metrobus, La Joya y el Caminero, Canal de Miramontes entre Calzada Acoxpa y Periférico Sur, e Inmediaciones del Mercado Villa Coapa, Walmart Villa Coapa y Bodega Aurrera Villa Coapa, Calzada Acoxpa de Av. De las Torres a Av. División del Norte, incluyendo inmediaciones del Mercado, Av. División del Norte de Calzada Acoxpa a Prolongación Canal de Miramontes que incluyó la Plaza Market Place y Mega Soriana Villa Coapa, Explanada de la Alcaldía Tlalpan.
375 guardias en puntos problemáticos en la Delegación.
Atención a 209 peticiones ciudadanas ingresadas por CESAC.
Atención a 32 solicitudes de información del sistema informático INFOMEX.
Atención a 104 reuniones con distintas autoridades delegacionales, de pueblos, comités vecinales y líderes de comerciantes.
Atención a 1383 comerciantes y personas que acudieron a la oficina del Programa de Reordenamiento del Comercio en Vía Pública y oficina de la JUD de Tianguis y Vía Pública.
Se dio atención a la romería con motivo del día de reyes, la romería con motivo del examen de admisión a nivel licenciatura de la UNAM y examen de selección de la Universidad Autónoma Metropolitana, 2a vuelta Examen Licenciatura UNAM, Examen COMIPEMS, fiestas patronales de San Agustín de las Cuevas, Fiestas Patrias, día de muertos, fiestas patronales de San Andrés Totoltepec, Parres el Guarda, y de temporada decembrina.
Respecto a los tianguis se realizaron 4481 recorridos de supervisión y 12 operativos, dando como resultado el retiro verbal de comerciantes denominados cola de tianguis. 
</t>
    </r>
  </si>
  <si>
    <r>
      <rPr>
        <b/>
        <sz val="9"/>
        <rFont val="Gotham Rounded Book"/>
      </rPr>
      <t>Objetivo:</t>
    </r>
    <r>
      <rPr>
        <sz val="9"/>
        <rFont val="Gotham Rounded Book"/>
      </rPr>
      <t xml:space="preserve"> Fomentar la producción rural sustentable, la protección, vigilancia, conservación y restauración de los recursos naturales, así como promover una nueva cultura ambiental mediante la implementación de proyectos productivos integrales estratégicos, que articulen la adopción de tecnologías apropiadas que promuevan la diversificación en la producción y la formación de redes a través del encadenamiento de los procesos productivos de hombres y mujeres de los pueblos en suelo de conservación de la Delegación Tlalpan.</t>
    </r>
  </si>
  <si>
    <r>
      <rPr>
        <b/>
        <sz val="9"/>
        <rFont val="Gotham Rounded Book"/>
      </rPr>
      <t>Acciones Realizadas:</t>
    </r>
    <r>
      <rPr>
        <sz val="9"/>
        <rFont val="Gotham Rounded Book"/>
      </rPr>
      <t xml:space="preserve"> Durante el 2018 se realizaron 4 sesiones ordinarias y 1 extraordinaria del Comité de Asignación de Recursos del Programa "Desarrollo Rural y Sustentable Tlalpan 2018", en donde se autorizaron 624 solicitudes, beneficiando a 2990 habitantes de los Poblados Rurales de la Alcaldía Tlalpan. Los apoyos consistieron en: 57 apoyos de Ovinos para la compra de borregos, alimento para ganado comederos y rehabilitación de instalaciones; 1 apoyo de caprinos para la adquisición de cabras lecheras y alimento para ganado; 2 apoyos Avícolas para compra de aves, alimento, bebederos, comederos, nidos y equipo para corrales; 2 apoyos Cunícolas para adquisición de conejos, jaulas de maternidad, nidos, comederos y bebederos; 40 apoyos para Bovinos para la adquisición de toretes, alimento para ganado y rehabilitación de instalaciones; 2 apoyos Apícolas para equipo de producción de miel, mesas de trabajo, extractores de miel y ahumadores; 6 apoyos de Hortalizas bajo cubierta para compra de plásticos de invernadero, malla sombra, sistemas de riego y herramientas; 16 apoyos de Ornamentales para compra de macetas, esquejes, sustratos, plásticos de invernadero; 2 apoyos de Flores de corte para establecimiento de casa sombra; 3 apoyos para hongos comestibles para la adquisición de micelio, estantes, mesas de trabajo y bolsas de plástico; 8 apoyos de Plantaciones forestales comerciales para adquirir herramientas y pago de jornales para el mantenimiento de árboles de navidad; 3 apoyos de Plantas medicinales para infraestructura para la producción, captación de agua de lluvia y adquisición de plantas medicinales; 30 apoyos de Pequeña maquinaria agrícola para adquisición de implementos para preparar la tierra para cultivos, molinos y picadoras de forraje; 15 apoyos para Industrialización y transformación de la producción primaria para la adquisición de maquinaria y equipo para la transformación de maíz y ganado menor y mayor; 1 apoyos para Comercialización y desarrollo del mercado justo para la adquisición de carpas, mesas, sillas y diseño de imagen de los productos rurales; 4 apoyos para Servicios ambientales para realizar actividades en materia de conservación y mantenimiento de los recursos naturales a fin de proveer servicios ambientales; 7 apoyos de Vigilancia ambiental para el pago de jornales para la vigilancia ambiental de Ejidos y Comunidades de Tlalpan; 8 apoyos de Fortalecimiento de la producción primaria para Apoyo al sector rural para el fortalecimiento de las cadenas productivas, Asesoría técnica y capacitaciones especializadas para fortalecimiento de las actividades productivas y desarrollo de sistemas productivos agroecológicos; 3 apoyos de Obras de conservación de suelo y agua para adquisición de materiales para establecer barreras vivas a base de maguey, árboles frutales y piedra, así como el pago de jornales para mano de obra; 16 apoyos de Protección y conservación de los recursos naturales para adquirir herramientas de trabajo y pago de jornales para elaborar brechas cortafuego, chaponeo y cajeteo de árboles forestales; 1 apoyo para la Escuela campesina para la asesoría y capacitación de productores agropecuarios y elaboración de diagnósticos productivos; 49 apoyos de hortalizas a cielo abierto para pago de jornales para la siembra, abonado y cosecha de hortalizas; 126 apoyos de maíz monocultivo para pago de jornales para siembra, resiembra, abonado y deshierbe, y cosecha de maíz; 44 apoyos de maíz sistema milpa para pago de jornales para siembra, resiembra, abonado y deshierbe, y cosecha de maíz; 135 apoyos de avena forrajera para pago de jornales para la siembra, abonado y cosecha de avena; 31 apoyos de Huerto traspatio agrícola, pecuario o agropecuario para adquirir paquetes para la producción de conejos, aves de corral y hortalizas; 12 apoyos para contratación de personas para la Operación del programa. </t>
    </r>
  </si>
  <si>
    <r>
      <rPr>
        <b/>
        <sz val="9"/>
        <rFont val="Gotham Rounded Book"/>
      </rPr>
      <t>Objetivo:</t>
    </r>
    <r>
      <rPr>
        <sz val="9"/>
        <rFont val="Gotham Rounded Book"/>
      </rPr>
      <t xml:space="preserve"> Mediante el otorgamiento de capacitación especializada, coadyuvar a elevar la productividad mejorando su infraestructura, identificando oportunidades de negocios y viabilidad de mercados, generando planes de negocios para el crecimiento de la empresa, es decir, fortaleciendo su capacidad de gestión empresarial. de la población tlalpanse.</t>
    </r>
  </si>
  <si>
    <r>
      <rPr>
        <b/>
        <sz val="9"/>
        <rFont val="Gotham Rounded Book"/>
      </rPr>
      <t xml:space="preserve">Acciones Realizadas: </t>
    </r>
    <r>
      <rPr>
        <sz val="9"/>
        <rFont val="Gotham Rounded Book"/>
      </rPr>
      <t xml:space="preserve">Durante el ejercicio 2018 se aplicó un Programa Social que busca incidir en la mitigación del desempleo existente en la Delegación de Tlalpan, apoyando el fortalecimiento y creación de alrededor 350 unidades económicas que comprenden emprendedores(as), micro y pequeñas empresas,sociedades cooperativas, empresas turísticas, ecoturísticas y de transformación vinculadas al sectoragropecuario,  micro, pequeñas empresas y sociedades cooperativas, para la adquisición de maquinaria, equipo y/o herramienta de trabajo e insumos. Donde se aprobaron en su totalidad 424 Proyectos Productivos de Micro y Pequeñas Empresas presentados y aprobados ante el Comité de Evaluación y Asignación  de Recursos del Programa "Apoyos Productivos Tlalpan 2018", desglosados por  ALIMENTOS ,SERVICIOS- equipamientos para alimentos, conforme a las reglas de operación se tenian contemplados 350 apoyos sin embargo por planteamiento de recurso se pudo registrar una posibilidad de entrega mayor, apoyos distribuidos entre las colonias de la demarcación que a continuación se enlistan: Ejidos de San Pedro Mártir, Tlalpan Centro, Isidro Fabela, El Mirador 1a Sección, Cantera Puente De Piedra, La Joya, Chimacoyotl, Toriello Guerra, Pequeña Tepeximilpa, Tlalcoligia, Pedregal De Santa Úrsula Xitla, Los Volcanes, Ampl Tepeximilpa, San Juan Tepeximilpa, Los Volcanes, El Mirador 3a. Sección , Valle De Tepepan, Mesa Los Hornos, Tepetongo, Cumbres De Tepetongo, Tlaxcaltenco La Mesa, Seccion XVI, La Fama, Arboledas del Sur, Fraccionamiento Prado Coapa, Padro Coapa 2a Sección, Villa Lázaro Cárdenas, Exhacienda de San Juan De Dios, Villa Coapa, San Lorenzo Huipulco, Prado Coapa 3ra Secc, San Lorenzo Huipulco, Héroes De Padierna, Miguel Hidalgo, Ampliación Miguel Hidalgo 2ª, 3ª y 4ª Sección, U.H. Emilio Portes Gil, Fuentes Brotantes, Pedregal de San Nicolas 1ª, 2ª, 3ª y 4ª Sección, Lomas de Padierna, Torres de Padierna, Cultura Maya, Ejidos de Padierna, Torres de Padierna , Jardines del Ajusco , Conj Rdcial Pedregal Picacho, Bosques del Pedregal, La Primavera, 2 De Octubre, Paraje 38, San Nicolás II, Cuchilla De Padierna, Belvedere, Lomas De Cuilotepec, Vistas Del Pedregal, Los Encinos, Cruz Del Farol, Mirador II, Mirador I, El Zacatón, Lomas Altas De Padierna Sur, Lomas Hidalgo, San Miguel Topilejo, Magdalena Petlacalco, Parres El Guarda, San Andrés Totoltepec, Vistas Del Valle, Ampl. 3 De Mayo, Plan De Ayala, Jardines De San Juan, San Miguel Ajusco, San Miguel Xicalco, Barrio Santa Cruz, U.H. ISSSFAM, Ocotla Chico, Barrio Santa Cruz, San Miguel Toxiac, Lomas De Tepemecatl, Libertad, Cuevitas De San Andrés, Nuevo Renacimiento de Axalco, Santo Tomás Ajusco, San Pedro Mártir, San Miguel Tehuisco Topilejo, Ampliación La Venta, Cuanejaque, Lomas De Capulín, Ahuacatitla, Ampliación Oriente, Valle Verde y Tepetlica El Alto.
</t>
    </r>
  </si>
  <si>
    <r>
      <t xml:space="preserve">Objetivo: </t>
    </r>
    <r>
      <rPr>
        <sz val="9"/>
        <rFont val="Gotham Rounded Book"/>
      </rPr>
      <t xml:space="preserve"> Identificar grupos vulnerables en situación de pobreza en los Asentamientos humanos, ubicados en suelo de conservación, con la finalidad de incluirlos en programas viables para mejorar la situación en la que se encuentran viviendo y que procure el desarrollo urbano hacia una ciudad compacta, dinámica, policéntrica y equitativa, que potencie las vocaciones productivas y que fomente la inversión, para alcanzar un patrón de ocupación eficiente que induzca la redistribución de la población a zonas que combinen los diversos usos del suelo, mejore la infraestructura pública, aproxime el empleo y los hogares a las redes de transporte público y propicie la equidad territorial, beneficiando a 778 mujeres y 686 hombres.</t>
    </r>
  </si>
  <si>
    <r>
      <t>Acciones Realizadas:</t>
    </r>
    <r>
      <rPr>
        <sz val="9"/>
        <rFont val="Gotham Rounded Book"/>
      </rPr>
      <t xml:space="preserve"> En la actividad denominada "Control y Ordenamiento de los Asentamientos Humanos Irregulares", se programó iniciar trabajos a partir del segundo trimestre del año,  por lo que en el mes de abril se realizaron   levantamientos topográficos y encuestas censales del Asentamiento  "CASETA" primera etapa, beneficiando un total de 28 predios ubicados en San Andrés,  en el mes de mayo, en el  asentamiento  citado, correspondiente a la  segunda etapa, se realizaron las mismas actividades, beneficiando un total de 28 predios; en  el mes de junio se implementó la tercera etapa en  dicho asentamiento,  completando tercera etapa, beneficiando un total de 27 predios, dando un total de 83 predios,  que son parte de lo programado. En el mes de julio se siguió con la actividad en el asentamiento "LOS ARCOS",  ubicado en el poblado San Miguel Topilejo, que en una primera etapa abarco 28 predios, para el mes de agosto, en la segunda etapa  comprendió 28 predios, para el mes de septiembre, se implementó  la tercera etapa del mismo asentamiento,  con 27 predios. Para el cuarto trimestre se siguió con la actividad programada, en el mes de octubre se llevó a cabo la cuarta etapa con 28 predios, noviembre  quinta etapa con 28 predios y en diciembre se culminó la sexta etapa con 28 predios, dando un gran total de 250 predios cumpliendo la meta establecida.</t>
    </r>
  </si>
  <si>
    <r>
      <t xml:space="preserve">Objetivo: </t>
    </r>
    <r>
      <rPr>
        <sz val="9"/>
        <rFont val="Gotham Rounded Book"/>
      </rPr>
      <t>Realizar y operar de manera permanente las rutas, horarios y frecuencia en que debe presentarse el servicio público de limpia de acuerdo a las necesidades comunitarias. Realizar permanentemente acciones de concientización a la ciudadanía sobre la separación de la basura y conservación de una comunidad limpia y libre de desechos, operar de manera permanente la operación del barrido mecanizado en (ejes viales, avenidas principales y accesos carreteros) de la Delegación, ejecutar de manera permanente el Programa Escuela Limpia, así como recolectar la basura y desechos sólidos de contenedores ubicados en la demarcación. Se llevó a cabo la Recolección de 298,820 Toneladas de Residuos Sólidos, estas acciones se realizan en  208 Colonias, 44 Fraccionamientos urbanos ; 34 Unidades Habitacionales; 10 Barrios; 8 Pueblos; 6 Reservas Ecologicas; 8 Equipamientos; Mercados Públicos; Tianguis; Escuelas Públicas y Plazas Comerciales de la  demarcación, beneficiando a aproximadamente 600,000 habitantes de esta Alcaldía.</t>
    </r>
  </si>
  <si>
    <r>
      <rPr>
        <b/>
        <sz val="9"/>
        <rFont val="Gotham Rounded Book"/>
      </rPr>
      <t>Acciones Realizadas:</t>
    </r>
    <r>
      <rPr>
        <sz val="9"/>
        <rFont val="Gotham Rounded Book"/>
      </rPr>
      <t xml:space="preserve"> Se llevó a cabo la Recolección de 400,923 Toneladas de Residuos Sólidos que comprenden las siguientes actividades: Recolección Industrial 1,517 Toneladas, Recolección de Basura en Barredoras 884 Toneladas, Recolección de Basura Domiciliaria 270,646 Toneladas, Retiro de basura en Contenedores de Metal 12,384 Toneladas, Retiro de basura en Contenedores de Polietileno 4,921 Toneladas, Programa" Escuela Limpia" 6,414 Toneladas, Retiro de Cascajo 24,977 Toneladas, Recolección de Tiraderos Clandestinos 107 Toneladas, Recolección de Residuos en Contenedores Terminal 3,536 Toneladas, Recolección de Residuos en Mercados Públicos 12,800 Toneladas, Recolección de Residuos en Tianguis 1,095 Toneladas, Recolección de Basura del Barrido Manual 60,700 Toneladas, Recolección de Residuos en Papeleras 44 Toneladas, Recolección de Residuos en Jornadas 249 Toneladas, Traslado de Fresado 586 Toneladas, Traslado de Gravilla 45 Toneladas y 18 Toneladas de residuos producto de Demoliciones.
Acciones Complementarias:  Terraceo 5,002 metros cuadrados, Barrido Mecánico 18,731 Kilómetros, Retiro de Organismos Muertos 142 Piezas, Traslado de Llantas 204 Piezas, Barrido Manual. </t>
    </r>
  </si>
  <si>
    <r>
      <rPr>
        <b/>
        <sz val="9"/>
        <rFont val="Gotham Rounded Book"/>
      </rPr>
      <t>Objetivo:</t>
    </r>
    <r>
      <rPr>
        <sz val="9"/>
        <rFont val="Gotham Rounded Book"/>
      </rPr>
      <t xml:space="preserve">Para la Delegación Tlalpan, la Infraestructura Urbana constituye un aspecto central y un factor fundamental de equidad, que impacta a una proporción importante de la población tlalpense, principalmente mujeres, niños, adultos mayores y personas con capacidades diferentes; por cual se tienen que garantizar la ampliaicón y la operación della infraestructura de drenaje y las plantas de tratamiento y distribución, así como la recuperación, manejo y cobertura de aguas residuales, por lo que se realizaron 0.941 kilometros de tuberias atendidos al periodo, con dichos trabajos se beneficia a una población de 2,500 habitantes aproximadamente.  </t>
    </r>
  </si>
  <si>
    <r>
      <rPr>
        <b/>
        <sz val="9"/>
        <rFont val="Gotham Rounded Book"/>
      </rPr>
      <t>Acciones Realizadas</t>
    </r>
    <r>
      <rPr>
        <sz val="9"/>
        <rFont val="Gotham Rounded Book"/>
      </rPr>
      <t xml:space="preserve">:  A través de la Obra por Contrato se relizan los trabajos para la Construcción y Ampliación de Infraestructura de Drenaje conuna meta total de 0.941 kilómetros en los siguientes proyectos:
Construcción de Redes de Drenaje con una meta ejecutada de 0.490 kms  en :
1.-Colonia Santa  Úrsula  Xitla 
Trabajos realizados: Trazo y nivelación , corte y la demolición de la carpeta asfáltica, excavación de zanja, colocación de cama de arena colocación de tubería de polietileno de alta densidad corrugado (PAD corrugado).
Construcción de Drenaje con una meta de 0.451 kms en la Colonia:
1.-  Prados Coapa , Calle: Escuela 
Trabajos realizados: Trazo y nivelación, demoliciones, excavaciones y perforación horizontal, rellenos, tubería de polietileno de alta densidad de diferentes diámetros, construcción de pozos de visita, renivelación de alcantarillas, bacheo y conexión al colector principal. 
 Por otro lado se ejercieron recursos referentes a la Elaboración de un Proyecto de Levantamiento Físico de Necesidades y Seguimiento de las Obras del Sistema de Drenaje 
Trabajos realizados : Seguimiento: Verificación y control de las obras, estas corresponden a las diferentes fases que se indican en las Normas de Construcción de la Administración Pública de la Ciudad de México en su Libro 9A Tomo Único, Particularidades de la Ley de Obras Públicas del Distrito Federal y su Reglamento relativas a: Fase 01.- Actividades Previas; Fase 02.- Actividades Inmersas; Fase 03.- Verificación de cumplimiento de calidad de la obra; Fase 04.- Control de Programas; Fase 05.- Control Presupuestal y Fase 06.- Entrega-recepción, liquidación y finiquito
Tambien se procedio al pago de adeudos de años anteriores (ADEFAS) del Ejercicio 2017 </t>
    </r>
  </si>
  <si>
    <r>
      <rPr>
        <b/>
        <sz val="9"/>
        <rFont val="Gotham Rounded Book"/>
      </rPr>
      <t>Objetivo:</t>
    </r>
    <r>
      <rPr>
        <sz val="9"/>
        <rFont val="Gotham Rounded Book"/>
      </rPr>
      <t xml:space="preserve"> Para la Delegación Tlalpan, la Infraestructura Urbana constituye un aspecto central y un factor fundamental de equidad, que impacta a una proporción importante de la población tlalpense, principalmente mujeres, niños, adultos mayores y personas con capacidades diferentes; por lo que,  para mantenerla en estado óptimo, al período se realizó el Desazolve a la Red del Sistema de Drenaje al periodo con un total de 248,946.53 Metros, los cuales se dividen de la siguiente manera: a través de la Obra por Contrato se realizaron 5,316.53 metros y a través de la Obra por Administración se realizaron 243,630.00 metros, esto con el fin de poder garantizar el acceso universal a más y mejores servicios urbanos, reduciendo con ello los índices de contaminación ambiental, así como las enfermedades gastrointestinales, con estas obras se benefició a una población aproximada de 12,800 habitantes, mejorando sus condiciones de vida. </t>
    </r>
  </si>
  <si>
    <r>
      <rPr>
        <b/>
        <sz val="9"/>
        <rFont val="Gotham Rounded Book"/>
      </rPr>
      <t>Acciones Realizadas:</t>
    </r>
    <r>
      <rPr>
        <sz val="9"/>
        <rFont val="Gotham Rounded Book"/>
      </rPr>
      <t xml:space="preserve"> Se realizó una meta total de 248,946.530 metros en las obras referentes a los trabajos de Desazolve a la Red del Sistema de Drenaje, de los cuales a través de la Obra de contrato se realizaron 5,316.53 metros en los siguientes proyectos:   Desazolve de la Red del Sistema de Drenaje con 2,587.98 metros en :
Mantenimiento para las Obras de Desazolve de Resumideros: 1.-Pedregal de San Nicolás I, 2.-Pedregal de San Nicolás II, 3.-Pedregal de San Nicolás III, 4.-Pedregal de San Nicolás IV, 5.-Héroes de Padierna, 6.-Torres de Padierna, 7.-Bosques del Pedregal, 8.-Popular Santa Teresa, 9.-Sector XVII.
Trabajos realizados en cada uno de los frentes: Mejoramiento interno de tuberías de drenaje sanitario para el desalojo eficiente de las aguas negras y pluviales considerando la extracción de azolve y depósito del mismo en el tiro oficial, rehabilitación de pozos de visita y alcantarillado.
Trabajos con Presupuesto Participativo para realizar trabajos para las Obras de Desazolve de la Red de Drenaje Sanitario con 2,728.55 en la siguiente colonia: 1.-Belisario Domínguez con Clave de Comité 12-215 
Trabajos realizados: Mantenimiento de la Infraestructura de Drenaje,mantenimiento de pozos de visita y alcantarillado, renivelación de brocales y tapas de alacantarilla y sustitución de tubería dañada.
Y através de la Obra por Administración se llevaron acabo 243,630.00 metros enlas siguientes colonias: 
2 de Octubre, Arenal Tepepan, A.M.S.A., Actocpan, Ampliación Miguel Hidalgo 2da Sección, Ampliación Miguel Hidalgo 3era Sección,Ampliación Miguel Hidalgo 4ta Sección, Ampliacicón Plan de Ayala, Arboledas del Sur,  Belizario Domínguez, Belvedere, Chichicaspatl, Chimalcoyotl, Dolores Tlalli, Ejidos de San Pedro Martir, Ex Hda. San Juan de Dios, Fracc. Chimalli, Fuentes Brotantes,Fuentes de Tepepan,  Granjas Coapa, Guapalupe Tlalpan, Heroes de Padierna, Isidro Fabela, Jardines del Ajusco, Jardínes del Ajusco 2da Secc., Lomas Altas de Padierna Sur, La Fama, La Joya, Lomas de Cuilotepec, Lomas de Texcalatlaco, Mesa los Hornos, Miguel Hidalgo 1era Secc., Mirador 1era Secc., Mirador 2, Paraje 38, Parques del Pedregal, Pedregal de las Águilas, Pedregal de San Nicolás1era Secc., Pedregal de San Nicolás 2da Secc., Pedregal de San Nicolás 3era Secc., Pedregal de San Nicolás 4ta Secc., Pedregal de Santa Úrsula Xitla, Popular Santa Teresa, Prados Coapa 2da Secc., Prados Coapa 3ra Secc., Primavera, Rancho los Colorines, Residencial Villa Coapa,Rinconada Coapa 1era Secc.,  Rinconada Coapa 2da Secc., Rómulo Sánchez Mireles, San Juan Tepeximilpa, San Andres Totoltepec, San Juan Tepeximilpa, San Lorenzo Huipulco, San Miguel Ajusco, San Miguel Topilejo, San Miguel Xicalco, San Pedro Mártir, Santa Ursula Xitla, Santo Tomas Ajusco, San Pedro Apostol, Tlalcolígia, Tlalpan Centro, Tlaxcaltenco la Mesa, Torriello Guerra,Torres de Padierna,  U.H. Tenorios, U.H. Fuentes Brotantes, U.H. Narciso Mendoza, U.H. Narciso Mendoza S.M.2, Valle Escondido,  Valle de Tepepan, Villa Coapa, Viveros de Coactetlan, Volcanes. 
Trabajos realizados referentes a; Desazolve por medios mecánicos, como es el uso de malacates en Pozos de Visita y por medio del Camión Vactor.
</t>
    </r>
  </si>
  <si>
    <r>
      <rPr>
        <b/>
        <sz val="9"/>
        <rFont val="Gotham Rounded Book"/>
      </rPr>
      <t>Objetivo:</t>
    </r>
    <r>
      <rPr>
        <sz val="9"/>
        <rFont val="Gotham Rounded Book"/>
      </rPr>
      <t xml:space="preserve"> Para la Delegación Tlalpan, la Infraestructura Urbana constituye un aspecto central y un factor fundamental de equidad, que impacta a una proporción importante de la población tlalpense, principalmente mujeres, niños, adultos mayores y personas con capacidades diferentes; por lo que, en materia de obras y servicios urbanos se  realizó al período, el Mantenimiento, Conservación y Rehabilitación del Sistema de Drenaje con un total de 465.668 Kilómetros, de los cuales  a través de la Obra por Administración se relizaron 462.77  kms. y através de la Obra por Contrato se relizaron  2.898 kms, garantizando el acceso universal a más y mejores servicios, reduciendo con ello los índices de contaminación ambiental, así como las enfermedades gastrointestinales, con estas obras se benefició a 52,200 habitantes, mejorando sus condiciones de vida.</t>
    </r>
  </si>
  <si>
    <r>
      <rPr>
        <b/>
        <sz val="9"/>
        <rFont val="Gotham Rounded Book"/>
      </rPr>
      <t>Acciones Realizadas:</t>
    </r>
    <r>
      <rPr>
        <sz val="9"/>
        <rFont val="Gotham Rounded Book"/>
      </rPr>
      <t xml:space="preserve"> Se realizó una meta total de 465.668 kilómetros para el mantenimiento, conservación y rehabilitación al Sistema de Drenaje de los cuales a través de la Obra por contrato se realizaron 2.898 kilóemtros en los siguientes proyectos:  
Rehabilitación de Redes de Drenaje en diversas Colonias y Pueblos de la Delegación Tlalpan. con 2.482 kms
1.-Magisterial Coapa, 2.-Arboledas del Sur, 3.-Miguel Hidalgo 3ra. Sección, 4.-Miguel Hidalgo 4Ta. Sección, 5.-Pueblo San Andrés Totoltepec, 6.-Progreso  Tlalpan,7.-Pueblo San Miguel Ajusco, 8.-La Nopalera y 9.- Pueblo San Pedro Martír  
Trabajos realizados en cada uno de los frentes: Trazo y nivelación; corte y la demolición de la carpeta asfáltica,  excavación de la zanja ; colocación de cama de arena de tubería de polietileno de alta densidad corrugado (PAD corrugado);  conexiones domiciliariasconstrucción de  pozos con los cuales se dará mantenimiento a la red, trabajos de relleno y compactación  trabajos de asfalto. 
Através del Presupuesto Participativo se realizaron trabajos para Mantener y Rehabilitar la Red de Drenaje 0.366 kms
1.-Rinconada (U.Habit.) con Clave de Comité 12-143, 2.-Arboledas del Sur con Clave de Comité 12-007, 3.-Arenal Puerta Tepepan con Clave de Comité 12-009, 4.-Cruz Del Farol con Clave de Comité 12-029, 5.-Lomas del Pedregal  con Clave de Comité 12-085,
Trabajos realizados en cada uno de los frentes: Trazo y nivelación,  demolición de pavimento, excavación, construccion de estructuras de captación, instalación de tuberia, rellenos, acarreos y restitucion de pavimento, limpieza general de la obra.   Reduciendo con ello la contaminación ambiental y las enfermedades infecciosas entre la población tlalpense.                     
Rehabilitación de Cárcamo y Conexión de Drenaje en la colonia San Juan Tepeximilpa con 0.050 kms
Trabajos realizados: Rehabilitación de cárcamo, trabajos de electricidad, trazo y l nivelación, corte y la demolición de la carpeta asfáltica,excavación,cama de arena, colocación de tubería de polietileno de alta densidad corrugado de diferentes pulgadas, relleno y compactación de zanjas y bacheo de la cepa para dejar la vialidad en el estado en que se encontraba originalmente.
A través de la Obra por Administración se atendieron al periodo 462.77 kilómetros al Mantenimiento, Conservación y Rehabilitación al Sistema de Drenaje en las siguientes colonias de esta demarcación: Ampl. Isidro Fabela, Ampl. Miguel Hidalgo 2da Secc., Ampl. Miguel Hidalgo 3ra Secc., Ampl. Miguel Hidalgo 4ta Secc., Ampl. San Juan Tepeximilpa, Arboledas del Sur, A.M.S.A., Arenal Guadalupe, Arenal Tepepan, Barrio Niño Jesus, Belisario Dominguez, Belvedere, Bosques del Pedregal, Cantera Puente de Piedra, Chichicaspatl, Chimalcoyotl,Chimalli, Cultura Maya,  Divisadero, Encinos, Ejidos de Huipulco, Ejido de San Pedro Martir, Ex Hda Coapa, Ex Hda. San Juan de Dios,Fracc. Chimalli,  Floresta Coyoacan , Fuentes Brotantes, Fuentes de Tepepan, Fuentes del Pedregal, Granjas Coapa, Guadalupe Tlalpan,Hacienda San Juan, Heroes de Padierna, Isidro Fabela, Juventud Unida, La Joya,  La Lonja,  Lomas Altas de Padierna Sur, Lomas de Cuilotepec, Mesa los Hornos, Miguel Hidalgo 1era Secc., Mirador 2da Secc., Nueva Oriental Coapa, Pedregal de San Nicolas 2da Secc., Pedregal de San Nicolas 4ta Secc., Pedregal de Santa Ursula Xitla, Prados Coapa 2da Secc.,Prados Coapa 3ra Secc., Rancho los Colorines,  Residencial Villa Coapa, Rinconada Coapa 1ra Secc., Romulo Sanchez Mireles, San Andres Totoltepec, San Lorenzo Huipulco, San Miguel Ajusco, San Miguel Topilejo, San Pedro Martir, Santa Ursula Xitla, Sección XVI, Tlalpan Centro, Torriello Guerra, U.H. Fuentes Brotantes, U.H. Narciso Mendoza S.M.4, U.H. Narciso Mendoza S.M.5, U.H. Narciso Mendoza S.M. 8, U.H. Fovissste Fuentes Brotantes, Valle Escondido, Valle de Tepepan, Vergel Coapa, Vergel Coyoacan, Villa Coapa, Villa Cuemanco, Villa del Puente, Villa Lazaro Cardenas, Vistas del Pedregal, Volcanes. 
Trabajos Realizados referentes a excavación, descubrir tubo afectado, reparación de tubería y relleno de excavación. 
Tambien se procedio al pago de adeudos de años anteriores (ADEFAS) del Ejercicio 20176
</t>
    </r>
  </si>
  <si>
    <r>
      <rPr>
        <b/>
        <sz val="9"/>
        <rFont val="Gotham Rounded Book"/>
      </rPr>
      <t xml:space="preserve">Objetivo: </t>
    </r>
    <r>
      <rPr>
        <sz val="9"/>
        <rFont val="Gotham Rounded Book"/>
      </rPr>
      <t>Garantizar el mantenimiento y la operación del sistema de drenaje y las plantas de tratamiento y distribución, así como la recuperación, manejo y cobertura de aguas residuales con la construcción de 18 piezas de resumideros, así como el mantenimiento y la rehabilitación a 36 piezas de resumideros y la construcción de 1 muro de contención para estabilizar el talud en la barranca del cauce del rió Eslava, realizándose un total de 55 piezas para las Obras Complementarias al Sistema de Drenaje, con estos trabajos se prestenede beneficiar a una población aproximada de 100,000.00 habitantes aproximadamente de las cuales 485 son mujeres</t>
    </r>
  </si>
  <si>
    <r>
      <rPr>
        <b/>
        <sz val="9"/>
        <rFont val="Gotham Rounded Book"/>
      </rPr>
      <t xml:space="preserve">Acciones Realizadas: </t>
    </r>
    <r>
      <rPr>
        <sz val="9"/>
        <rFont val="Gotham Rounded Book"/>
      </rPr>
      <t xml:space="preserve"> Se colocaron 55 piezas para atender a los diferentes trabajos para la Construcción de las Obras complementarias al Sistema de Drenajes. las cuales fueron:  Construcción de 1  Muro de Contención para estabilizar el Talud de la Barranca en el Cauce del Rio Eslava  meta ejecutada: 1 pieza (Muro)
Trabajos realizados: Trazo y Nivelación, Excavación, construcción de muro de mampostería/ concreto con una superficie de 103.80 m3, Tendido de tubería de polietileno de alta densidad de diferentes diámetros, Relleno y Bacheo
.Mantenimiento y Rehabilitación de 5 Resumideros 
1.- Fuentes y Pedregal de Tepepan  con Clave de Comité 12-048,  2.- Oriente (Ampl)  con Clave de Comité 12-112,  3.- Tezontitla  con Clave de Comité 12-173, 4.- Valle Escondido  con Clave de Comité 12-184, 5.- Xaxalco  con Clave de Comité 12-200. 
Trabajos realizados:  Trazo y nivelación,  demolición de pavimento, excavación, construccion de estructuras de captación, instalación de tuberia, rellenos, acarreos y restitucion de pavimento, limpieza general de la obra.,rehabilitación de estructuras de captación, conducción e infiltración (5 resumideros),  excavación en las estructuras existentes, en una profundidad de 1.00 metro , trabajos realziados a mano y a base de equipo neumático. 
Recursos FAIS para la Construcción de Resumideros 18 Resumideros
1.- San Andrés Totoltepec AGEB 1602, 2.- Plan de Ayala AGEB 2441,3.- Dolores Tlalli AGEB 2456, 4.- Cumbres de Tepetongo AGEB 223A, 5.- Tlalmille AGEB 1744, 6.- Los Encinos AGEB 1299, 7.- Pedregal De San Nicolás 4a. Sección AGEB 0619 y AGEB 077A,  8.- Popular Santa Teresa AGEB 1388,  9.- Jardines Del Ajusco AGEB 084A, 10.- Miguel Hidalgo 2da. Sección AGEB 0888, 11.- Lomas Altas de Padierna AGEB 1477, 12.- Rincón Del Mirador II AGEB 1513,13.- Sector XVII AGEB 1496
Trabajos realizados: Trazorazo y la nivelación, excavación de tina y rejillas; corte y la demolición de la carpeta asfáltica, excavación hasta la profundidad donde se encuentre la grieta, construcción de muros de mampostería, suministro y colocación de acero de refuerzo para losa tapa, cimbra y descimbrado de losa tapa, colado de losa tapa, construcción de tina para rejillas desarenadores, suministro y colocación de rejillas de acero estructural,  rellenos entre los muros y el ancho de la excavaciones,instalación de tubería  a las rejillas con el resumidero, compactación de rellenos y aproche de cepas. 
Recursos FAIS con trabajos para la Rehabilitación de Resumideros 20 piezas
1.-Héroes de Padierna AGEB 0638 y0820, 2.- Popular Santa Teres AGEB 1388, 3.- Lomas de Padierna AGEB 0322 ,4.- Pedregal de San Nicolás 3era Sección AGEB 0619, 5.- Sector XVII AGEB 1496, 6.- Encinos AGEB 1299, dentro del perímetro Delegacional. 
Trabajos realizados:trazo y la nivelación, excavación de tina y rejillas; corte y la demolición de la carpeta asfáltica, excavación hasta la profundidad donde se encuentre la grieta, construcción de muros de mampostería, suministro y colocación de acero de refuerzo para losa tapa, cimbra y descimbrado de losa tapa, colado de losa tapa, construcción de tina para rejillas desarenadores, suministro y colocación de rejillas de acero estructural, rellenos entre los muros y el ancho de la excavaciones, instalación y conección de tubería  de las rejillas con el resumidero, compactación de rellenos y  bacheo. 
Recursos FAIS con trabajos para el Mejoramiento de Obras Complementarias, Rehabilitación Resumideros meta ejecutada de 11 resumideros
1.-Lomas Altas de Padierna AGEB 1477, 2.- Héroes de Padierna AGEB 0820 y 0642, 3.- Jardines del Ajusco AGEB  0854, 4- Miguel Hidalgo 2a Sección AGEB 0888, 5.- Fuentes de Tepepan AGEB 2121, 6.-Santa Úrsula Xitla AGEB 1072, dentro del perímetro Delegacional. 
Trabajos realizados:trazo y la nivelación, excavación de tina y rejillas; corte y la demolición de la carpeta asfáltica, excavación hasta la profundidad donde se encuentre la grieta, construcción de muros de mampostería, suministro y colocación de acero de refuerzo para losa tapa, cimbra y descimbrado de losa tapa, colado de losa tapa, construcción de tina para rejillas desarenadores, suministro y colocación de rejillas de acero estructural, rellenos entre los muros y el ancho de la excavaciones, instalación y conección de tubería  de las rejillas con el resumidero, compactación de rellenos y  bacheo. 
NOTA1 : DE ORIGEN ESTOS PROYECTOS SE EN CONTRABAN EN ELFONDO DE  DEUDA Y CAMBIARON AL FONDO FAIS
NOTA 2:1.- Roca de Cristal AGEB 2282 Y  2.- 2 De Octubre AGEB 2051 frentes cancelados por oposición vecinal, cabe mencionar que apesar de estas cancelaciones la meta se rebasó cumpliendose con los objetivos institucionales de la meta modifcada ya que se adicionaron recursos del Fondo FAIS (25P683).</t>
    </r>
  </si>
  <si>
    <r>
      <t xml:space="preserve">Objetivo:  </t>
    </r>
    <r>
      <rPr>
        <sz val="9"/>
        <rFont val="Gotham Rounded Book"/>
      </rPr>
      <t>Establecer un programa de mantenimiento y conservación de las áreas verdes urbanas de la Alcaldía, Promover permanentemente la creación de nuevos parques públicos, así como rehabilitar los existentes para evitar el crecimiento de la mancha urbana y generar mayores fuentes de oxígeno para la ciudad, se atendieron 750,300 metros cuadrados de Áreas Verdes dentro del perimetro, beneficiando a 350,000 habitantes aproximadamente, en diversos sitios y espacios  públicos con áreas verdes, camellones y áreas comunes, para recreación y esparcimiento de sus familias y para quienes acuden a estos sitios o transitan hacia otros lugares, mejorando considerablemente los espacios y la imágen urbana en;  50 Colonias, 8 pueblos, 20 Unidades Habitacionales; 10 Barrios, Parques y Jardínes, Plazas, Espacios Públicos y Camellones, además de mantener el arbolado en condiciones fitosanitarias sanos, con la realización de podas y retiro de árboles secos y con plagas, sustituir con plantas de ornato aquellas que se encuentran secas en camellones y áreas de esparcimiento y recreación, así como para reducir el riesgo de caída por efecto de vientos fuertes, liberación de luminarias de follaje con el objeto de permitir la iluminación de las calles y brindar seguridad a los ciudadanos y sus bienes.</t>
    </r>
  </si>
  <si>
    <r>
      <t xml:space="preserve">Acciones Realizadas: </t>
    </r>
    <r>
      <rPr>
        <sz val="9"/>
        <rFont val="Gotham Rounded Book"/>
      </rPr>
      <t xml:space="preserve"> Por parte de la Dirección General de Servivios Urbanos se atendieron 1,000,000 de metros cuadrados de Áreas Verdes dentro del perimetro de la Delegación, lo anterior a efecto de Conservar y Mantener las Áreas Verdes, realizando las siguientes actividades:  Deshierbe de 9,410 metros cuadrados, Poda de pasto 380,333  metros cuadrados; Desmonte o retiro de maleza 6,168 metros cuadrados, Papeleo de 154,489 metros cuadrados, Retiro de hierba en adocreto 7,204 metros cuadrados, Barrido de áreas verdes 415,765 metros cuadrados, Riego de áreas verdes 6,030 metros cuadrados, Rastrilleo 8,286 metros cuadrados, Riego con manguera 16,425 metros cuadrados. 
Acciones Adicionales:  Acarreo de basura vegetal 5,448 metros cúbicos, Aflojado de tierra 4,343 metros lineales, Cajeteo 5,259 metros lineales, Poda de seto 25,367 metros lineales, Retiro de seto 0 piezas, sembrado de planta 12,653 piezas, Levantamiento de fuste 919 piezas, Retiro de basura vegetal 19,105 metros cúbicos, Poda de árboles 2,944 piezas, despunte de árboles, reducción de copa, clareo de copa 7,541 piezas, Embolado de árboles 277 piezas, retiro de árboles secos o muertos 502 piezas, retiro de tierra 19 metros cúbicos, Liberación de luminarias 832 piezas, retiro de hierba en banqueta y guarniciones 517 metros lineales, Poda fitosanitaria 7 piezas, Acarreo de planta 2,796 plantas, Liberación de lineas eléctricas 88 piezas, Liberación de cámaras de seguridad 63 piezas, Limpieza de canaleta 3,409 metros lineales, Sembrado de árbol 680 Piezas. Beneficiando a 350,000 habitantes aproximadamente, en diversos sitios y espacios  públicos con áreas verdes, camellones y áreas comunes, para recreación y esparcimiento de sus familias y para quienes acuden a estos sitios o transitan hacia otros lugares, mejorando considerablemente los espacios y la imágen urbana Delegacional en;  50 Colonias, 8 pueblos, 20 Unidades Habitacionales; 10 Barrios, Parques y Jardínes, Plazas, Espacios Públicos y Camellones, además de mantener el arbolado en condiciones fitosanitarias sanos, con la realización de podas y retiro de árboles secos y con plagas, sustituir con plantas de ornato aquellas que se encuentran secas en camellones y áreas de esparcimiento y recreación, así como para reducir el riesgo de caída por efecto de vientos fuertes, liberación de luminarias de follaje con el objeto de permitir la iluminación de las calles y brindar seguridad a los ciudadanos y sus bienes. 
</t>
    </r>
    <r>
      <rPr>
        <b/>
        <sz val="9"/>
        <rFont val="Gotham Rounded Book"/>
      </rPr>
      <t>Acciones Realizadas:</t>
    </r>
    <r>
      <rPr>
        <sz val="9"/>
        <rFont val="Gotham Rounded Book"/>
      </rPr>
      <t xml:space="preserve">  En este ejercicio fiscal la Dirección de Medio Ambiente, Desarrollo Sustentable y Fomento Economico, colaboró con la plantación de una superficie de 1,016,000 metros cuadrados en los siguientes puntos: Mesa los Hornos, Parque Cuauhtémoc, Villa Coapa todas las Super Manzanas, y Fuentes Brotantes.  </t>
    </r>
  </si>
  <si>
    <r>
      <t xml:space="preserve">Objetivo: </t>
    </r>
    <r>
      <rPr>
        <sz val="9"/>
        <rFont val="Gotham Rounded Book"/>
      </rPr>
      <t xml:space="preserve">La prestación de servicios públicos eficientes, la infraestructura urbana constituye un aspecto central, que atienda las necesidades de la población, garantizando su accesibilidad, procurando que los habitantes de la Ciudad de México puedan desplazarse con fluidez, seguridad y reducción de tiempo, a través de obras y servicios urbanos, La Delegación Tlalpan realizó al período a través de la Obra por Administración 75,000.00 Metros lineales con el balizamiento a vialidades en las diferentes avenidas y calles de la demarcación, con dichos trabajos se befició a una población aproximada de 110,000 habitantes considerando a los habitantes locales y foraneos.   </t>
    </r>
  </si>
  <si>
    <r>
      <t xml:space="preserve">Acciones Realizadas: </t>
    </r>
    <r>
      <rPr>
        <sz val="9"/>
        <rFont val="Gotham Rounded Book"/>
      </rPr>
      <t xml:space="preserve">A través de la Obra por Administración se realizaron 75,000.00 Metros lineales con el balizamiento a vialidades en las siguientes colonias:
Ampliación Fuentes del Pedregal, Barrio de San Pedro Apóstol, Cantera Puente de Piedra, Centro de Tlalpan, Chimilli, Cuchilla de Padierna, Dos de octubre, Fracc. Nueva Oriental Coapa, Frac. Vergel de Coyoacán, Fracc. vergel del Sur, Fracc. Villa del Puente, Héroes de Padierna, Isidro Fabela, Jardine del Ajusco, Juventud Unida, Loreto y Peña Pobre, Los Volcanes, Miguel Hidalgo2a. Sección, Miguel Hidalgo 3a. Sección, Pedregal de Las Águilas, Pedregal de San Nicolás 3a. Sección, Pedregal de Santa Úrsula Xitla, Popular Santa Teresa, Pueblo de La Magdalena Petlacalco, Pueblo de San Andrés Totoltepec, Pueblo de San Miguel Xicalco, Rómulo Sanchéz Mireles, San Juan tepeximilpa, Toriello Guerra, U. H. Narciso Mendoza super manzana 3 y U. H. Las Hadas.
Trabajos Realizados:(aplicación de pintura en triblocks, cajón de estacionamiento con disco en piso, marimbas, revos, letreros, flechas de sentido vial, topes, guarnición, leyenda en piso, línea de "Alto", línea central, paso cebra, paso peatonal, señalamientos)
</t>
    </r>
  </si>
  <si>
    <r>
      <t xml:space="preserve">Objetivo: </t>
    </r>
    <r>
      <rPr>
        <sz val="9"/>
        <rFont val="Gotham Rounded Book"/>
      </rPr>
      <t>Garantizar una circulación cómoda, eficiente, accesible y segura a las personas que transitan en la vía pública, que priorice a los peatones, ciclistas y usuarios del transporte público, mediante el desarrollo de una red de “Calles Completas” en vialidades primarias, así como la pacificación del tránsito y ordenamiento de las calles secundarias,con la construcción y señalización adecuados, con una meta de 1,057.12 M2, con lo que se beneficia a una población aproximada de 4,800 habitantes considerando la población flotante.</t>
    </r>
  </si>
  <si>
    <r>
      <t xml:space="preserve">Acciones Realizadas:  </t>
    </r>
    <r>
      <rPr>
        <sz val="9"/>
        <rFont val="Gotham Rounded Book"/>
      </rPr>
      <t>Se realizó una meta total al perido de 1,057.12 m2 metros cuadrados y  634.00 metros lineales  de guarniciones  para Construir y Ampliar Banquetas a través de la Obra por Contrato en las colonias: 
1.- Toriello Guerra, 2.- Héroes de Padierna, 3.- Lomas de Padierna, 4.- Belisario Dominguez, 5.- Pedregal de San Nicolas 1ra, 6.-Pedregal de San Nicolas 2da, 7.-Pedregal de San Nicolas 3ra Sección, 8.-Ejidos de San Pedro Mártir
Trabajos realizados en cada uno de los frentes:  Trabajos de nivelación, conformación y compactación del terreno, construcción de banquetas y guarniciones con concreto simple, acabados en general.
Por otro lado se menciona que se realizaron pagos de ADEFAS del Ejercicio 2017 DG:60 con el fondo PARTICIPACIONES FEDERALES (15O380)</t>
    </r>
  </si>
  <si>
    <r>
      <t>Objetivo:</t>
    </r>
    <r>
      <rPr>
        <sz val="9"/>
        <rFont val="Gotham Rounded Book"/>
      </rPr>
      <t xml:space="preserve"> Orientar el desarrollo urbano hacia una ciudad compacta, dinámica, policéntrica y equitativa, que potencie las vocaciones productivas y que fomente la inversión, para alcanzar un patrón de ocupación eficiente que induzca la redistribución de la población a zonas que combinen los diversos usos del suelo, mejore la infraestructura pública, y propicie la equidad territorial, se realizaron 8 inmuebles y con estos trabajos se beneficiaron a una población de 51,000 habitantes y personal administrativo que labora en los centros de trabajo.</t>
    </r>
  </si>
  <si>
    <r>
      <t xml:space="preserve">Acciones Realizadas: </t>
    </r>
    <r>
      <rPr>
        <sz val="9"/>
        <rFont val="Gotham Rounded Book"/>
      </rPr>
      <t xml:space="preserve"> Através de la Obra por contrato se realizaron trabajos Construcción y Ampliación de Edificios Públicos y al periodo se reporta una meta total de 5 inmuebles los cuales son:
1.-Centro de Artes y Oficios Cultura Maya ubicado  en Calle Yobain S/No. Esquina Tepakan,  Col. Cultura Maya
2.-Centro de Artes y Oficios San Miguel Xicalco ubicado en Av. Mèxico - Ajusco S/No. Pueblo de San Miguel Xicalco
3.-Estacionamiento Juana de Asbaje ubicado en Calle Hidalgo entre Francisco I Madero Y Benito Juarez, Col. Centro de Tlalpan
4.- Centro de Artes y Oficios Mesa los Hornos ubicado en Cehuantepec Esq. Xamiltepec, Col. Mesa Los Hornos
Trabajos realizados en cada uno de los frentes: Nivelación, excavaciones, demoliciones, rellenos, cimentación, construcción de áreas de servicio y de trabajo funcionales, instalaciones eléctricas e hidrosanitarias y acabados en general.
5.-Conclusión de los trabajos de construcción de la Subdelegación de San Miguel Ajusco, Ubicado en Calle General Pedro María Anaya  y Calle Mariano Escobedo, Pueblo San Miguel Ajusco (Segunda Etapa),  se realizaron trabajos adicionales através de la Obra por Administración:  reparación y mantenimiento en instalaciones eléctricas y trabajos de albañilería.
Trabajos realizados a través de la Obra por contrato:trabajos a realizar: Nivelación, excavaciones, demoliciones, rellenos, cimentación, construcción de áreas de servicio y de trabajo funcionales, instalaciones eléctricas e hidrosanitarias y acabados en general.
Presupuesto Participativo se realizaron trabajos para la Construcción de  3 Edificios Públicos
6.-La Primavera con Clave de Comité 12-076, 7.-Santo Tomás Ajusco (Pblo) con Clave de Comité 12-163, 8.-Bosques del Pedregal con Clave de Comité 12-016.
Trabajos  realizadospor cada frente: Desyerbe y limpieza del terreno; trazo y nivelación; excavaciones para cimentación; conformación y compactación del terreno; construcción de cimientos; relleno de zanjas con tepetate; construcción de muros, losas; repellado y aplanado de muros; colocación de puertas y ventanas; instalaciones hidrosanitarias y electricas; colocación de piso y lambrines; aplicación de pintura en muros y plafones, colocación de barandales y protecciones, impermeabilización de azotea.
</t>
    </r>
  </si>
  <si>
    <r>
      <t xml:space="preserve">Objetivo:  </t>
    </r>
    <r>
      <rPr>
        <sz val="9"/>
        <rFont val="Gotham Rounded Book"/>
      </rPr>
      <t>El mejoramiento de los servicios y la infraestructura de la ciudad debe presentar una imagen urbana renovada y de vanguardia y como parte de una estrategia de fomento del crecimiento económico, la Delegación Tlalpan realizó un programa de inversión en infraestructura pública, como impulsor del desarrollo económico que impacta en la productividad y el empleo, ampliando y rehabilitando la infraestructura comercial con 1 inmueble, con estos trabajos se benefició a una población aproximada de 520,000 habitantes considerando a la población flotante.</t>
    </r>
  </si>
  <si>
    <r>
      <t>Acciones Realizadas:</t>
    </r>
    <r>
      <rPr>
        <sz val="9"/>
        <rFont val="Gotham Rounded Book"/>
      </rPr>
      <t>Através de la Obra por Contrato se realizó el proyecto para la  Conclusión de los trabajos de Construcción de 1 inmueble:
1.-Mercado Maní ubicado en Av. Mani entre Dzemul y Tixmehuac Colonia Pedregal de San Nicolás, dentro del perímetro de la Alcaldía.
con los trabajos realizados: Construcción de locales comerciales al interior del Mercado Maní, construcción de techumbre, instalación eléctrica e hidrosanitaria y acabados en general.</t>
    </r>
  </si>
  <si>
    <r>
      <rPr>
        <b/>
        <sz val="9"/>
        <rFont val="Gotham Rounded Book"/>
      </rPr>
      <t>Objetivo:</t>
    </r>
    <r>
      <rPr>
        <sz val="9"/>
        <rFont val="Gotham Rounded Book"/>
      </rPr>
      <t xml:space="preserve"> Para la Delegación Tlalpan, la prestación de servicios públicos eficientes y la infraestructura constituye un aspecto central, por lo que al periodo se llevó acabo el Mantenimiento, Conservación y Rehabilitación a un total de  38 Edificios Públicos de los cuales se realizaron através de la Obra por Contrato se atendieron 10  Edificios Públicos y através de la Obra por Administración 28 Edificios Públicos, con el fin, de que los servidores públicos que ahí laboran cuenten con las mejores condiciones higiénicas y de seguridad para desempeñar sus funciones con servicios de calidad en atención de las necesidades de la población que acude a realizar diversos trámites, beneficiando a  33,500  entre los que se consideran a los trabajadores que prestan el servicio a los habitantes de la Alcaldía; asi como a la población flotante que acude a estas instalaciones.</t>
    </r>
  </si>
  <si>
    <r>
      <rPr>
        <b/>
        <sz val="9"/>
        <rFont val="Gotham Rounded Book"/>
      </rPr>
      <t>Acciones Realizadas</t>
    </r>
    <r>
      <rPr>
        <sz val="9"/>
        <rFont val="Gotham Rounded Book"/>
      </rPr>
      <t xml:space="preserve">:Al periodo se realizó un total de 38  inmuebles de los cuales a través de la Obra por  Contrato se realizaron 10 inmueble en los siguientes proyectos los cuales son :  
Mantenimiento y Conservación y Rehabilitación a edificios Públicos:
1.-Medio Ambiente (Ecología), ubicado en Juárez 68, Colonia Tlalpan Centro, se realizaron trabajos adicionales a través de la Obra por Administración: aplicación de pintura en exteriores, 2.-Jurídico y Gobierno, ubicado en Plaza de la Constitución 1, Edificio Delegacional, Colonia Tlalpan Centro. 3.-Seguridad Ciudadana (Pública), ubicado en  Plaza de la Constitución 1, Edificio Delegacional, Colonia Tlalpan Centro.4.-Limantitla (Campamento), ubicado en Callejón San Marcos, Esquina Limantitla, Colonia Centro Tlalpan, se realizaron trabajos adicionales a través de la Obra por Administración: trabajos de albañilería en área de resguardo, colocación de tabla-roca para muros con canaletas y postes. 5.- Campamento las Torres, ubicado en Avenida de las Torres, Colonia Miguel Hidalgo 2a Sección.6.-Vito Alessio (Campamento), ubicado en Vito Alessio Robles, Colonia Miguel Hidalgo 2a Sección, se realizaron trabajos adicionales a través de la Obra por Administración: reparación y mantenimiento en instalaciones hidrosanitarias, cambio de w. c., plomería y tinacos. así como trabajos de reparación en puerta de bodegas. 7.-Panteón 20 de Noviembre, ubicado en San Marcos Esquina Congreso, Colonia Tlalpan Centro.8.-Coapa (Campamento), ubicado en Calle Cárcamo Esquina Miramontes, Narciso Mendoza, Colonia Villa Coapa, 9.-Hoyo (Campamento), ubicado en Callejón San Marcos, esquina Insurgentes Sur, Colonia La Joya.
Trabajos realizados en cada uno de los frentes: Pintura, cambio de lámparas, cambio de muebles sanitarios. Instalación eléctrica, instalación hidrosanitaria, carpintería, falso plafón, herrería.
Mantenimiento a Edificios Públicos al:
10.-Campamento de Ecología (Casa de los Patos), ubicado en Av. Fuentes Brotantes (Dentro del Parque Fuentes Brotantes), Fuentes Brotantes Tlalpan.
Trabajos realizados: Nivelación, demoliciones, reconstrucción de áreas de servicio y de trabajo funcional, instalaciones eléctricas e hidrosanitarias y acabados en general.
NOTA: RAMO 23 CON EL FRENTE: 1.-Rehabilitacion de la Biblioteca Central ubicada en Ignacio Allende No. 144, entre calles Benito Juárez y Francisco I. Madero, Tlalpan Centro  en la Delegación Tlalpan frente cancelado se informa que con el Oficio No. SFCDMX/SEDGPP/2278/2019 de fecha 31 de diciembre del año 2018; al respecto y en base a los Lineamientos Aplicables a las solicitudes de autorización para establecer compromisos presupuestales en los contratos de Obras Públicas de Adquisiciones o de otra índole, cuya ejecución comprenda más de un ejercicio fiscal, la Secretaría de finanzas de la CDMX , se encuentra imposibilitada para emitir autorización en la multianulidad; por lo que ya no se estuvo en posibilidades de ejercer dicho recursos así como se señala en el Oficio No. DGODU/DPC/017/2019 de fecha 09 de enero de 2019,se anexa copia de los oficios antes señalados.
Y a través de la Obra por Administración se realizaron 28 inmuebles los cuales son: 
1.- Casa de la Cultura "San Pedro Mártir", con domicilio en Carretera Federal a Cuernavaca Km 19.5 esq. Violeta, Pueblo de San Pedro Mártir. Realizando Trabajos de albañilería (construcción de arriates, colocación de adoquín). 2.- Dirección General de Obras y Desarrollo Urbano, con domicilio en calle San Fernando No. 84, col. Centro de Tlalpan. Realizando trabajos de reparación y mantenimiento en instalaciones eléctricas en cuarto de máquinas y caseta de vigilancia, trabajos de herrería, así como el cambio de bomba de 3 HP y de cables e instalación de tapa cisterna, acabados y albañilería, así como aplicación de pintura e impermeabilizante, reparación y mantenimiento en instalaciones eléctricas e hidrosanitarias.3.- Centro Pro Salud Valle Verde, con domicilio en Calle Jacarandas entre Sauces y Colorines, col. Valle Verde. Realizando trabajos de cerrajería, plomería y electricidad.4.- Centro TLP - 4, con domicilio en Lateral Anillo Periférico Sur s/n, Fracc. Villa del Puente. Realizando trabajos de reparación y mantenimiento en instalaciones hidrosanitarias.5.- Oficinas Administrativas de la Procuraduría, con domicilio en Calle Sinanché casi esq. Carretera Panorámica Picacho Ajusco, cerca de la STPS, col. Lomas de Padierna. Realizando trabajos de reparación y mantenimiento en instalaciones eléctricas e hidrosanitarias, instalación de mingitorios ecológicos, hidrante, lavabos y tapa de registro con marco para estacionamiento, colocación de mamparas en baños de hombres y mujeres. 6.- SSP- Coordinación Territorial TLP-1, con domicilio en Carretera Panorámica Picacho Ajusco Km 515, col. Miguel Hidalgo 4a. Sección. Realizando trabajos de albañilería (cemento y arena en muros, pasta blanco España y sellador en los mismos), reparación y mantenimiento en instalación hidrosanitaria y trabajos de desazolve, así como aplicación de pintura en muros y boquillas.7.- Subdelegación de Chimalcoyotl, con domicilio en Calle Cristóbal Colón no. 6, col. Chimalcoyotl. Realizando trabajos de herrería, cerrajería y obras de mantenimiento y reparación en instalaciones eléctricas e hidrosanitarias, así como la aplicación de pintura e impermeabilizante.8.- Casa de la Cultura "Tlalpan", con domicilio en Camino a Santa Teresa s/n esq. Zacatepetl, col. Parques del Pedregal. Realizando Trabajos de reparación y mantenimiento en instalaciones hidrosanitarias y de bombeo, aplicación de impermeabilizante, así como la reparación de puerta de azotea, reparación y mantenimiento en instalaciones eléctricas.9.- Centro de Desarrollo Integral y Comunitario (CEDIC) "Miguel Hidalgo", con domicilio  en Calle Alfredo V. Bonfil Mz 36 Lt 224 entre Corregidora y Constitución, col. Miguel Hidalgo 3a. Sección. Realizando trabajos de reparación y mantenimiento en instalaciones eléctricas e hidrosanitarias.10.- Centro Integral de Esparcimiento Lúdico y Orientación (CIELO), con domicilio en Av. Anillo Periférico Sur esq. 4a. Norte, col. Isidro Fabela. Realizando trabajos de reparación y mantenimiento en instalaciones eléctricas, así como trabajos de herrería.11.- Campamento "Miguel Hidalgo", con domicilio en Calle  Corregidora s/n esq. 1a. Cda. José García Preciat, col. Miguel Hidalgo 2a. Sección. Realizando trabajos de reparación y mantenimiento de instalaciones. eléctricas.instalaciones eléctricas y trabajos de herrería. </t>
    </r>
  </si>
  <si>
    <r>
      <rPr>
        <b/>
        <sz val="9"/>
        <rFont val="Gotham Rounded Book"/>
      </rPr>
      <t xml:space="preserve">Objetivo: </t>
    </r>
    <r>
      <rPr>
        <sz val="9"/>
        <rFont val="Gotham Rounded Book"/>
      </rPr>
      <t xml:space="preserve">La prestación de servicios públicos eficientes en la infraestructura urbana, constituye un aspecto central para la Delegación Tlalpan, por lo que se atienden las necesidades de la población principalmente de las mujeres y los grupos vulnerables. Se realizó al periodo una meta total de 4,795.39 Metros Cuadrados de banquetas y 1,715.12 ml de Guarniciones de los cuales a través de la Obra por Contrato se realizaron 2,684.95 m2 y 1.664.72 ml de Guarniciones y a través de la Obra por Administración se realizaron 2,110.44 m2 y 50.40 ml de guarniciones, con dichos trabajos se ha beneficiado a una población aoproximada de 450,500 habitantes, a través de  una perspectiva integral del desarrollo urbano, como factor para el mejoramiento de la calidad de vida, la integración social, el crecimiento y el avance de la equidad.   </t>
    </r>
  </si>
  <si>
    <r>
      <rPr>
        <b/>
        <sz val="9"/>
        <rFont val="Gotham Rounded Book"/>
      </rPr>
      <t>Acciones Realizadas:</t>
    </r>
    <r>
      <rPr>
        <sz val="9"/>
        <rFont val="Gotham Rounded Book"/>
      </rPr>
      <t xml:space="preserve"> Se realizó al periodo una meta total de 4,795.39 Metros Cuadrados de banquetas de los cuales a través de la Obra por Contrato se realizaron 2,684.95 m2  y 1,264 mL de Guarniciones en las siguientes colonias: 
Conservar y Rehabilitar Banquetas con 1,604.95 m2 de Banquetas y 832.36 Ml de Guarniciones
1.- Residencial Villa Coapa, 2.- Nueva Oriental Coapa, 3.- Valle Escondido, 4.- Ex Hacienda San Juan de Dios, 5.- Prados Coapa 1ra, 6.-Prados Coapa 2da, 7.-Prados Coapa 3ra Sección, 8.-Arboledas del Sur, 9.- Tlalpan Centro.
Trabajos realizados: Trazo y nivelación, Extracción manual de tocón,  Demolición por medios manuales de guarniciones y banquetas de concreto simple, preparación, conformación y compactación de subrasante para banquetas, Suministro y colocación de tepetate de 10 cm de espesor, Banqueta de 10 cm de espesor de concreto hidráulico. Acabado con volteador en las aristas de banquetas, Guarnición de concreto hidráulico, renivelación de rejillas de registro.  
Presupuesto Participativo para los trabajos para Conservar y Rehabilitar Banquetas Meta alcanzada:  1,080.00 m2 banquetas y   832.36ml de guarniciones
1.-El Zacatón con Clave de Comité 12-039, 2.-Ex Hacienda San Juan De Dios con Clave de Comité 12-042, 3.-Miguel Hidalgo con Clave de Comité  12-095, 4.-Prado Coapa 3A Sección-Potrero Acoxpa con Clave de Comité  12-131, 5.-Rancho Los Colorines (Fracc) con Clave de Comité 12-136, 6.-Villa Lázaro Cárdenas con Clave de Comité 12-194
Trabajos realizados: Trabajos de nivelación, conformación y compactación del terreno, construcción de banquetas y guarniciones con concreto simple y acabados en general.
Y a través de la Obra por Administración se realizaron 2,110.44 m2 de mantenimiento, conservación y rehabilitación de banquetas en las siguientes colonias: A. M. S. A., Arboledas del Sur, Cantera Puente de Piedra,  Centro de Tlalpan, Chimalcoyotl, Cruz del Farol, Fraccionamiento Ex Hacienda San Juan de Dios, Fraccionamiento Residencial Acoxpa, Fraccionamiento Hacienda San Juan, Fraccionamiento Residencial Coapa, Fracc. Residencial Villa Coapa súper manzana 4, Fraccionamiento Residencial Villa Coapa super manzana 5, Fracc. Rinconada Coapa 1a. Sección, Fraccionamiento Rinconada Coapa 2a. Sección, Fracc. Villa Lázaro Cárdenas, Fraccionamiento Magisterial Coapa, Fraccionamiento Vergel de Coyoacán, Héroes de Padierna, Isidro Fabela, La Fama, La Palma, Lomas de Cuilotepec, Mesa Los Hornos, Miguel Hidalgo 1era Secc., Miguel Hidalgo 3a Sección., Miguel Hidalgo 4ta Secc., Mirador del Valle, Nuevo Renacimiento de Axalco, Popular Santa Teresa, Pueblo San Pedro Mártir,  San Lorenzo Huipulco, Toriello Guerra, Unidad Habitacional FOVISSSTE Tenorios, Torres de Padierna, U.H. Narciso Mendoza súper manzana 1., U. H. Narciso Mendoza súper manzana 3 y Unidad habitacional Narciso Mendoza súper manzana 7. 
Trabajos realizados: Trazo y nivelación, Extracción manual de tocón, Demolición por medios manuales de guarniciones y banquetas de concreto simple, preparación, conformación y compactación de subrasante para banquetas, Suministro y colocación de tepetate de 10 cm de espesor, Banqueta de 10 cm de espesor de concreto hidráulico. Acabado con volteador en las aristas de banquetas, Guarnición de concreto hidráulico, renivelación de rejillas de registro.  
Adicionalmente se realizó la construcción de 50.40 ml. de guarnición en las colonias: Barrio La Fama, Cantera Puente de Piedra, Fraccionamiento Nueva Oriental Coapa y Miguel Hidalgo 4a. Sección. Lomas de Cuilotepec, Miguel Hidalgo 2a. Sección, Miguel Hidalgo 3a. Sección, Popular Santa Teresa, Toriello Guerra y Torres de Padierna, así como en el Fracc. Hacienda San Juan y en la U. H. Narciso Mendoza s. m. 3. 
</t>
    </r>
  </si>
  <si>
    <r>
      <rPr>
        <b/>
        <sz val="9"/>
        <rFont val="Gotham Rounded Book"/>
      </rPr>
      <t xml:space="preserve">Objetivo: </t>
    </r>
    <r>
      <rPr>
        <sz val="9"/>
        <rFont val="Gotham Rounded Book"/>
      </rPr>
      <t xml:space="preserve"> La prestación de servicios públicos eficientes, la infraestructura urbana constituye un aspecto central, que atienda las necesidades de la población, garantizando su accesibilidad, procurando que los habitantes de la Ciudad de México puedan desplazarse con fluidez, seguridad y reducción de tiempo, a través de obras y servicios urbanos, La Alcaldía de Tlalpan realizó al período 243,865.87 Metros Cuadrados  de los cuales se relizaron através de la Obra Administración se relizaron 110,370.16 m2  y através de la Obra por Contrato se realizaron 133,495.71 m2 , para los trabajos de Mantenimiento, Conservación y Rehabilitación de Vialidades, con dichos trabajos se benefició a una población aproximada de 1,200,000 habitantes considerando a los habitantes locales y foraneos.   </t>
    </r>
  </si>
  <si>
    <t xml:space="preserve">Acciones Realizadas: A través de la Obra por Contrato se realizaron 133,495.71 m2 para los trabajos de Mantenimiento, Conservación y Rehabilitación en Vialidades Secundarias en los siguientes proyectos:
1.-Recursos FAIS se realizaron trabajos de Revestimiento de Vialidades Secundarias meta ejecutada: 10,600.00 M2
1.-AGEB: 2051: 2 de Octubre, 2.-AGEB: 1513: Rincón del Mirador II: 3.-AGEB: 2206: El Zacatón , CTTO-035-18  4.-AGEB: 2047: Vistas del Pedregal: 5.-AGEB: 2032: San Miguel Topilejo: 6.-AGEB: 1674: San Miguel Ajusco:7.-AGEB: 1706: Santo Tomas Ajusco: 8.-AGEB: 2441: Plan de Ayala : 9.-AGEB: 1782: Libertad San Miguel Topilejo. Trabajos realizados: trazo y nivelación, se fresara un espesor de 7.5cm de la capa superficial del asfaltó existente, renivelación de brocales de los pozos de visita,  barrido de la base para aplicar el riego de liga y preparación de  la superficie para recibir carpeta de mezcla asfáltica templada de 7.5 cm de espesor; así como, compactación de la misma, señalamiento horizontal en los tramos ejecutados. 
2.-Rehabilitación de la Carpeta Asfáltica en diversas colonias de la Delegación Tlalpan meta ejecutada: 55,510.22 M2 . 1.-Pedregal de las Águilas, 2.-Tlalpan Centro I, 3.-Tlalcoligia, 4.-Pedregal de Santa Úrsula Xitla, 5.-Valle Escondido, 6-Valle Tepepan, 7.-Tlalpan Centro II, 8.-La Fama, 9.-Lomas Altas  de Padierna Sur, 10.-Pedregal de San Nicolás 2a Secc., 11.-Lomas de Padierna, 12.-San Andrés Totoltepec, 13.-Pueblo de Santo Tomás Ajusco, 14.-Pueblo de Parres, 15.-Miguel Hidalgo 3a. Sección,16.-Pedregal de San Nicolás 1a. Sección, 17.-Popular Santa Teresa, 18.-Fuentes del Pedregal, 19.-Club de Golf, 20.-Prados Coapa. Trabajos realizados: Barrido, corte, riego de liga, riego de impregnación, relleno, relleno de asfalto en frío, compactación, sellado y limpieza del área de trabajos. 3.-Rehabilitación de vialidades secundarias en diversas colonias de la Delegación Tlalpan meta ejecutada: 44,000 m2, 1.- Barrio Niño Jesús, 2.- Toriello Guerra, 3.- Tlalcoligia, 4.-Sección XVI, 5.- Rinconada Santa Teresa, 6.- Mesa los Hornos, 7.- Pueblo San Pedro Mártir, 8.- Pueblo San Andrés Totoltepec, 9.- Tlalpan Centro, 10.- Villa Cuemanco Granjas Coapa, Trabajos realizados: Trazo y nivelación para desplante de estructura para vialidad, acarreo en camión, barrido de base previo al riego de impregnación, riego de liga con emulsión asfáltica, acarreo de emulsión asfáltica para impregnación o riego de liga, carpeta de concreto asfáltico templado con agregado de 19 mm (3/4") de diámetro, de 7.5 cm de espesor compactado al 90% de su densidad teórica máxima con carga y acarreo al primer kilómetro, suministro y colocación de brocal y tapa de fierro fundido tráfico pesado, renivelación de brocal de fierro fundido, corte perimetral con cortadora de piso en área perimetral del brocal, demolición de concreto asfáltico con una profundidad entre 0.27 a 0.35 m, colocación de dona de concreto y/o restitución , 4.-Mantenimiento a la carpeta asfáltica en vialidades de la Delegación Tlalpan meta ejecutada: 6,984.80 M2, 1.- Pedregal de San Nicolás 2a. Sección, 2.- Jardines del Ajusco, 3.- Chimilli y 4.- Mirador II., Trabajos realizados: Trazo y nivelación, se fresara un espesor de 7.5cm de la capa superficial del asfaltó existente, se re nivelaran los brocales de los pozos de visita que se encuentren dentro de la sección a intervenir, se hará un barrido de la base para aplicar el riego de liga y tener preparada la superficie para recibir carpeta de mezcla asfáltica templada de 7.5 cm de espesor; así como, compactación de la misma, también se realizará el señalamiento horizontal en los tramos ejecutados. Por otro lado se informa que se tienen recursos ejercidos del PY 5.-Elaboración de Proyecto de Levantamiento Físico de Necesidades y Seguimiento de las Obras de Revestimiento Urbanización Rehabilitación de Vialidades Secundarias: 1.-Dos de Octubre, 2.-Rincón del Mirador II: 3.-El Zacatón, 4.-Vistas del Pedregal, 5.-San Miguel Topilejo: 6.-San Miguel Ajusco, 7.-Santo Tomas Ajusco, 8.-Plan de Ayala, 9.-Libertad San Miguel Topilejo. Trabajos realizados : Seguimiento: Verificación y control de las obras, estas corresponden a las diferentes fases que se indican en las Normas de Construcción de la Administración Pública de la Ciudad de México en su Libro 9A Tomo Único, Particularidades de la Ley de Obras Públicas del Distrito Federal y su Reglamento relativas a: Fase 01.- Actividades Previas; Fase 02.- Actividades Inmersas; Fase 03.- Verificación de cumplimiento de calidad de la obra; Fase 04.- Control de Programas; Fase 05.- Control Presupuestal y Fase 06.- Entrega-recepción, liquidación y finiquito. el proyecto ejecutivo no crea meta. 
5.-Mejoramiento de Vialidades Secundarias meta ejecutada: 7,000.00 M2, 1.- Santa Úrsula Xitla, 2.- Isidro Fabela, 3.- Toriello Guerra, 4.- Bosques De Tepeximilpa, 5.- Tlalmille , Trabajos realizados: Trazo y nivelación, demolición de asfalto, rehabilitación de base y sub-base, construcción de carpeta asfáltica, reconstrucción de pozos de visita y renivelación de alcantarillas. 6.-Presupuesto Participativo para los trabajos de Rehabilitación y Conservación de la Carpeta Asfáltica en Vialidades Secundarias meta ejecutada: 9,400.69 m2. 1.-Ampliación Miguel Hidalgo 2A Secc con Clave de Comité 12-002, 2.-Belvedere con Clave de Comité 12-013, 3.-Chimilli con Clave de Comité 12-022,  4.-Fuentes del Pedregal con Clave de Comité 12-049, 5.-Lomas de Cuilotepec con Clave de Comité 12-080, 6.-Lomas de Padierna (Ampl) con Clave de Comité 12-082, 7.-Mirador I con Clave de Comité 12-100, 8.-Paraje 38 con Clave de Comité 12-113, 9.-Vistas del Pedregal con Clave de Comité 12-198, 10.-Héroes de 1910  con Clave de Comité 12-055, 11.-Juventud Unida con Clave de Comité 12-068, 12.-La Guadalupana con Clave de Comité 12-071, 13.-La Libertad - Ixtlahuaca con Clave de Comité 12-073,  14.-Lomas de Texcalatlaco con Clave de Comité 12-084, 15.-Mirador del Valle con Clave de Comité 12-099, 16.-San Miguel Ajusco (Pblo) con Clave de Comité 12-155,  17-Xaxalipac con Clave de Comité 12-201,  18.-Ejidos de San Pedro Mártir II (Sur) con Clave de Comité 12-219, 19.-Coapa 2a. Sección-Ramos Millan con Clave de Comité 12-024, 20.-Hueso Periférico-ISSSFAM No. 7 (U Habs) con Clave de Comité 12-057, 21.-Ignacio Chávez (U Hab) con Clave de Comité 12-059 22.-Isidro Fabela I (Poniente) con Clave de Comité 12-060, 23.-Isidro Fabela (Ampl) con Clave de Comité 12-061, 24.-Rómulo Sánchez-San Fernando (Barr)-Peña Pobre con Clave de Comité 12-146, 25.- Sección XVI con Clave de Comité 12-165,  26.-Tlalcoligia con Clave de Comité 12-175, 27.-Isidro Fabela II (Oriente) con Clave de Comité 12-220., 28.-San Lorenzo Huipulco con Clave de Comité 12-153, 23.-San Pedro Apóstol (Barr) con Clave de Comité 12-159, </t>
  </si>
  <si>
    <t xml:space="preserve">Trabajos realizados por cada frente: Trazo y nivelación, fresado de asfalto o desyerbe y compactación, barrido, acarreos, riego de impregnación, tendido de carpeta asfáltica y huellas, sello y todo lo necesario para su correcta ejecución.
7.-Rehabilitación y Conservación de la Carpeta Asfáltica en Vialidades Secundarias   Meta ejecutada: 9,400.69 m2
 1.-Ampliación Miguel Hidalgo 2A Secc con Clave de Comité 12-002, 2.-Belvedere con Clave de Comité 12-013, 3.-Chimilli con Clave de Comité 12-022,  4.-Fuentes del Pedregal con Clave de Comité 12-049, 5.-Lomas de Cuilotepec con Clave de Comité 12-080, 6.-Lomas de Padierna (Ampl) con Clave de Comité 12-082, 7.-Mirador I con Clave de Comité 12-100, 8.-Paraje 38 con Clave de Comité 12-113, 9.-Vistas del Pedregal con Clave de Comité 12-198, 26,10.-Héroes de 1910  con Clave de Comité 12-055, 11.-Juventud Unida con Clave de Comité 12-068, 12.-La Guadalupana con Clave de Comité 12-071, 13.-La Libertad - Ixtlahuaca con Clave de Comité 12-073,  14.-Lomas de Texcalatlaco con Clave de Comité 12-084, 15.-Mirador del Valle con Clave de Comité 12-099, 16.-San Miguel Ajusco (Pblo) con Clave de Comité 12-155,  17-Xaxalipac con Clave de Comité 12-201,  18.-Ejidos de San Pedro Mártir II (Sur) con Clave de Comité 12-219, 19.-Coapa 2a. Sección-Ramos Millan con Clave de Comité 12-024, 20.-Hueso Periférico-ISSSFAM No. 7 (U Habs) con Clave de Comité 12-057, 21.-Ignacio Chávez (U Hab) con Clave de Comité 12-059 22.-Isidro Fabela I (Poniente) con Clave de Comité 12-060, 23.-Isidro Fabela (Ampl) con Clave de Comité 12-061, 24.-Rómulo Sánchez-San Fernando (Barr)-Peña Pobre con Clave de Comité 12-146, 25.- Sección XVI con Clave de Comité 12-165,  26.-Tlalcoligia con Clave de Comité 12-175, 27.-Isidro Fabela II (Oriente) con Clave de Comité 12-220, 21.-San Lorenzo Huipulco con Clave de Comité 12-153, 23.-San Pedro Apóstol (Barr) con Clave de Comité 12-159, 
Trabajos a realizar por cada frente: Trazo y nivelación, fresado de asfalto ó desyerbe y compactación, barrido, acarreos, riego de impregnación , tendido de carpeta asfáltica y huellas, sello y todo lo necesario para su correcta ejecución. 
A través de la Obra por Administración se realizaron 110,370.16 m2 para los trabajos para el mantenimiento, conservación y rehabilitación en Vialidades Secundarias en las siguientes colonias:
Trabajos de bacheo con un acumulado al periodo de 108,538.16 m2, llevando a cabo la limpieza del área, aplicación de emulsión catiónica, aplicación de mezcla asfáltica y nivelación en las colonias: 
A. M. S. A., Ampliación Oriente, Arboledas del Sur, Arenal Tepepan, Barrio Calvario Camisetas, Barrio del Niño Jesús, Barrio de San Pedro Apóstol, Barrio El Capulín, Barrio LA Fama, Barrio La Lonja, Belisario Domínguez Sección XVI, Belisario Domínguez Senadores, Belvedere, Bosques del Pedregal, Cantera Puente de Piedra, Centro de Tlalpan, Chichicaspatl, Chimalcoyotl, Colinas del Bosque, Cruz del Farol, Cuchilla de Padierna, Cultura Maya, Cumbres de Tepetongo, Dos de Octubre, Ejidos de San Pedro Mártir, El Diamante, Fracc. Chimalli, Fracc. Club de Golf México, Fracc. Ex Hacienda San Juan de Dios, Fracc. Floresta Coyoacán, Fracc. Granjas Coapa, Fracc. Hacienda Coapa, Fracc. Jardines de Villa Coapa, Fracc. Magisterial Coapa, Fracc. Nueva Oriental Coapa, Fracc. Prados Coapa 1a. Sección, Fracc. Prados Coapa 2a. Sección, Fracc. Prados Coapa 3a. Sección, Fracc. Residencial Acoxpa, Fracc. Residencial Coapa, Fracc. Residencial Villa Coapa s. m. 4, Fracc. Residencial Villa Coapa s. m. 5, Fracc. Rinconada Coapa 1a. Sección, Fracc. Rinconada Coapa 2a. Sección, Fracc. Rinconada Las Hadas, Fracc. Vergel Coapa, Fracc. Vergel de Coyoacán, Fracc. Vergel del Sur, Fracc. Villa del Puente, Fracc. Villa Lázaro Cárdenas, Fuentes Brotantes, Fuentes de Tepepan, Fuentes del Pedregal, Guadalupe Tlalpan, Héroes de Padierna, Isidro Fabela, Jardines del Ajusco, Juventud Unida, La Joya, La Santísima Trinidad, La Tortuga Xolalpa, Lomas Altas de Padierna Sur, Lomas de Padierna, Lomas Hidalgo, Los Encinos, Los Volcanes, Ma. Esther Zuno de Echeverría, Mesa Los Hornos, Miguel Hidalgo 1a. Sección, Miguel Hidalgo 2a. Sección, Miguel Hidalgo 3a. Sección, Miguel Hidalgo 4a. Sección, Mirador 1a. Sección, Mirador 2a. Sección, Mirador 3a. Sección, Mirador del Valle, Movimiento Organizado, Nuevo Renacimiento de Axalco, Paraje Terenco, Parques del Pedregal, Pedregal de Las Águilas, Pedregal de San Nicolás 1a. Sección, Pedregal de San Nicolás 2a. Sección, Pedregal de San Nicolás 3a. Sección, Pedregal de San Nicolás 4a. Sección, Pedregal de Santa Úrsula Xitla, Plan de Ayala, Popular Santa Teresa, Progreso Tlalpan, Pueblo de La Magdalena Petlacalco, Pueblo de Parres El Guarda, Pueblo de San Andrés Totoltepec, Pueblo de San Miguel Ajusco, Pueblo de San Miguel Topilejo, Pueblo de San Miguel XIcalco, Pueblo de San pedro Mártir, Pueblo de Santo Tomás Ajusco, Pueblo Quieto, Rincón del Mirador I, Rincón del Mirador II, San Bartolo El Chico, San Juan Tepeximilpa, San Lorenzo Huipulco, San Nicolás II, Sector XVII, Tlalcoligia, Tlalmille, Toriello Guerra, Torres de Padierna, U. H. "Drr. Ignacio Chávez", U. H. FOVISSSTE Fuentes Brotantes, U. H. FOVISSSTE Tenorios, U. H. Hueso Periférico, U. H. ISSSFAM Tlalpan, U. H. Narciso Mendoza s. m. 2, U. H. Narciso Mendoza s. m. 3, U. H. Narciso Mendoza s. m. 8, U. H. PEMEX "Emilio Portes Gil", U. H. Roca de Cristal, U. H. Villa Olímpica, Valle de Tepepan, Valle Escondido, Vistas del Pedregal y Viveros de Coactetlan.
Trabajos de carpeta nueva con un acumulado al periodo de 1,103.00 m2, llevando a cabo la nivelación y retiro de material existente, suministro de material para estabilizar (tepetate y/o controlada) aplicación de liga, aplicación de mezcla asfáltica, nivelación y finalmente, la compactación en las colonias: Miguel Hidalgo 1a. Sección, Miguel Hidalgo 2a. Sección, Pueblo de San Andrés Totoltepec, Tlalmille y U. H. Villa Olímpica.  
</t>
  </si>
  <si>
    <r>
      <rPr>
        <b/>
        <sz val="9"/>
        <rFont val="Gotham Rounded Book"/>
      </rPr>
      <t>Objetivo</t>
    </r>
    <r>
      <rPr>
        <sz val="9"/>
        <rFont val="Gotham Rounded Book"/>
      </rPr>
      <t>: Lograr que el ordenamiento urbano sea esencial para devolver a la Ciudad de México y a sus habitantes la accesibilidad a los espacios de libre tránsito, garantizando el derecho de todos a una vida digna y con oportunidades, fomentando al mismo tiempo la integración social e identidad colectiva tanto para hombres como mujeres, por lo  que, la  infraestructura urbana constituye un aspecto central y fundamental. Con estos trabajos se atendieron 41 espacios públicos;  los cuales se realizaron através de la Obra por Administración se realizaron 17 espacios públicos y através d ela Obra por Contrato se realizaron 24 espacios públicos, con dichos trabajos se benefició a una población aproxiamada de 285,000 habitantes considerando a la población flotante.</t>
    </r>
  </si>
  <si>
    <r>
      <rPr>
        <b/>
        <sz val="9"/>
        <rFont val="Gotham Rounded Book"/>
      </rPr>
      <t xml:space="preserve">Acciones Realizadas: </t>
    </r>
    <r>
      <rPr>
        <sz val="9"/>
        <rFont val="Gotham Rounded Book"/>
      </rPr>
      <t xml:space="preserve">Acciones Realizadas: Al periodo se realizaron trabajos de Mantenimiento, Conservación y Rehabilitación de la Imagen Urbana a 41 espacios públicos de los cuales a través de la Obra por Contrato se realizaron24 espacios 
Conservar y Rehabilitar Espacios Públicos. 1.- Colonia Cultura Maya, 2.- Colonia Miguel Hidalgo 2da Sección , Trabajos a realizar en las colonias: Suministro y colocación de techumbres de lámina galvanizada, instalación de luminarias, suministro y colocación de malla ciclónica, construcción de guarniciones a base de concreto  hidráulico para delimitar el espacio público, Reparación de todos los andadores (retiro de adocreto existente, re nivelación del terreno, suministro y  piso de concreto hidráulico) muro de tabique rojo colocación de rejilla de delimitación del área, instalación de luminarias, suministro,  delimitación del área de estacionamiento, rampas para discapacitados y de la 3a. edad y guarniciones, Colocación de adocreto, colocación de bancas para el público,  3.- Colonia Pedregal de San Nicolás 3a Sección, se informa que tiene una terminación anticipada sin embargo con estos trabajos se da por concluido el espacio público cumpliéndose con los objetivos institucionales . Trabajos realizados: trazos y nivelaciones, demoliciones, excavaciones, acarreos, desyerbes, albañilería, rampas de acceso para discapacitados, pintura en guarniciones, colocación de concreto ecológico, pintura en concreto ecológico, colocación de juegos infantiles, piso de cauco, pintura en botes, bancas de metal, mesas de picnic, pintura en postes, colocación de luminarias, luminarias de alumbrado público. 4.-  Colonia Pedregal de San Nicolás 4a sección, se informa que tiene una terminación anticipada sin embargo con estos trabajos se da por concluido el espacio público cumpliéndose con los objetivos institucionales , Trabajos realizados: trazos y nivelaciones, construcción de dala de concreto para recibir rejacero, colocación de panel de rejacero. 5.-Tlalcoligía(cambio de frente por la Miguel  Hidalgo 4 sección, debido a trabajos de emergencia por deslaves por la pasada época de lluvias del ejercicio 2018. Trabajos realizados: Construcción de muro de contención para el soporte de las vialidades asi como reparación de la carpeta dañada. Presupuesto Participativo para los trabajos de Mantenimiento, Conservación y Rehabilitación de Espacios Públicos 8 espacios públicos terminados 
6.-Cultura Maya con Clave de Comité 12-032, 7.-El Divisadero con Clave de Comité 12-037,  8-Lomas Altas de Padierna Sur con Clave de Comité 12-079, 9.-Ma Esther Zuno de Echeverria-Tlalpuente con Clave de Comité 12-092, 10.-Toriello Guerra con Clave de Comité 12-180, 11.-Solidaridad con Clave de Comité 12-166, 12.-Tecorral con Clave de Comité 12-167,  13.-Mirador II con Clave de Comité 12-101 . Trabajos realizados en cada frente: Suministro y colocación de techumbres de lámina galvanizada, instalación de luminarias, suministro y colocación de malla ciclónica, construcción de guarniciones a base de concreto  hidráulico para delimitar el espacio público, Reparación de todos los andadores (retiro de adocreto existente, re nivelación del terreno, suministro y  piso de concreto hidráulico) muro de tabique rojo colocación de rejilla de delimitación del área, instalación de luminarias, suministro,  delimitación del área de estacionamiento, rampas para discapacitados y de la 3a. edad y guarniciones, Colocación de adocreto, colocación de bancas para el público. Presupuesto Participativo para los trabajos de Suministro y Colocación de 6 Módulos Recreativos en diversas colonias de la Delegación Tlalpan 
14.- Parres El Guarda (Pblo) con Clave de Comité 12-115, 15.- San Juan Tepeximilpa (Ampl)  con Clave de Comité 12-152, 16.- Tlalpan Centro  con Clave de Comité 12-177, 17.- Verano  con Clave de Comité 12-186, 18.- Héroes de Padierna II  con Clave de Comité 12-210, 19.- Lomas Hidalgo  con Clave de Comité 12-086 . Trabajos  realizados en todas las colonias: Trazo y nivelación, conformación del terreno y renivelación, colocación de adocreto, suministro y colocación de malla ciclónica, construcción de bases de concreto para fijación de aparatos, construcción de guarnición, colocación de tezontle, colocación de plancha de concreto de 60x60 para el suministro y colocación de aparatos de juegos infantiles y Aparatos ejercita dores así como 1 juego de bancas para el público en general y todo lo necesario para su correcta ejecución.
NOTA: 1.-Calvario Camisetas con Clave de Comité 12-017 AVANCE 0.00%, frente cancelado, debido a que por solicitud por parte de los vecinos en base al Oficio No.DGODU/093/2018 de fecha 28 de diciembre del 2018 en donde pidieron se pararan los trabajos de la obra hasta que no se definieran los trabajos referentes a la colonia La Fama con clave de comité 12-070 el cual también fue cancelado con el oficio No.DGODU/0040/2019, por lo que el frente antes mencionado queda cancelado
</t>
    </r>
  </si>
  <si>
    <t xml:space="preserve">Mantenimiento y Rehabilitación de Espacios Públicos en la Alcaldía de Tlalpan. 20.- Andador en Miguel Hidalgo 2nda Sección, Calle Agustín Villaseñor, esquina Luis Echeverría, Delegación Tlalpan,  21.- Muro de Gavilleros, Col. San Nicolás Totoloapan 1era Sección, 22.-Parque Nacional Fuentes Brotantes ubicado en ubicado en la Colonia Fuentes Brotantes, 23.-Barda en la Colonia Cultura Maya Sobre Ciclovia entre Yobain e Izamal, Col Rincón del Mirador II , 24.- Parque Juana de Asbaje ubicado en Calle Moneda entre Francisco I Madero y Benito Juarez, Col. Centro de Tlalpan .Trabajos realizados en los frentes: Reconstrucción y mantenimiento de muros de mampostería, construcción de banquetas y guarniciones, instalación eléctrica, construcción de palapas y bancas de concreto, construcción de barda perimetral y acabados en general. NOTA: Ramo 23 proyecto Reconstrucción de Trota pista, Cancha de Basquetbol, Colocación de Alumbrado y Equipamiento en el Parque Morelos de la Delegación Tlalpan, frente cancelado se informa que con el Oficio No. SFCDMX/SEDGPP/2278/2019 de fecha 31 de diciembre del año 2018; al respecto y en base a los Lineamientos Aplicables a las solicitudes de autorización para establecer compromisos presupuestales en los contratos de Obras Públicas de Adquisiciones o de otra índole, cuya ejecución comprenda más de un ejercicio fiscal, la Secretaría de finanzas de la CDMX , se encuentra imposibilitada para emitir autorización en la multianulidad; por lo que ya no se estuvo en posibilidades de ejercer dicho recursos así como se señala en el Oficio No. DGODU/DPC/017/2019 de fecha 09 de enero de 2019,se anexa copia de los oficios antes señalados. 1.-Parque Morelos ubicado en: Guadalupe Victoria entre calles: esquina Jesús Lecuona, Colonia Miguel Hidalgo 2a. Sección. Y de la Obra por Administración se realizó el mantenimiento, conservación y la rehabilitación a 17 espacios públicos los cuales son: 25.- Espacio Público "Picacho Ajusco", ubicado en Carretera Panorámica Picacho Ajusco no. 389 cerca Six Flags y Sinanché, colonia Lomas de Padierna. Realizando trabajos de restauración de espacio público y conformación de terracería. 26.- Espacio Público "Progreso", ubicado en Autopista México-Cuernavaca esq. Aguiluchos, col. Progreso Tlalpan. Realizando trabajos de albañilería (construcción de escalones), trabajos de herrería (construcción de barandales con pasamanos) y aplicación de pintura en barandal. 27.- Espacio Público "Tlalpan", ubicado en Calle Guadalupe Victoria esq. Plaza de La Constitución, col. Centro de Tlalpan. Realizando trabajos de herrería en entrada de estacionamiento público.28.- Espacio Público "Chimilli", ubicado en Calle Madroño fte Mz 9 Lt 13 entre Carretera Panorámica Picacho Ajusco y Ocote, col. Chimilli. Realizando trabajos de albañilería (construcción de escalones en espacio público).29.- Espacio Público "Río", ubicado en Calle Del Río esquina Aguas Termales, colonia Nuevo Renacimiento de Axalco. Realizando trabajos de albañilería para mejoramiento de espacio público (construcción de contrafuertes). 30.- Espacio Público "La Garita", ubicado en Andador 64 de Calz. Acoxpa entre La Garita y La Teja, Unidad Habitacional Narciso Mendoza súper manzana 6. Trabajos de albañilería para mejoramiento de espacio público (construcción de contrafuertes). 31.- Espacio público "Xitle", con domicilio en Calle Xitle entre Izamal y Hopelchen, colonia Rincón del Mirador II. Trabajos de albañilería para mejoramiento de espacio público (construcción de escalones) y colocación de tubería en banqueta para bajada de aguas pluviales.32.- Espacio Público, ubicado en la Colonia Mirador del Valle. Realizando la construcción de muro de contención. 33.- Espacio Público "La Joya", ubicado en Avenida Insurgentes Sur s/n frente a la estación del MB La Joya, colonia La Joya. Realizando trabajos de conformación y compactación de terracería con grava y Trabajos de albañilería, (construcción de muros).34.- Espacio Público "Niño Jesús", ubicado en Calle Morelos s/n esquina Calzada de Tlalpan, colonia Centro de Tlalpan. Realizando trabajos de albañilería (construcción de escalones).35.- Espacio Público Súper Manzana 2, ubicado dentro de la Unidad Habitacional Narciso Mendoza Súper Manzana 2. Realizando trabajos de albañilería y herrería en espacio y canchas públicas de básquetbol.  36.- Espacio Público "Pérez de Soto", ubicado en Calle Melchor Pérez de Soto frente al No. 114, colonia Miguel Hidalgo 4a. Sección. Realizando trabajos de albañilería.37.- Espacio Público "Cristóbal Colón", ubicado en Calle Cristóbal Colón y Lerdo de Tejada, colonia Chimalcoyotl. Realizando trabajos de albañilería (reconstrucción y recubrimiento de escalones con concreto).38.- Espacio Deportivo "Vaqueritos", con domicilio en Prol. Div. Del Norte s/n esq. Periférico Sur, Unidad Habitacional Narciso Mendoza súper manzana 2. Realizando trabajos de herrería y albañilería en área de acondicionamiento físico.39.-Espacio Deportivo "La Joya", con domicilio en Avenida Insurgentes Sur s/n entre Calzada de Tlalpan y calle Tlalcoligia, colonia La Joya. Realizando trabajos de albañilería (construcción de plancha).  40.-Espacio Deportivo "Sánchez Taboada", con domicilio en Calle Izamal e/n entre Piste y Muna, colonia Héroes de Padierna. Realizando trabajos de reparación y mantenimiento en instalaciones eléctricas en área de pipas.41.- Espacio Deportivo "CEFORMA", con domicilio en Avenida Fuentes Brotantes esq. Avenida Hidalgo, col. Pedregal de Santa Úrsula Xitla. Realizando trabajos de reparación y mantenimiento de instalaciones hidrosanitarias y de herrería. 
</t>
  </si>
  <si>
    <r>
      <t xml:space="preserve">Acciones </t>
    </r>
    <r>
      <rPr>
        <sz val="9"/>
        <rFont val="Gotham Rounded Book"/>
      </rPr>
      <t xml:space="preserve">Realizadas:  A través de la Obra por contrato se realizaron trabajos para la Construcción y Ampliación de Infraestructura de Agua Potable con , 1,363.00 metros en las siguientes colonias: 1.- Fuentes Brotantes y 2.- Calvario Camisetas, 3.- Santa Úrsula Xitla
Trabajos realizados: Trazo y nivelación, corte con sierra en pavimento de concreto, demolición de pavimento de concreto, excavación.
Tambien se realizaron pagos de ADEFAS del Ejercicio 2017 DG:60 FONDO PARTICIPACIONES FEDERALES (15O680)
</t>
    </r>
  </si>
  <si>
    <r>
      <rPr>
        <b/>
        <sz val="9"/>
        <rFont val="Gotham Rounded Book"/>
      </rPr>
      <t>Objetivo:</t>
    </r>
    <r>
      <rPr>
        <sz val="9"/>
        <rFont val="Gotham Rounded Book"/>
      </rPr>
      <t xml:space="preserve">  Atender las necesidades de la población, en cuanto a la Construcción y Ampliación de Infraestructura de Agua Potable,  así como los asentamientos humanos en condiciones de marginación y alto riesgo en zonas no aptas para la vivienda o en edificaciones dañadas o construidas de manera precaria. La falta de una red de distribución de agua en estado óptimo es un factor fundamental de inequidad, que impacta a una proporción importante de los habitantes de la ciudad, particularmente a las mujeres y los niños. Para atender este problema la Delegación Tlalpan llevó a cabo acciones al período para garantizar la equidad en el acceso a los servicios, con un  total de 1,363.00 Metros, beneficiando a 8,400 habitantes, principalmente a los que habitan en zonas de alta y muy alta  marginalidad.   </t>
    </r>
  </si>
  <si>
    <r>
      <rPr>
        <b/>
        <sz val="9"/>
        <rFont val="Gotham Rounded Book"/>
      </rPr>
      <t xml:space="preserve">Objetivo: </t>
    </r>
    <r>
      <rPr>
        <sz val="9"/>
        <rFont val="Gotham Rounded Book"/>
      </rPr>
      <t xml:space="preserve">Atender las necesidades de la población, en cuanto al Mantenimiento, Conservación y Rehabilitación de Infraestructura de Agua Potable,  así como los asentamientos humanos en condiciones de marginación y alto riesgo en zonas no aptas para la vivienda o en edificaciones dañadas o construidas de manera precaria. La falta de una red de distribución de agua en estado óptimo es un factor fundamental de inequidad, que impacta a una proporción importante de los habitantes de la ciudad, particularmente a las mujeres y los niños. Para atender este problema la Delegación Tlalpan llevó a cabo acciones para garantizar la equidad en el acceso a los servicios, con un  total al periodo de  195,027.00 metros de los cuales se realizaron  através de la Obra por Contrato se realizaron 2,830.00 metros y através de la Obra por Administración 192,197.00 metros, se menciona que adicionalmente se atendieron 3,873 fugas al periodo reportado, con dichos trabajos se beneficia aproximadamente a 83,000  habitantes, principalmente los que habitan en zonas de alta y muy alta  marginalidad. </t>
    </r>
  </si>
  <si>
    <r>
      <rPr>
        <b/>
        <sz val="9"/>
        <rFont val="Gotham Rounded Book"/>
      </rPr>
      <t>Acciones Realizadas</t>
    </r>
    <r>
      <rPr>
        <sz val="9"/>
        <rFont val="Gotham Rounded Book"/>
      </rPr>
      <t xml:space="preserve">: Se realizaron trabajos para el Mantenimiento, Conservación y Rehabilitación de Infraestructura de Agua Potable con un total al perido de 195,027.00 metros de los cuales a través de la Obra por Contrato se realizaron 2,830.00 metros en las sigientes colonias:
Rehabilitación al Sistema de Agua Potable, Agua y Saneamiento Meta ejecutada: 1,305.00 ML.- 1.- Chichicaspatl, 2.- Sector XVII AGEB 1496; 3.- Bosques del Pedregal AGEB 1509; 4.- Belvedere, 5.- Rincon del Mirador AGEB 1513; 6.- Vistas del Pedregal y 7.- Lomas de Cuilotepec AGEB 2047,  Trabajos realizados: Trazo y nivelación, corte con sierra en pavimento de concreto, demolición de pavimento de concreto, excavación, carga y acarreo, rellenos incluye, cama de arena. Suministro e instalación de tubería. Incluye, pruebas y desinfección. Piezas especiales incluye, válvulas, t de cruz, bridas y juntas construcción de cajas y atraques, bacheo,   espesor de concreto asfáltico, señalamiento y limpieza, suministro instalación y prueba de toma domiciliaria, tubería de PAD de diferentes diámetros, trabajos de bacheo en la cepa y limpieza de la Obra. Mantenimiento a la Red Secundaria de Agua Potable Meta ejecutada: 1,000.00 metros 1.- Fuentes Brotantes, 2.- Miguel Hidalgo 1era Sección y 3.-Toriello Guerra . Trabajos realizados: Trazo y nivelación, demoliciones, excavaciones, rellenos, tubería de polietileno de alta densidad de diferentes diámetros, construcción de cajas de válvulas y bacheo. Rehabilitación de la Red de Agua en la Colonia Toriello Guerra meta ejecutada 235.00 metros. 1.- Calzada de Tlalpan Calle: Peña Pobre entre Calzada de Tlalpan y Luis G. Col. Toriello Guerra
Trabajos: Trazo y nivelación, demoliciones, excavaciones, relleno , tubería de polietileno de alta densidad de  diferentes diámetros, construcción de cajas de válvulas y bacheo.
Rehabilitación y Adecuación de la Red de Agua Potable meta ejecutada 290.00 metros
1.-Granjas Coapa Oriente con Clave de Comité 12-051, 2.-Pueblo Quieto con Clave de Comité  12-133, 3.-San Andrés Totoltepec (Pblo) con Clave de Comité  12-147     
Trabajos realizados en cada frente: Trazo y nivelación, corte con sierra en pavimento de concreto, demolición de pavimento de concreto, Excavación, Carga y acarreo. Rellenos incluye, Cama de arena. Suministro e instalación de tubería. Incluye, pruebas y desinfección. Piezas especiales incluye, válvulas, T de cruz, bridas y juntas Construcción de cajas y atraques, Bacheo,espesor de concreto asfáltico, Señalamiento y limpieza, Suministro instalación y prueba de toma domiciliaria Supervisión. Tubería de PAD con diámetros de 4 y 6 pulgadas cm con una capacidad de conducción de 35 lps.
Por otro lado se informa que se tienen recursos ejercidos referentes al pago del PY Elaboración de Proyecto de Levantamiento Físico de Necesidades y Seguimiento de las Obras del Mantenimiento a la Red de Agua Potable, el cual al ser un proyecto ejecutivo no crea meta 
Con lo siguientes trabajos: Seguimiento: Verificación y control de las obras, estas corresponden a las diferentes fases que se indican en las Normas de Construcción de la Administración Pública de la Ciudad de México en su Libro 9A Tomo Único, Particularidades de la Ley de Obras Públicas del Distrito Federal y su Reglamento relativas a: Fase 01.- Actividades Previas; Fase 02.- Actividades Inmersas; Fase 03.- Verificación de cumplimiento de calidad de la obra; Fase 04.- Control de Programas; Fase 05.- Control Presupuestal y Fase 06.- Entrega-recepción, liquidación y finiquito
</t>
    </r>
  </si>
  <si>
    <t xml:space="preserve">Ya través de la Obra por Administración se realizaron 192,197.00 metros para el mantenimiento, conservación y rehabilitación de infraestructura de Agua Potable en las siguientes colonias:
2 de Octubre, Ampl. Miguel Hidalgo, Ampl. Miguel Hidalgo 2da Secc., Ampl. Miguel Hidalgo 3er. Secc., Ampl. Miguel Hidalgo 4ta Secc., Ampl. Oriente, Ampl. San Juan Tepeximilpa, Amsa, Anexo Mesa los Hornos, Arenal, Arenal Tepepan, Arboledas del Sur, Barrio del Niño Jesus, Barrio el Capulín,  Belisario Domínguez, Belvedere, Bosques de Tepeximilpa, Bosques del Pedregal, Cantera Puente de Piedra, Cerrito, Chimalcoyotl, Chitchicaspatl, Chimilli, Circuito Fuentes,  Cruz del Farol, Club de Golf México,  Cuchilla de Padierna, Cultura Maya, Cumbres de Tepetongo, Cuevitas, Divisadero, Diamante, El Mirador, El Mirador 3era Secc., Ex Hda Coapa, Ex Hda San Juan de Dios, Ejidos de San Pedro Mártir, Fracc, Villa Cuemanco, Fuentes del Pedregal, Fuentes de Tepepan, Hacienda Coapa, Heroes de Padierna, Isidro Fabela, ISSSFAM, Jardines del Ajusco, Jardines del Ajusco 2da Secc., Jardines del Ajusco 4ta Secc., Jardienes de la Montaña, Juventud Unida, La Fama, La Joya, La Palma, La Palma 1era Secc., La Palma 2da Secc., La Palma 3era Secc., La Tortuga Xolalpa, Lomas de Cuilotepec, Lomas Altas de Padierna Sur,  Lomas de Texcalatlaco, Lomas Hidalgo, Lomas Hidalgo 4ta Secc., Maria Esther Zuno de Echeverria, Magdalena Petlacalco, Magisterial Coapa, Mesa los Hornos,Miguel Hidalgo, Miguel Hidalgo 1era Secc., Miguel Hidalgo 2da. Secc., Miguel Hidalgo 3era Secc., Miguel Hidalgo 4ta Secc. ,Mirador, Mirador I,  Mirador 2da. Secc., Mirador del Valle, Movimiento Organizado de Tlalpan, Nuevo Renacimiento de Axalco, Pareje 38, Parques del Pedregal, Paraje Tecorral, Paraje Tetenco, Pedregal de San Nicolás, Pedregal de San Nicolás 1era Secc., Pedregal de San Nicolás 2da Secc., Pedregal de San Nicolás 3era Secc., Pedregal de San Nicolás 4ta Secc., Plan de Ayala, Peña Pobre, Primavera, Popular Santa Teresa, Prados Coapa, Pueblo Quieto, Rinconada Coapa, Rinconada del Mirador, Rómulo Sanchez Mireles, San Andrés Totoltepec, San Bartolo el Chico, San Juan Tepeximilpa, San Lorenzo Huipulco, San Miguel Ajusco, San Miguel Topilejo, San Pedro Mártir, San Pedro Apostol, Santa Úrsula Xitla, Santo Tomas Ajusco, Tepetongo, Tepeximilpa, Tecorral, Tlalcoligia, Tlalmille, Tlalpan Centro, Torriello Guerra, Torres de Padierna, U.Hab. Narcizo Mendoza, U.Hab. Tenorios,Valle Tepepan, Valle Escondido, Vergel del Sur,  Vergel de Coyoacán, Villa Coapa, Villa Lázaro Cárdenas,  Vistas de Pedregal, Viveros de Coactetlan, Volcanes.  Por otro lado se reportan trabajos adicionales a esta actividad con un acumulado de 3,873 fugas a través de la Obra por Administración en las siguientes colonias: 2 de Octubre, 3 de Mayo, Actopa, Ampl. Miguel Hidalgo, Ampl. Miguel Hidalgo 2da Secc., Ampl. Miguel Hidalgo 3era Secc., Ampl. Miguel Hidalgo 4ta Secc., Arboledas, Arenal Tepepan, Barrio del niño Jesús, Belisario Domínguez, Belvedere, Bosques del Pedregal, Calvario, Cantera Puente de Piedra, Chimalcoyotl, Chimali, Chimilli, Chitchitcaspatl, Club de Golf, Colinas del Ajusco, Corrales de Tepepan, Cruz del Farol, Cuchilla de Padierna, Cuevitas de Curamaguey, Cultura Maya, Cumbres de Tepetongo, Divisadero, Ejidos de Huipulco, Ejidos de San Pedro Martir, El Diamante, El Mirador, Ex Hacienda Coapa, Ex Hacienda San Juan de Dios, Fuentes del Pedregal, Fuentes Brotantes, Fuentes de Tepepan, Guadalupita, Hacienda San Juan, Héroes de Padierna, Isidro Fabela, Jardines del Ajusco, La Fama, La Joya, La Lonja, La Nopalera,  La Palma, La Palma 1era Secc., La Primavera, Lomas de Cuilotepec, Lomas de Padierna, Los Encinos, Lomas de Texcalatlaco, Lomas Hidalgo, María Esther Zuno de Echeverría,  Magdalena Petlacalco, Magisterial Coapa, Mesa los Hornos, Miguel Hidalgo, Miguel Hidalgo 1era Secc., Miguel Hidalgo 2da Secc., Miguel Hidalgo 3era Secc., Miguel Hidalgo 4ta Secc., Mirador 2da Secc., Mirador del Valle, Mirador II, Movimiento Organizado de Tlalpan, Nuevo Renacimiento de Axalco, Paraje Tetenco, Paraje 38, Parques del Pedregal, Paseos de San Juan, Pedregal de las Águilas, Pedregal de San Nicolás, Pedregal de San Nicolás 1era Secc., Pedregal de San Nicolás 2da Secc., Pedregal de San Nicolás 3era Secc., Pedregal de San Nicolás.
</t>
  </si>
  <si>
    <r>
      <rPr>
        <b/>
        <sz val="9"/>
        <rFont val="Gotham Rounded Book"/>
      </rPr>
      <t>Objetivo</t>
    </r>
    <r>
      <rPr>
        <sz val="9"/>
        <rFont val="Gotham Rounded Book"/>
      </rPr>
      <t xml:space="preserve">: Garantizar la prestación de servicios públicos eficientes, la infraestructura urbana constituye un aspecto central, la Alcaldía de Tlalpan, en atención a las necesidades de la población realizó acciones recuperando la imagen y la seguridad a través del programa de apoyos sociales enfocado a disminuir las desigualdades que afecta principalmente  a la población vulnerable, como parte de las demandas colectivas e individuales, se dió mantenimiento, rehabilitación e instalaron  245 luminarias, garantizando la seguridad y la iluminación, beneficiando a 40,000 habitantes principalmente las que habitan en las zonas de alta y muy alta marginalidad incluyendo la población flotante. </t>
    </r>
  </si>
  <si>
    <r>
      <rPr>
        <b/>
        <sz val="9"/>
        <rFont val="Gotham Rounded Book"/>
      </rPr>
      <t xml:space="preserve">Acciones Realizadas: </t>
    </r>
    <r>
      <rPr>
        <sz val="9"/>
        <rFont val="Gotham Rounded Book"/>
      </rPr>
      <t xml:space="preserve"> La Dirección General de Obras y Desarrollo Urbano atendio con Presupuesto Participativo se realizaron trabajos de Mantenimiento y Rehabilitación a Luminarias con la colocación de 245 luminarias.
1.- Ayocatitla, Asunción  con Clave de Comité 12-011, 2.- Cantera Puente de Piedra  con Clave de Comité 12-018, 3.- Club de Golf México-San Buenaventura  con Clave de Comité12-023, 4.- Jardines de San Juan con Clave de Comité 12-065, 5.- Jardines del Ajusco  con Clave de Comité 12-066, 6.- La Tortuga Xolalpa-Hco Colegio Militar  con Clave de Comité 12-077, 7.- Coapa-Villa Cuemanco  con Clave de Comité12-093,  8.- Parques del Pedregal  con Clave de Comité 12-114, 9.- Piedra Larga  con Clave de Comité 12-124, 10.- Progreso Tlalpan  con Clave de Comité 12-132 , 11.- Villa Coapa (Rdcial)  con Clave de Comité 12-191, 12.-AMSA con clave de comité 12-005 
Trabajos realizados  por cada frente: Colocación luminarias, Trazo y nivelación; suministro y colocación de tubos y coples conduit; suministro e instalación de cable; conexiones y pruebas; instalación de lámparas; suministro e instalación de pruebas de luminarias completas; construcción de cimiento para poste; construcción de registro; suministro, instalación y pintura de postes; corte con sierra de pavimento, demolición, carga y acarreo producto de la demolición; excavación  y relleno; piso de concreto hidráulico
La Dirección General de Servicios Urbanos, Realizó de manera permanente la ampliación y mantenimiento de la red de alumbrado público de vialidades secundarias y espacios públicos para lograr espacios iluminados cumpliendo con las necesidades y demanda de la ciudadanía de la Alcaldía. Se llevó a cabo la instalación y Mantenimiento a 12,918 Luminarias en este periodo; realizando los siguientes trabajos; En Reparación y/o rehabilitación del alumbrado público al periodo, se rehabilitaron 6,614 luminarias, Instalación de 319 luminarias nuevas, Transformación de 312 luminarias, Sustitución de 227 luminarias, Instalación de 417 luminarias, Reparación de 332 reflectores, Instalación de 206 reflectores, Reparación de 356 farolas, Colocación de 223 acometidas, Retiro de 89 postes, Retiro de 63 reflectores, retiro de 6 postes con luminaria, Instalación de 48 postes, Retiro de 52 luminarias, Sustitución de 11 farolas; Reparación de 126 farolas, Transformación de 23 reflectores, Colocación de 61 guirnaldas e Instalación de 10 postes con luminaria y la Sustitución de 3 postes, sustitución de reflectores 6 piezas, Retiro de Guirnalda 12 piezas y el Retiro de 6 acometidas. Que implican el cambio y/o sustitución de balastros, focos (lámpara), fotoceldas, rehabilitación de circuitos, suministro de cable, rehabilitación y limpieza de carcazas en las luminarias, en la sustitución de toda la luminaria, esta es reemplazada por una luminaria nueva, en la trasformación del alumbrado público, se  lleva a cabo el cambio de lámparas y balastros de vapor de sodio que producen una luz de color amarillo, por lámparas de aditivo metálico cerámico que producen luz de color blanco, lo que permite una menor distorsión y mejor iluminación, facilitando una mejor visibilidad y seguridad a los ciudadanos; seguridad tanto en sus personas, familiares y sus bienes, logrando reducir la inseguridad en las zonas en que se requiere la rehabilitación ya sea por ser vandalizadas las luminarias o por fundido de lámparas, robo de cableado, cambio de componentes eléctricos, así como de transformación del alumbrado por equipos más eficientes y con menor consumo de energía eléctrica. logrando con estas acciones benficiar directamente a 450,000 habitantes, quienes solicitaron la rehabilitación del alumbrado público para seguridad personal, de sus familiares y de sus bienes, en los 8 pueblos, 10 barrios,  20 Unidades Habitacionales y 60 colonias de esta Alcaldía. </t>
    </r>
  </si>
  <si>
    <r>
      <rPr>
        <b/>
        <sz val="9"/>
        <rFont val="Gotham Rounded Book"/>
      </rPr>
      <t>Objetivo:</t>
    </r>
    <r>
      <rPr>
        <sz val="9"/>
        <rFont val="Gotham Rounded Book"/>
      </rPr>
      <t>Mantener los panteones como espacio público a fin de generar lazos de convivencia, aprobación social, sentido de pertenencia y ambiente de seguridad para visitantes, mediante  al servicio a los panteones con los que cuenta  la Alcaldía Tlalpan y la realización de 2919 servicios  a estos, beneficiando a familiares de 4,588 personas.</t>
    </r>
  </si>
  <si>
    <r>
      <rPr>
        <b/>
        <sz val="9"/>
        <rFont val="Gotham Rounded Book"/>
      </rPr>
      <t>Acciones Realizadas:</t>
    </r>
    <r>
      <rPr>
        <sz val="9"/>
        <rFont val="Gotham Rounded Book"/>
      </rPr>
      <t xml:space="preserve"> En cuanto a los servicios funerarios,  se realizaron 2919;   de lo cuales fueron  757  Inhumaciones,   454 Exhumaciones,   403 Reinhumaciones,   1305 Incineraciones, como a continuación se describen: 265 Inhumaciones, 220 Exhumaciones,   177  Reinhumaciones,   1305  Incineraciones;     total:   1967  en  el   Panteón 20 de Noviembre, el cual   se encuentra  ubicado   Calle  San Marcos #2 Esquina calle Congreso, Colonia Centro de Tlalpan; 6 Inhumaciones, 3 Exhumaciones y 3 Reinhumaciones, total: 12 en el Panteón de Chimalcoyoc, el cual se encuentra ubicado en Calle del Rosal S/N, Pueblo Chimalcoyoc; 39 Inhumaciones, 22 Exhumaciones y 15 Reinhumaciones, Total : 76, en el Panteón de Santa Úrsula Xitla, el cual se encuentra ubicado en Calle del Panteón S/N Pueblo Santa Úrsula Xitla; 87 Inhumaciones, 63 Exhumaciones y 63 Reinhumaciones, Total: 213 en el Panteón de San Pedro Mártir, ubicado en Calle 5 de Mayo S/N, en Pueblo San Pedro Mártir; 79 Inhumaciones,55 Exhumaciones y 53 Reinhumaciones, Total: 187, en el Panteón de San Andrés Totoltepec, el cual se encuentra ubicado en el KM 23.5 Carretera Federal a Cuernavaca, Pueblo San Andrés Totoltepec; 31 Inhumaciones, 16 Exhumaciones y 16 Reinhumaciones, Total: 63 en el Panteón de San Miguel Xicalco, ubicado en el KM 3.5 Carretera México- Ajusco, Pueblo San Miguel Xicalco; 28 Inhumaciones , 7 Exhumaciones y 7 Reinhumaciones, Total: 42 en el Panteón de Magdalena Petlacalco, ubicado en Calle de la Cruz S/N, Pueblo Magdalena Petlacalco; 27 Inhumaciones, 0 Exhumaciones y 0 Reinhumaciones, Total: 27 en el Panteón  de San Miguel Ajusco, ubicado en Calle Hermanos Rayón S/N Pueblo San Miguel Ajusco; 31 Inhumaciones, 0 Exhumaciones y 5 Reinhumaciones Total: 36, en el Panteón de Santo Tomas Ajusco, ubicado en KM 12.5 Carretera Panorámica México- Ajusco, Pueblo Santo Tomas Ajusco; 94 Inhumaciones, 44 Exhumaciones y 40 Reinhumaciones, Total: 178 en el Panteón de San Miguel Topilejo, ubicado en Carretera Xochimilco Topilejo, entre AV. del Rastro y Autopista Pueblo San Miguel Topilejo; 10 Inhumaciones, 2 Exhumaciones y  2 Reinhumaciones, Total 14 en el Panteón de Parres el Guarda, el cual se encuentra ubicado en Camino al Panteón, Esquina Cerrada de Hueso Pueblo Parres.</t>
    </r>
  </si>
  <si>
    <r>
      <t xml:space="preserve">Objetivo: </t>
    </r>
    <r>
      <rPr>
        <sz val="9"/>
        <rFont val="Gotham Rounded Book"/>
      </rPr>
      <t>Fortalecer las acciones de profesionalización y capacitación para promover el desarrollo de las aptitudes, destrezas y habilidades entre las servidoras y los servidores públicos en acompañenamiento a las acciones de planeación y evaluación proyectadas para la Alcaldía Tlalpan</t>
    </r>
  </si>
  <si>
    <r>
      <t>Acciones Realizadas:</t>
    </r>
    <r>
      <rPr>
        <sz val="9"/>
        <rFont val="Gotham Rounded Book"/>
      </rPr>
      <t xml:space="preserve"> Se realizó la Detección de Necesidades de Capacitación a través del Sistema integral de DNC 2018; con los reultados obtenidos se determinaron las posibles temáticas de cursos que serían integrados en el Programa anual de Capacitación del presente ejercicio; se efectuarón 3 Sesiones Ordinarias del Subcomité Mixto de Capacitación y Una Extraordinaria y se impartieron los siguientes cursos: 
1.- Aplicación de técnicas para la contención de conflictos. 2.- Herramientas de cómputo básico para la elaboración de documentos. 3.- Relaciones humanas, habilidades sociales e inteligencia emocional. 4.- Ley de responsabilidades administrativas de la Ciudad de México.  5.- Herramientas de cómputo intermedio para la sistematización de información.  6.- Comunicación de ideas con efectibidad. 7.- Herramientas de cómputo básico para la sistematización de información. 
8.- Atención de calidad a la ciudadanía con un enfoque de igualdad y no descriminación. 9.- Ley de responsabilidades administrativas de la Ciudad de México. 10.- Herramientas de cómputo intermedio para la elaboración de documentación. 
11.- Manejo de emociones en el ámbito laboral.  12.- Ley de responsabilidades administrativas de la Ciudad de México. 13.- Gestión de archivos, transparencia y rendición de cuentas.  14.- Gestión de archivos, transparencia y rendición de cuentas.
15.- Gestión de archivos, transparencia y rendición de cuentas. 16.- Reforzamiento de habilidades para el trabajo en equipo.  17.- Reforzamiento de habilidades para el trabajo en equipo.  18.- Herramientas de cómputo avanzado para la sistematización de información.  19.- Herramientas de cómputo avanzado para la sistematización de información. 20.- Formación de equipos de alto rendimiento. 21.- Resilencia y Protección Civil. 22.- Relaciones humanas, habilidades sociales e inteligencia emocional. 23.- Herramientas de cómputo básico para la sistematización de información. 24.- Herramientas de cómputo básico para la elaboración de documentos. 25.- Primeros auxilios básicos. 26.- Herramientas de cómputo intermedio para la elaboración de documentos.  27.- Herramientas de cómputo intermedio para la sistematización de información.  28.- Salud mental. 29.- Programación, presupuestación de acción gubernamental. 30.- Elaboración de Indicadores de Gestión. 31.- Ley de Responsabilidades Administrativas de la Cd. de México. 32.- Ley de Responsabilidades Administrativas de la Cd. de México. 33.- Ley de Responsabilidades Administrativas de la Cd. de México. 34.- Gestión de Archivos, Transparencia y Rendición de Cuentas. 35.- Gestión de Archivos, Transparencia y Rendición de Cuentas. </t>
    </r>
  </si>
  <si>
    <t>Autorizó:  ______________________________________________________________</t>
  </si>
  <si>
    <t>Mtro. Roberto Del Razo Mercado
 Subdirector de Presupuesto</t>
  </si>
  <si>
    <t>Autorizó:  ________________________________________________</t>
  </si>
  <si>
    <t xml:space="preserve"> Mtro. Roberto Del Razo Mercado
 Subdirector de Presupuesto</t>
  </si>
  <si>
    <t xml:space="preserve">                Mtro. Roberto Del Razo Mercado
                Subdirector de Presupuesto</t>
  </si>
  <si>
    <t>UNIDAD RESPONSABLE DEL GASTO: (1)</t>
  </si>
  <si>
    <t>Nota; La Alcaldía de Tlalpan no contó con Programas Presupuestarios</t>
  </si>
  <si>
    <t>Mtro. Roberto Del Razo Mercado</t>
  </si>
  <si>
    <t>Mtro. Ramiro Alfredo Guerrero Segura</t>
  </si>
  <si>
    <t>Subdirector de Presupuesto</t>
  </si>
  <si>
    <t>Director de Recursos Financieros y Presupuestales</t>
  </si>
  <si>
    <t>Nota: Área Funcional  269 230, A través de la Dirección General de Paericipación Ciudadana y Prevención del Delito, se otorgó apoyo económico a 301 personas afectadas por el sismo del 19 de septiembre de 2017 y que con motivo de la demolición de inmuebles dañados por el sismo tuvieran que deshabitar en 2018, estos apoyos se dan mediante sesión realizada por el comite interno de asignación de apoyos celebrada el 26 de abril del 2018.</t>
  </si>
  <si>
    <t>Nota: Área Funcional  225 224, Se realizó el programa "Unidad-Es Tlalpan 2018": que como  objetivo general es contribuir al mejoramiento de la calidad de vida de los habitantes de unidades habitacionales de interés social y/o conjuntos habitacionales ubicados preferentemente en las zonas con índice de desarrollo social bajo y muy bajo de la Delegación Tlalpan, mediante la entrega de un apoyo económico para realizar trabajos constructivos, de mantenimiento o de reparación que optimice las condiciones de habitabilidad de los inmuebles, así como la promoción de la equidad y cohesión e integración social, entre sus habitantes. Siendo Beneficiados los vecinos en 59 de un total de 100 Unidades Habitacionales de interés social y/o conjuntos habitacionales de la Alcaldía. Así mismo se atendieron las necesidades de 25 frentes de los programas que resultaron ganadores en la consulta del Presupuesto Participativo 2018.</t>
  </si>
  <si>
    <t>Nota: Área Funcional  131 204, Se llevaron acabo acciones como; Información, difusión y promoción de los programas, actividades y eventos de la Alcaldía; Conformación de comisiones de seguridad ciudadana; Atención y conciliación de conflictos; Recorridos zonales; Atención a unidades habitacionales y/o conjunto de interés social; Promoción del ordenamiento urbano y la movilidad; Relación con los 9 pueblos originarios de Tlalpan; Seguimiento al Presupuestó Participativo 2018.  Impulsando a través de una política pública integral procesos organizativos y de colaboración que coadyuven al mejoramiento de las condiciones de vida de las y los habitantes de la demarcación, que garanticen la atención de las demandas ciudadanas, a fin de canalizar de manera eficiente las solicitudes de los Tlalpenses.</t>
  </si>
  <si>
    <t>Autorizó: ______________________________________________________________</t>
  </si>
  <si>
    <t>Mtro. Roberto Del Razo Mercado
Subdirector de Presupuesto</t>
  </si>
  <si>
    <t>Autorizó: _________________________________________________</t>
  </si>
  <si>
    <t>ASM Aspectos Susceptibles de Mejora</t>
  </si>
  <si>
    <t>Evaluación: (2)</t>
  </si>
  <si>
    <t xml:space="preserve">Implementación de los aspectos susceptibles de mejora </t>
  </si>
  <si>
    <t>Autorizó:  ___________________________________</t>
  </si>
  <si>
    <t xml:space="preserve">        Mtro. Roberto Del Razo Mercado
Subdirector de Presupuesto</t>
  </si>
  <si>
    <t>Mantenimiento, Conservacion y Rehabilitacion de Edificios Públicos</t>
  </si>
  <si>
    <t>84</t>
  </si>
  <si>
    <t>15. Condominio Sauzales 43 proyecto realizado Mantenimieno y reparación de acceso principal (50m²), 16. Unidad Habitacional Narciso Mendoza Súper Manzana 7 proyecto realizado Pintura en fachadas (áreas comunes), 17.Habitacional Cebadales 50 proyecto realizado Mantenimieno y reparación de acceso principal(incluye portón), 18. Conjunto Habitacional Estrella del Sur I proyecto realizado Mantenimiento y reparación de barda perimetral (demolición y construcción de 15m), 19. Condominio Aljibe proyecto realizado Colocación de malla ciclónica (barda perimetral), 20. Condominio Once Mártires 91 proyecto realizado Pintura en fachada, reparación y mantenimiento de instalación de caseta de vigilancia, 21. Condominio Acueducto 62 proyecto realizado Instalación de malla ciclónica y concertina (barda perimetral), 22. Condominio Hacienda Pasteje 31 proyecto realizado Pintura en fachada y remozamiento, 23. Unidad Habitacional Lotería Nacional proyecto realizado Impermeabilización de una azotea, 24. Unidad Habitacional Tres Fuentes 123 proyecto realizado Mantenimiento y reparación de acceso principal (portón) y construccion de depósito de basura, 25.Condominio Tlalpan Perisur proyecto realizado Reparación y mantenimiento de estacionamiento (loza de entre sótano planta baja), 26. Unidad Habitacional Cacahuatales 12 proyecto realizado Mantenimiento y sustitución de sistema de alumbrado interno y perimetral, 27. Unidad Habitacional Fuentes Brotantes Manzana 4 proyecto realizado Pintura en fachadas y áreas comunes (parte posterior), 28. Conjunto Habitacional San Felipe 34 proyecto realizado Sustitución de un tinaco de asbesto y reparación de acceso principal, 29. Conjunto Habitacional Plaza de la Constitución 8 proyecto realizadoReparación de Muros(cubo de escaleras acceso a azotea), 30. Conjunto Habitacional Cuitláhuac 177 proyecto realizado Mantenimiento y reparación de acceso principal y vías primarias (sustitución y reacomodo de adoquín), 31. Conjunto Habitacional Rinconada Las Torres proyecto realizado Impermeabilización de azoteas, 32. CondoplazaEl Convento proyecto realizado Sistema de alumbrado interno y perimetral, incluido equipo para energía sustentable (6 lámparas)y pintura en fachadas, 33. Conjunto Habitacional Tenorios 173 proyecto realizado Mantenimiento y sustituión de red sanitaria y pluvial, 34. Conjunto Habitacional Cafetales 318 proyecto realizado Impermeabilización de azoteas, 35. Edificio Santa Úrsula 30-C proyecto realizado Reubicación de tres tinacos de agua y reparación y pintura de cubo de luz, 36. Unidad Habitacional Sauzales 35 proyecto realizado Cambio de dos tanques precargados (sistema hidráulico), 37. Unidad Habitacional Narciso Mendoza Súper Manzana 3 proyecto realizado Pintura en fachadas y áreas comunes, 38. Condominio Cacahuatales 57 proyecto realizado Reparación (parcial) de muros y acceso principal, 39. Condominio Calichal 28 proyecto realizado Pintura en fachada y áreas comunes, 40. Conjunto Habitacional Versalles proyecto realizado Pintura en fachada y áreas comunes, 41. Conjunto Habitacional Brujas 55 (Fase II) proyecto realizado Impermeabilización de azotea y pintura en fachadas y áreas comunes, 42. Unidad Habitacional ISSFAM proyecto realizado Pintura en fachada y áres comunes, 43. Unidad Habitacional Narciso Mendoza Súper Manzana 6 proyecto realizado Pintura en fachadas y áreas comunes (proyecto de continuidad por densidad), 44. Conjunto Habitacional Florales 60 proyecto realizado Mantenimiento y reparción de barda perimetral, 45.Conjunto Habitacional 5 de Mayo proyecto realizado Sistema de alumbrado interno y perimetral, 46. Unidad Habitacional Fuentes Brotantes Manzana 2 proyecto realizado Mantenimiento y reparación de acceso principal y vías primarias,</t>
  </si>
  <si>
    <t>47. Unidad Habitacional Picacho Ajusco 291 proyecto realizado Reparación de acceso principal, 48. Conjunto Habitacional Horizontal Liorna 10 proyecto realizado Impermeabilización de azotea, 49. Condominio Horizontal Rancho Piomo 54 proyecto realizado Pintura de fachada (8 casas planta baja) y áreas comunes, 50. Condominio La Paz proyecto realizado Renovación del sistema de los tanques de agua para los 7 edificios y cambio de 5 vidrios en cubo de escaleras, 51. Condominio Sauzales 39 proyecto realizado Mantenimiento y reparación de accesos principales (cambio de portón), 52. Edificio Sauzales 107 proyecto realizado Pintura en fachadas y áreas comunes, 53. Condominio Tres Fuentes 274 proyecto realizado Mantenimiento general de cuarto de máquinas, incluyendo reposición de tanque precargado, 54. Conjunto Habitacional Florales 68 proyecto realizado Mantenimiento y reparción de barda perimetal, 55. Unidad Habitacional Florales 34 proyecto realizado Mantenimiento y reparación sistema eléctrico, 56. Conjunto Habitacional Las Torres 45 proyecto realizado Impermeabilización de azotea, 57. Conjunto Habitacional Predio Iztaccíhuatl 53 proyecto realizado Barda perimetral (malla ciclónica), 58.Conjunto Habitacional Aldeas de San Andrés proyecto realizado Construcción de cisterna, 59. Unidad Habitacional Narciso Mendoza Súper Manzana 2 proyecto realizado Pintura y barniz en fachadas y áreas comunes.Así mismo se atendieron 25 frentes en diversas colonias de la Alcaldía referentes a los proyectos que resultaron ganadores en la consulta del Presupuesto Participativo 2018 a saber; Colinas del Bosque-Las Tortolas, trabajos, adquisición en instalación de un modulo de juegos infantiles al interior del fraccionamiento. Conjunto Urbano Cuemanco (U H) trabajos, dquisición y colocación de luminarias de 7.5 metros en areas comunes. Emilio Portes Gil  Pemex Picacho (U H) trabajos, ehabilitación de la  superficie existente de la cancha de basquetbol y rehabilitación de tableros existentes al interior de la Unidad Habitacional. Unidades Habitacionales de Tenorios, trabajos, rehabilitación de guarniciones  y banquetas en areas comunes  al interior de la Unidad Habitacional. Fovissste San Pedro Mártir (U H),  trabajos, sustitución del alcantarillado existente y  mantenimiento general al drenaje  al interior de la Unidad Habitacional. Fuentes Brotantes Miguel Hidalgo (U H), trabajos, adquisición e instalación de alarmas vecinales. Granjas Coapa, trabajos, adquisición e instalación de alarmas vecinales. Isssfam no. 1 (U H)-Villa Tlalpan. trabajos, adquisición e instalación de camaras de videovigilancia. Narciso Mendoza-Villa Coapa súper manzana 1 (U H), trabajos, aplicación de pintura en fachadas de los edificios  al interior de  la Unidad Habitacional. Narciso Mendoza-Villa Coapa súper manzana 2 (U H), trabajos, adquisición e instalación de camaras de videovigilancia. Narciso Mendoza-Villa Coapa súper manzana 3 (U H), trabajos, adquisición e instalación de camaras de videovigilancia. Narciso Mendoza-Villa Coapa súper manzana 6 (U H), trabajos, rehablitación de los escalones de cubos de escaleras de  los edificios y casas duplex al interior dUnidad Habitacional. Narciso Mendoza-Villa Coapa súper manzana 7 (U H).adquisición e instalación de camaras de videovigilancia.  Real del Sur-Villas del Sur-Residencial Acoxpa. adquisición e instalación de camaras de videovigilancia. Residencial insurgentes sur (U H). rehabilitación del  muro de contención  de colindancia de la Unidad Habitacional. San Pedro Mártir (pblo).  aplicación de pintura en fachadas de los edificios  al interior de  la Unidad Habitacional. Sauzales Cebadales (U H). trabajos, adquisición y colocación de luminarias de 5 metros en areas comunes de la Unidad Habitacional. Tenorios Infonavit 1 y 2  (U H). trabajos, aplicación de pintura en fachadas de los edificios  al interior de  la Unidad Habitacional. Tres Fuentes (U H). trabajos, adquisición y aplicación de impermeabilizante de los edificios  al interior de  la Unidad Habitacional. Villa del Puente Fovissste (U H). trabajos, aplicación de pintura en fachadas de los edificios  al interior de  la Unidad Habitacional. Villa Olímpica Liberador Miguel Hidalgo  (U H). trabajos, construcción de un salón de usos multiples en las areas comunes al interior de  la Unidad Habitacional.</t>
  </si>
  <si>
    <t xml:space="preserve">Zapote-Luis Donaldo Colosio (U H). Trabajos, adquisición y aplicación de impermeabilizante de los edificios  al interior de  la Unidad Habitacional. Conjunto Habitacional Pedregal del Lago. Trabajos, adquisición e instalación de aparatos de gimnasio al aire libre en areas comunes al interior del conjunto habitadcional. Condominios del Bosque  (Fracc) - Bosque de Tlalpan. trabajos, rehabilitación de las bomas de la cisterna del agua potable y adquisición de paneles solares para su funcionamiento, al interior del fraccionamiento. </t>
  </si>
  <si>
    <r>
      <rPr>
        <b/>
        <sz val="9"/>
        <rFont val="Gotham Rounded Book"/>
      </rPr>
      <t xml:space="preserve">Objetivo: </t>
    </r>
    <r>
      <rPr>
        <sz val="9"/>
        <rFont val="Gotham Rounded Book"/>
      </rPr>
      <t xml:space="preserve">Mejorar la Infraestructura y funcionalidad de las unidades habitacionales de interés social y/o conjuntos habitacionales ubicados en las zonas con índice de desarrollo social bajo y muy bajo de la Delegación Tlalpan. </t>
    </r>
  </si>
  <si>
    <r>
      <rPr>
        <b/>
        <sz val="9"/>
        <rFont val="Gotham Rounded Book"/>
      </rPr>
      <t>Acciones Realizadas:</t>
    </r>
    <r>
      <rPr>
        <sz val="9"/>
        <rFont val="Gotham Rounded Book"/>
      </rPr>
      <t xml:space="preserve"> Se realizaron tareas como son: Entrega de convocatoria primer asamblea general informativa, realización de la primer asamblea general informativa, firma de resolutivo, firma del escrito total de aceptación, firma carta de buena fe  por parte de los comités elegidos en la asamblea, recepción y revisión de documentos de las personas que integran los comités de administración y supervisión de los inmuebles participantes, entrega de lista con montos y nombres de los beneficiarios para la solicitud del recurso económico al área de administración, elaboración del Convenio de Corresponsabilidad y entrega del Aviso de la liberación del recurso económico para la realización de trabajos constructivos, de mantenimiento o de reparación derivados de la Acción Social "Unidad-Es Tlalpan 2018", entrega del recurso económico para la realización de trabajos constructivos, de mantenimiento o de reparación derivados de la Acción Social "Unidad-Es Tlalpan 2018", revisión y recepción de copia de cuenta de cheques mancomunada, contrato y curricular de la empresa que realizará los trabajos en las unidades y/o conjuntos habitacionales, inicio de trabajos constructivos, de mantenimiento o de reparación, supervisión diaria por parte del equipo operativo de los trabajos constructivos de mantenimiento o de reparación a realizarse, revisión y recepción de la comprobación de gastos, entrega de la Convocatoria para la Asamblea General Informativa de Cierre y realización de la Asamblea General Informativa de Cierre, Se escaneo toda la documentación existente en cada uno de los expediente de las unidad habitacional, conjuntos habitacionales, condominios y edificios beneficiados, se determinó el número de habitantes a los cuales se benefició con la implementación de la Acción Social "Unidad-Es Tlalpan 2018", posterior a esto se realizó el padrón de beneficiarios y con esta información se elaboraron los indicadores de evaluación para determinar el éxito obtenido; se hizo la captura del inventario del archivo y la concentración y exposición ante el equipo de transición de la nueva administración de la información presentada en el Acta de Entrega. Siendo Beneficiados 7408 vecinos en las siguientes unidades habitacionales de interés social y/o conjuntos habitacionales: 1. Unidad Habitacional Hueytlalpan proyecto realizado Sustitución e instalación de motobombas, 2. Unidad Habitacional Zapote II proyecto realizado Impermeabilización de azoteas (proyecto de continuidad por densidad), 3. Unidad Habitacional Luis Donaldo Colosio proyecto realizado Pintura en áreas comunes (cubos) y mantenimiento y sustitución de red pluvial, 4. Unidad Habitacional Sor Juana Inés de la Cruz proyecto realizado Pintura en áreas comunes (barda perimetral y fachadas), 5. Conjunto Habitacional Prolongación Canal de Miramontes 348 proyecto realizado  Sistema de alumbrado interno, 6. Unidad Habitacional Belisario Domínguez II proyecto realizado Mantenimiento y reparación de acceso principal y vías primarias e instalación de luminarias, 7. Conjunto Habitacional Florales 46 proyecto realizado Mantenimiento y reparación de barda perimetral y de la cuneta de aguas pluviales, 8. Unidad Habitacional Club de Golf A.C. proyecto realizado Impermeabilización de azoteas (proyecto de continuidad por densidad), 9. Condominio Real del Sur proyecto realizado Sistema de alumbrado interno, 10. Unidad Habitacional Zapote I proyecto realizado Pintura en fachadas (proyecto de continuidad por densidad), 11. Condominio Vertical Cacahuatales 54 proyecto realizado Sistema de alumbrado interno y perimetral (sustitución de 57 interruptores de luz general y un interruptor de áreas comunes), 12. Edificio Cañaverales 35 proyecto realizado Cambio de 8 tinacos de asbesto a tinacos de polietileno (Rotoplas), 13. Unidad Habitacional Narciso Mendoza Súper Manzana 1 proyecto realizado Pintura de fachadas y áreas comunes en cubos de escaleras (proyecto de continuidad por densidad), 14. Conjunto Habitacional Tres Fuentes 282 proyecto realizado Sustitución e intalación de motobombas, </t>
    </r>
  </si>
  <si>
    <r>
      <rPr>
        <b/>
        <sz val="9"/>
        <rFont val="Gotham Rounded Book"/>
      </rPr>
      <t xml:space="preserve">Objetivo: </t>
    </r>
    <r>
      <rPr>
        <sz val="9"/>
        <rFont val="Gotham Rounded Book"/>
      </rPr>
      <t xml:space="preserve">Impulsar a través de una política pública integral procesos organizativos y de colaboración que coadyuven al mejoramiento de las condiciones de vida de las y los habitantes de la demarcación, que garanticen la atención de las demandas ciudadanas, a fin de canalizar de manera eficiente las solicitudes de los Tlalpenses.
</t>
    </r>
    <r>
      <rPr>
        <b/>
        <sz val="9"/>
        <rFont val="Gotham Rounded Book"/>
      </rPr>
      <t>Acciones Realizadas</t>
    </r>
    <r>
      <rPr>
        <sz val="9"/>
        <rFont val="Gotham Rounded Book"/>
      </rPr>
      <t xml:space="preserve">: Se llevaron acabo acciones como; Información, difusión y promoción de los programas, actividades y eventos de la Alcaldía; Conformación de comisiones de seguridad ciudadana; Atención y conciliación de conflictos; Recorridos zonales; Atención a unidades habitacionales y/o conjunto de interés social; Promoción del ordenamiento urbano y la movilidad; Relación con los 9 pueblos originarios de Tlalpan; Seguimiento al Presupuestó Participativo 2018.  Impulsando a través de una política pública integral procesos organizativos y de colaboración que coadyuven al mejoramiento de las condiciones de vida de las y los habitantes de la demarcación, que garanticen la atención de las demandas ciudadanas, a fin de canalizar de manera eficiente las solicitudes de los Tlalpenses. </t>
    </r>
  </si>
  <si>
    <r>
      <t xml:space="preserve">Acciones Realizadas: 
</t>
    </r>
    <r>
      <rPr>
        <sz val="9"/>
        <rFont val="Gotham Rounded Book"/>
      </rPr>
      <t>1.Supervisión sobre la operación de los Centros de Desarrollo Integral y  Comunitarios Institucionales de la Delegación (San Miguel Xicalco.- 831 personas, 1ra. Capulín.- 576 personas, Texcaltenco.- 3964 personas, Magdalena Petlacalco.- 5819 personas, Villa Coapa Cárcamo.- 3,062 personas, Carrasco.- 27050 personas, Superación Ajusco.- 685 personas, Campo Xochitl.- 4765 personas, Mirador I.- 191 personas, Tlalcoligia.- 2039 personas, AMSA.- 647 personas, Gral. Sánchez Taboada.- 5224 personas, Torres de Padierna.- 2715 personas, Isidro Fabela.- 1593 personas, Luis Donaldo Colosio.- 2989 personas): En donde se desarrollaran talleres, cursos y manualidades: pintura al óleo, pintura en madera, pintura en tela, vitrales, pintura de cerámica, taller de velas aromáticas, cultura de belleza, corte de cabello, corte y confección, auxiliar de enfermería, asistente educativo, cocina, panadería, medicina alternativa, guitarra, inglés, primaria, secundaria, prepa abierta, computación, reciclado, bordado en listón, tejido; así como actividades deportivas de tae kwon do, tang soo do, karate; y Artísticas: de Danza Árabe, tahitiano, hawaiano, zumba, y además se brindan servicios odontológicos, medicina general, psicología, podología, masoterapia, entre otras.  Beneficiando a una población total  62,150  personas. 
La Dirección de Participación Ciudadana coordinó la entrega de apoyos económico  para el pago de hasta 10 meses de renta a habitantes de inmuebles dictaminados como inhabitables en el marco de la acción institucional “Apoyo Emergente para Habitantes de Tlalpan Afectados por el Sismo del 19 de Septiembre” aplicada en 2017, en el caso de propietarios de inmuebles que resultaron afectados. Dicho apoyo se pagó en ministraciones mensuales, La cobertura de población que se alcanzó en esta acción social en 2018 fue apoyo a 301 personas, que corresponde al 100% de quienes tuvieron que desocupar sus inmuebles, de acuerdo con el censo realizado posteriormente al sismo sucedido el 19 de septiembre con dictámenes de profesionistas calificados, dichas personas fueron incorporadas a la acción institucional “Apoyo Emergente para Habitantes de Tlalpan Afectados por el Sismo del 19 de Septiembre” en 2017, por dictamen del Comité Interno de Asignación de Apoyos señalado en los Lineamientos correspondientes que señalan que podrán incorporarse personas afectadas distintas, siempre que se trate de casos en los que tuvieron que desocupar inmuebles posteriormente a la asignación de ese apoyo y así lo dictamine el propio Comité Interno de Asignación de Apoyos.Los mismo fueron en; dichos beneficiarios son de las colonias Ex Finca la Venta 1ra sección, Ex Hacienda Coapa, Floresta Coyoacán, Fraccionamiento Prados Coapa, Fuentes de Tepepan, Granjas Coapa, Hacienda Coapa, Lomas de Cuilotepec, Lomas Hidalgo, Magisterial Coapa, Nueva Oriental Coapa, Pedregal de San Nicolás, Prado Coapa, Prado Coapa  2da sección, Prado Coapa 1ra sección, Pueblo de San Miguel Ajusco, Pueblo de San Miguel Topilejo, Pueblo de Santo Tomas Ajusco, Residencial Villa Coapa, Rinconada Coapa, Rinconada de las Hadas, San Andrés Totoltepec, San Bartolo el chico, San Pedro Mártir, Solidaridad, Tenorios Coapa y Vistas del Pedregal.</t>
    </r>
  </si>
  <si>
    <t>Unidad Responsable del Gasto:   02CD14 A</t>
  </si>
  <si>
    <t>Fortalecimiento de Seguridad (FORTASEG)</t>
  </si>
  <si>
    <t>Programa “Jóvenes en Prevención”,</t>
  </si>
  <si>
    <t>Fondo de Aportaciones para el Fortalecimiento de las Entidades Federativas(FAFEF)</t>
  </si>
  <si>
    <t>Construcción, Ampliación  y Mantenimiento de la Infraestructura, comercial, educación,  deportiva.  imagen urbana, desarrollo social, edificios públicos, drenaje, agua potable y vialidades secundarias.</t>
  </si>
  <si>
    <t>Proyectos de Desarrollo Regional ll-2018-Líquida de recursos adicionales de principal"
 </t>
  </si>
  <si>
    <t>proyectos:  "Rehabilitación de los Deportivos Sánchez Taboada, Benito Juárez  y Digna Ochoa"; "Construcción de techumbres en las escuelas”; “Reconstrucción de trotapista, cancha de basquetbol, colocación de alumbrado y equipamiento en el Parque Morelos" y "Rehabilitación de Biblioteca Central y Sustitución de Techumbre" en la Alcaldía Tlalpan.</t>
  </si>
  <si>
    <t>Medio Ambiente y Recursos Naturales - Brigadas Rurales de Incendios Forestales - 2018 - Líquida de recursos adicionales de principal</t>
  </si>
  <si>
    <t>La Alcaldía Tlalpan,  en  colaboración con  la  Comisión Nacional Forestal  (CONAFOR), suscribió un Convenio de Coordinación, para la Integración de Brigadas Rurales de Incendios Forestales del Programa Apoyos para el Desarrollo Forestal Sustentable 2018;  por lo que, con el objeto de  desempeñar actividades de prevención, control y combate de incendios forestales en las zonas definidas por la "CONAFOR" en la Ciudad de México.</t>
  </si>
  <si>
    <t>Mtro. Roberto Del Raza Mercado
Subdirector de Presupuesto</t>
  </si>
  <si>
    <t xml:space="preserve">      Mtro. Ramiro Alfredo Guerrero Segura
Director de Recursos Financieros y Presupuestales</t>
  </si>
  <si>
    <t>Unidad Responsable del Gasto: 02CD14 ALCALDIA TLALPAN</t>
  </si>
  <si>
    <t>213 204  Se requirió reducir los recursos y  la meta original a 0.450 km. para reorientarlos a los proyectos de Construcción de Resumideros y Rehabilitación de Resumideros en la actividad 213 207 Obras Complementarias al Sistema de Drenaje, con el mismo fondo, por lo cual la cual se rebasa la meta modificada en un en un 8.90%, esto derivado a la buena programación y optimización de los recursos por parte de la empresa contratista en cuanto a la ejecución de la obra, cumpliéndose con los objetivos institucionales.</t>
  </si>
  <si>
    <t>221 218 La meta original se rebasó en un 5%, derivado a la buena programación y optimización de los recursos por parte de la empresa contratista en cuanto a la ejecución de la obra.</t>
  </si>
  <si>
    <t>223 222 La meta se rebasó en 0.4%, derivado a la buena programación y optimización de los recursos por parte de la empresa contratista en cuanto a la ejecución de la obra, cumpliéndose con los objetivos institucionales.</t>
  </si>
  <si>
    <t>225224.- Se autorizaron recursos del Fondo de Aportaciones para la Infraestructura Social (FAIS)-2018-en esta área funcional para Ayudas sociales a personas u hogares de escasos recursos. (Asignaciones destinadas a otorgar ayudas en dinero o en especie, que las unidades responsables del gasto otorgan a personas u hogares de escasos recursos para propósitos sociales) con el proyecto de "Capatación de Agua Pluvial en Viviendas'' Sin embargo, se reporta meta modificada debido a que no se regularizó una adecuación programática por parte de la Dirección General de Paticipación Ciudadana y Prevención del Delito, cabe señalar que si se reporta un alcance de acciones realizadas como se describen en los formato EVARF y AR.</t>
  </si>
  <si>
    <t>Nota: Área Funcional  269 230, A través de la Dirección General de Paticipación Ciudadana y Prevención del Delito, se otorgó apoyo económico a 301 personas afectadas por el sismo del 19 de septiembre de 2017 y que con motivo de la demolición de inmuebles dañados por el sismo tuvieran que deshabitar en 2018, estos apoyos se dan mediante sesión realizada por el comite interno de asignación de apoyos celebrada el 26 de abril del 2018.</t>
  </si>
  <si>
    <t>Nota: Área Funcional  225 224, Se realizó el programa "Unidad-Es Tlalpan 2018": que como  objetivo general es contribuir al mejoramiento de la calidad de vida de los habitantes de unidades habitacionales de interés social y/o conjuntos habitacionales ubicados preferentemente en las zonas con índice de desarrollo social bajo y muy bajo de la Delegación Tlalpan, mediante la entrega de un apoyo económico para realizar trabajos constructivos, de mantenimiento o de reparación que optimice las condiciones de habitabilidad de los inmuebles, así como la promoción de la equidad y cohesión e integración social, entre sus habitantes. Siendo Beneficiados los vecinos en 59 de un total de 100 Unidades Habitacionales de interés social y/o conjuntos habitacionales de la Alcaldía, cabe aclarar que serealizó una adecuación programática de menos 41 ya que el presupuesto únicamente esra para cubrir 50. Así mismo se atendieron las necesidades de 25 frentes de los programas que resultaron ganadores en la consulta del Presupuesto Participativo 2018.</t>
  </si>
  <si>
    <t>225 224 Mantenimiento, Conservación y Rehabilitación para Unidades Habitacionales y Vivienda: Captación de Agua Pluvial en viviendas 2018 (FAIS): Se realizaron a través de recursos del Fondo de Aportaciones para la Infraestructura Social (FAIS) "Programa de Instalación de Captación de Agua Pluvial en Viviendas en 2018".- tareas de recepción de documentos, supervisión,  tramites administrativos, para dar seguimiento a la entrega de sistemas que brindaran el vital líquido. El Programa consiste en la instalación de un sistema de captación de agua pluvial automatizado, en la Alcaldía de Tlalpan se entregaron 1057 sistemas que brindara el vital líquido en diversos puntos de la Alcaldía, el cual consististe en la instalación de un sistema de captación de agua pluvial automatizado, este programa se deriva de la crisis de agua que se presenta, como uno de los mayores retos que enfrentamos en la Ciudad de México. Buscando demostrar la viabilidad de integrar sistemas de cosecha de lluvia en la infraestructura de agua de la Ciudad de México, el Programa instalo 1057 sistemas en la Alcaldí, en las viviendas cuyo abasto de agua depende de pipas y son de escasos recurso. Mediante este trabajo se busco establecer una fuente de agua sustentable y ecológica para reducir la dependencia en modelos de abasto insostenibles, y crear resiliencia en esta parte de la Ciudad ante la crisis que ya  afecta de forma desproporcionada. Se pretende convertir la zona en un ejemplo modelo de la adopción de estrategias alternativas de manejo de agua, basadas en la sustentabilidad y el involucramiento de la población en su propio abasto de éste recurso fundamental.  La población beneficiada son en los siguientes:  AGEB 1496 Pedregal de San Nicolás, Chichicaspatl y Sector XVII (227 Sistemas instalados),  AGEB 1509 Bosques del Pedregal (234 Sistemas instalados),  AGEB 1513 Belvedere y Mirador II (176 Sistemas instalados),  AGEB 2047 Vistas del Pedregal, Lomas de Cuilotepec y 2 de Octubre (210 Sistemas instalados),  AGEB 2225 Mesa los Hornos (210 Sistemas instalados).</t>
  </si>
  <si>
    <t xml:space="preserve">213-204 Construcción y Ampliación de Infraestructura de Drenaje A través de Obra por Contrato se reporta una meta física alcanzada de 0.490 kilómetros en la siguiente colonia Santa  Úrsula  Xitla 
Trabajos realizados Trazo y nivelación, corte y la demolición de la carpeta asfáltica, excavación de la zanja para cama de arena e instalación de tubería de polietileno de alta densidad corrugado (PAD corrugado), conexiones domiciliarias y sobre la tubería de PAD de principál, construcción de pozos, mantenimiento a la red.relleno y compactación de las zanjas con material de banco,  se asfaltará el área abierta. 
213 207 Obras Complementarias al Sistema de Drenaje:  A través de Obra por Contrato se reporta una meta física alcanzada de 49 piezas para la  construcción y rehabilitación a resumideros en los siguientes proyectos ejecutados:Construcción de 18 piezas de Resumideros en las siguientes colonias: 1.- San Andrés Totoltepec AGEB 1602, 2.- Plan de Ayala AGEB 2441, 3.- Dolores Tlalli AGEB 2456, 4.- Cumbres de Tepetongo AGEB 223A, 5.- Tlalmille AGEB 1744, 6.- Los Encinos AGEB 1299, 7.- Pedregal de San Nicolás 4a. Sección AGEB 0619 y AGEB 077A,  8.- Jardines del Ajusco AGEB 084A, 9- Miguel Hidalgo 2da. Sección AGEB 0888, 10.- Lomas Altas de Padierna AGEB 1477, 11.- Rincón Del Mirador II AGEB 1513,12.- Sector XVII AGEB 1496,  Trabajos realizados en cada frente: trazo y la nivelación , excavación de tina y rejillas; corte y la demolición de la carpeta asfáltica, excavación hasta la profundidad de la grieta, </t>
  </si>
  <si>
    <t>construcción de muros de mampostería, suministro y colocación de acero de refuerzo para losa tapa, cimbra y descimbrado de losa tapa, colado de losa tapa, construcción de tina para rejillas desarenadores, suministro y colocación de rejillas de acero estructural, se realizan rellenos entre los muros y el ancho de la excavaciones, instalación de tubería y conexión a  las rejillas con el resumidero, rellenos y aproche de cepas.  NOTA: Se cancelaron 2 frentes por oposición vecinal:  1.- Roca de Cristal AGEB 2282 y 2.- 2 De Octubre AGEB 2051, así miso aún con la cancelación de estos frentes no se dejaron de cubrir las necesidades y los objetivos programados en esta actividad institucional. 
Rehabilitación de Resumideros 20 piezas de resumideros 1.-Héroes de Padierna AGEB 0638 y 0820 2.- Popular Santa Teres AGEB 1388, 3.- Lomas de Padierna AGEB 0322 ,4.- Pedregal de San Nicolás 3era Sección AGEB 0619, 5.- Sector XVII AGEB 1496, 6.- Encinos AGEB 1299, .dentro del perímetro Delegacional.  Trabajos realizados en cada frente: Consisten en realizar el trazo y la nivelación de del área en la cual se realizara la excavación de tina y rejillas; posteriormente se realizara el corte y la demolición de la carpeta asfáltica, para continuar con la excavación hasta la profundidad donde se encuentre la grieta, construcción de muros de mampostería, suministro y colocación de acero de refuerzo para losa tapa, cimbra y descimbrado de losa tapa, colado de losa tapa, construcción de tina para rejillas desarenadores, suministro y colocación de rejillas de acero estructural, se realizan rellenos entre los muros y el ancho de la excavaciones, instalara tubería que conectara las rejillas con el resumidero, se compactaran rellenos y se realizara bacheo. Mejoramiento de Obras Complementarias, Rehabilitación Resumideros A 11 piezas de resumideros</t>
  </si>
  <si>
    <t xml:space="preserve"> CTO.127-2018 1.-Lomas Altas de Padierna AGEB 1477, 2.- Héroes de Padierna AGEB 0820 y 0642, 3.- Jardines del Ajusco AGEB  0854, 4- Miguel Hidalgo 2a Sección AGEB 0888, 5.- Fuentes de Tepepan AGEB 2121, 6.-Santa Úrsula Xitla AGEB 1072, dentro del perímetro Delegacional.  Trabajos realizados en cada uno de los frentes : trazo y la nivelación, excavación de tina y rejillas; corte y la demolición de la carpeta asfáltica, excavación hasta la profundidad donde se encuentre la grieta, construcción de muros de mampostería, suministro y colocación de acero de refuerzo para losa tapa, cimbra y descimbrado de losa tapa, colado de losa tapa, construcción de tina para rejillas desarenadores, suministro y colocación de rejillas de acero estructural, rellenos entre los muros y el ancho de la excavaciones, instalación de  tubería para conectar las rejillas con el resumidero,  rellenos y  trabajos de bacheo. 
'221-218 Mantenimiento, Conservación y Rehabilitación en Vialidades Secundarias  A través de Obra por Contrato se reporta una meta física alcanzada de 10,600 m2 en las siguientes colonias: 1.- 2 de Octubre, 2.- Rincón del Mirador II, 3.-  El Zacatón , 4.- Vistas del Pedregal: 5.San Miguel Topilejo: 6.-San Miguel Ajusco:7.-Santo Tomas Ajusco: 8.-Plan de Ayala : 9.- Libertad San Miguel Topilejo. Trabajos realizados: trazo y nivelación, fresado a un espesor de 7.5cm de la capa superficial del asfaltó existente, renivelación de brocales de los pozos de visita, barrido de la base y aplicación de riego de liga, Re encarpetado con mezcla asfáltica templada de 7.5 cm de espesor; compactación de la misma y señalamiento horizontal en los tramos ejecutados.
</t>
  </si>
  <si>
    <t>Tubos de cristal de borosilicato 3.3 de 3 capas selectivas longitud / diámetro 1.8m/58 mm, pared interna/pared externa 1.6 mm/1.7 mm tolerancia a congelamiento de -15º + -1º y granizo hasta de 25 mm. Sistema de 150 litros de capacidad con termotanque de acero inoxidable 304-BA al exterior y 304-2B al interior. Presión que debe soportar 0.5 kg/m2 aislante de poliuretano de alta densidad de 50 mm de espesor. Estructura de acero inoxidable 430 con adaptación de tensores contra vientos cruzados. Instalación correcta y en funcionamiento del calentador con materiales necesarios, tales como tuberías de polipropileno (PP-R) 25 mm, válvulas para su mantenimiento y longitud requerida de tubería hasta de 8 metros en PP-R sin considerar el jarro de aire el cual debe ser en cobre de ½“ de diámetro. Inclusión de un par de válvulas de esfera para la selección entre calentador solar o convencional. Capacitación del cuidado y manejo del calentador solar al usuario final.</t>
  </si>
  <si>
    <t>Trazo y nivelación, fresado de asfálto ó desyerbe y compactación, barrido, acarreos, riego de impregnación , tendido de carpeta asfáltica y huellas, sello</t>
  </si>
  <si>
    <t>Tinaco de 1,100 lts. Con accesorios incluye la instalación de la red de distribución de cada domicilio y hasta 8m de tubería PPR de 25mm, conectores necesarios y mano de obra. Los benefeficiaros podran suministrar la longitud de tubo faltante para realizar la conexión, mca egc</t>
  </si>
  <si>
    <r>
      <t>AMSA</t>
    </r>
    <r>
      <rPr>
        <vertAlign val="superscript"/>
        <sz val="8"/>
        <rFont val="Gotham Rounded Book"/>
      </rPr>
      <t xml:space="preserve"> 3</t>
    </r>
  </si>
  <si>
    <t>Consultorio médico en tu colonia/proyecto inviable técnicamente se atiende el tercero en prelación "luminarias en el camellón de transmisiones"</t>
  </si>
  <si>
    <t>Colocación luminarias, Trazo y nivelación; suministro y colocación de tubos y coples conduit; suministro e instalación de cable; conexiones y pruebas; instalación de lámparas; suministro e instalación de pruebas de luminarias completas; construcción de cimiento para poste; construcción de registro; suministro, instalación y pintura de postes; corte con sierra de pavimento, demolición, carga y acarreo producto de la demolición; excavación  y relleno; piso de concreto hidráulico y todo lo necesario para su correcta ejecución.</t>
  </si>
  <si>
    <t xml:space="preserve">Trazo y nivelación,  demolición de pavimento, excavación, construccion de estructuras de captación, instalación de tuberia, rellenos, acarreos y restitucion de pavimento, limpieza general de la obra.   Reduciendo con ello la contaminación ambiental y las enfermedades infecciosas entre la población tlalpense.                     </t>
  </si>
  <si>
    <t>Adquisición  de mobilario, equipo informático, audiovisual y recreativo, para la comunidad de Arenal de Guadalupe</t>
  </si>
  <si>
    <t>Mantenimiento de la Infraestructura de Drenaje,mantenimiento de pozos de visita y alcantarillado considerando reniveñación de brocales y tapas de alacantarilla y sustitución de tubería dañada.</t>
  </si>
  <si>
    <t>Desyerbe y limpieza del terreno; trazo y nivelación; excavaciones para cimentación; conformación y compactación del terreno; construcción de cimientos; relleno de zanjas con tepetate; construcción de muros, losas; repellado y aplanado de muros; colocación de puertas y ventanas; instalaciones hidrosanitarias y electricas; colocación de piso y lambrines; aplicación de pintura en muros y plafones, colocación de barandales y protecciones, impermeabilización de azotea.</t>
  </si>
  <si>
    <t>El proyecto consiste en la adquisición en instalación de un modulo de juegos infantiles al interior del fraccionamiento.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este fraccionamiento.</t>
  </si>
  <si>
    <t xml:space="preserve">Condominio del Bosque (fraccionamiento)-Bosque de Tlalpan </t>
  </si>
  <si>
    <t>El proyecto consiste en la rehabilitación de las bomas de la cisterna del agua potable y adquisición de paneles solares para su funcionamiento, al interior del fraccionamiento.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este fraccionamiento.</t>
  </si>
  <si>
    <t>El proyecto consiste en adquisición e instalación de aparatos de gimnasio al aire libre en areas comunes al interior del conjunto habitadcional.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</si>
  <si>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El proyecto consiste en la adquisición y colocación de luminarias de 7.5 metros en areas comunes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</si>
  <si>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 xml:space="preserve">Instalación y habilitación de un centro de cómputo en el C.D.C. Cuchilla ubicado en la Colonia Cuchilla de Padierna </t>
  </si>
  <si>
    <t xml:space="preserve"> Suministro y colocación de techumbres de lámina galvanizada, instalación de luminarias, suministro y colocación de malla ciclónica, construcción de guarniciones a base de concreto  hidráulico para delimitar el espacio público, Reparación de todos los andadores (retiro de adocreto existente, re nivelación del terreno, suministro y  piso de concreto hidráulico) muro de tabique rojo colocación de rejilla de delimitación del area, instalación de luminarias, suministro,  delimitación del area de estacionamiento, rampas para discapacidados y de la 3a. edad y guarniciones, Colocación de adocreto, colocación de bancas para el público.</t>
  </si>
  <si>
    <t xml:space="preserve">Trabajos por definir una vez que se concluyan al 100% los trabajos del frente </t>
  </si>
  <si>
    <t>Trabajos de nivelación, conformación y compactación del terreno, construcción de banquetas y guarniciones con concreto simple y acabados en general.</t>
  </si>
  <si>
    <t>El proyecto consiste en la rehabilitación de la  superficie existente de la cancha de basquetbol y rehabilitación de tableros existentes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</si>
  <si>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El proyecto consiste en la sustitución del alcantarillado existente y  mantenimiento general al drenaje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</si>
  <si>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El proyecto consiste en la adquisición e instalación de alaramas vecinales sonoras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</si>
  <si>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Trazo y nivelación,  demolición de pavimento, excavación, construccion de estructuras de captación, instalación de tuberia, rellenos, acarreos y restitucion de pavimento, limpieza general de la obra. Se pretende llevar acabo la rehabilitación de estructuras de captación, conducción e infiltración (5 resumideros), los cuales se encuentran en diferentes  puntos estratégicos, que permitirán cortar el flujo de las aguas de lluvia, realizando una excavación en las estructuras existentes, en una profundidad de 1.00 metro de profundidad la cual será 5.00 x 5.00 x 1.00 para estar en forma de poner de nuevo en funcionamieno la grieta natural y así poder tener la absorción necesaria, los trabajos se realizarán a mano y a base de equipo neumático.</t>
  </si>
  <si>
    <t>El proyecto consiste en la adquisición e instalación de alaramas vecinales sonoras en areas comunes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</si>
  <si>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Trazo y nivelación, corte con sierra en pavimento de concreto, demolición de pavimento de concreto, Excavación, Carga y acarreo.Rellenos incluye, Cama de arena. Suministro e instalación de tubería. Incluye, pruebas y desinfección. Piezas especiales incluye, válvulas, T de cruz, bridas y juntas Construcción de cajas y atraques, Bacheo,espesor de concreto asfáltico, Señalamiento y limpieza, Suministro instalación y prueba de toma domiciliaria Supervisión. Tubería de PAD con diámetros de 4 y 6 pulgadas cm con una capacidad de conducción de 35 lps.</t>
  </si>
  <si>
    <t>Impermeabilización, Instalación Sanitaria, Electrica e Hidraulica, Pisos, Herreria y Pintura, colocación de techo de domo.</t>
  </si>
  <si>
    <t xml:space="preserve">Trazo y nivelación, conformación del terreno y renivelación, colocación de adocreto, suministro y colocación de malla ciclónica, construcción de bases de concreto para fijación de aparatos, construcción de guarnición, colocación de tezontle, colocación de plancha de concreto de 60x60 para el suministro y colocación de aparatos de juegos infantiles y Aparatos ejercitadores así como 1 juego de bancas para el público en general y todo lo necesario para su correcta ejecución.                  </t>
  </si>
  <si>
    <t>El proyecto consiste en la adquisición e instalación de camaras de videovigilancia conectadas a un centro grabador operado por los ciudadanos , al interior de  la Unidad Habitacional. AActualmentes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</si>
  <si>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Implementación de un taller de elaboración de trajes para comparsas de Danza tradicional y recuperación, conservación y difusión del patrimonio intangible del pueblo</t>
  </si>
  <si>
    <t>Adquisición e instalación de cámaras de vigilancia de circuito cerrado.</t>
  </si>
  <si>
    <t xml:space="preserve">Separador de primeras lluvias con drenado automático y modular con opción de 8 a 200 litros de separación, filtro de malla, reductor de turbulencias, pichancha flotante, dosificador, flotante de cloro, filtro contra sedimentos ¾, manual de instalación, operación y mantenimiento y DVD, instructivo tinaco, de 2500 litros, bomba 0.5 cp”, tuberías y conexiones, mano de obra y captación. Incluye todo lo necesario para la instalación y su correcto funcionamiento.    </t>
  </si>
  <si>
    <t>Tinaco y cisterna de 2,800 lts. Con accesorios incluye la instalación de la red de distribución de cada domicilio y hasta 8m de tubería PPR de 25mm, conectores necesarios y mano de obra. Los benefeficiaros podran suministrar la longitud de tubo faltante para realizar la conexión, mca egc</t>
  </si>
  <si>
    <t xml:space="preserve">Mesa los Hornos, Texcaltenco </t>
  </si>
  <si>
    <t>Nivelación, demoliciones, reconstrucción de gradas, construcción de piso de concreto en canchas deportivas, construcción de techumbre en canchas, incluye: zapatas aisladas para cimentación, rellenos, columnas y armaduras de estructura metalica, instalaciones eléctricas e hidrosanitarias y acabados en general.</t>
  </si>
  <si>
    <r>
      <t xml:space="preserve">Mirador II </t>
    </r>
    <r>
      <rPr>
        <vertAlign val="superscript"/>
        <sz val="8"/>
        <rFont val="Gotham Rounded Book"/>
      </rPr>
      <t xml:space="preserve"> 3</t>
    </r>
  </si>
  <si>
    <t>El proyecto consiste en la aplicación de pintura en fachadas de los edificios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</si>
  <si>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El proyecto consiste en la adquisición e instalación de camaras de videovigilancia conectadas a un centro grabador operado por los ciudadanos ,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</si>
  <si>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'El proyecto consiste en la adquisición e instalación de camaras de videovigilancia conectadas a un centro grabador operado por los ciudadanos ,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</si>
  <si>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El proyecto consiste en la rehablitación de los escalones de cubos de escaleras de  los edificios y casas duplex al interior dUnidad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</si>
  <si>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 xml:space="preserve">Impermeabilización, Instalación Sanitaria, Electrica e Hidraulica, Pisos, Herreria y Pintura, colocaicón de malla sombra en patio  </t>
  </si>
  <si>
    <t>El proyecto consiste en la rehabilitación de la  superficie existente de la cancha de basquetbol, adquisición e instalación de 2 tableros de basqutbol y cubierta con lonarias en cancha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</si>
  <si>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El proyecto consiste en la rehabilitación del  muro de contención  de colindancia de la Unidad Habitacional que delimita villa royale .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</si>
  <si>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Rehabilitación de cárcamo, trabajos de electricidad, trazo y l nivelación, corte y la demolición de la carpeta asfáltica,excavación,cama de arena, colocación de tubería de polietileno de alta densidad corrugado de diferentes pulgadas, relleno y compactación de zanjas y bacheo de la cepa para dejar la vialidad en el estado en que se encontraba originalmente.</t>
  </si>
  <si>
    <t>Elaboración y exposición de murales de arte uerbano con temática sobre la diversidad cultural, biodiversidad, pueblos indígenas, cultura del derecho, equidad de género y derechos de los jóvenes</t>
  </si>
  <si>
    <r>
      <t>San Pedro Apóstol (Barrio)</t>
    </r>
    <r>
      <rPr>
        <vertAlign val="superscript"/>
        <sz val="8"/>
        <rFont val="Gotham Rounded Book"/>
      </rPr>
      <t xml:space="preserve"> 3</t>
    </r>
  </si>
  <si>
    <t>Gimnasio de bolsillo construcción implementación, desarrollo, obra calle Tlalmiscle s/n col. San pedro apóstol /inviable técnicamente se atiende el segundo en prelación re encarpetado.
Reencarpetado de 5 callejones en la colonia: C.Tlalayote en la 4a. Cerrada.</t>
  </si>
  <si>
    <t>El proyecto consiste en la adquisición y colocación de luminarias de 5 metros en areas comunes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</si>
  <si>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 xml:space="preserve">Bomba centrifuga 1/2 HP con accesorios. Incluye la instalación de la red de distribución de cada domicilio y hasta 12m de tubería PPR de 20mm, conectores necesarios y mano de obra. Los beneficios podran suministrar la longitud de tubo faltante para realizar la conección MCA, EGC  </t>
  </si>
  <si>
    <t xml:space="preserve">Equipar con equipo de cómputo y mobiliario el aula para cyber escuela ubicada en la planta alta del comedor comunitario en calle av. Cantera esq. Isidro Fabela col. Tepetongo </t>
  </si>
  <si>
    <t>Proyecto integral de infraestructura en prevención de la delincuencia</t>
  </si>
  <si>
    <t>Colocar cámaras de vigilancia o seguridad de alta resolución en toda la colonia.</t>
  </si>
  <si>
    <t>En cumplimiento a lo establecido en la cláusula cuarta y séptima del contrato DT-2018-204-ADQ, requisición 604, partida presupuestal 2311, Proyecto ganador: Reforestación de la Reserva Ecológica; referente al Presupuesto Participativo 2018 de la colonia Tlamille Clave 12-176.</t>
  </si>
  <si>
    <t>El proyecto consiste en adquisición y aplicación de impermeabilizante de los edificios  al interior de  la Unidad Habitacional.Actualmentes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</si>
  <si>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El proyecto consiste en rehabilitación de guarniciones  y banquetas en areas comunes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</si>
  <si>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r>
      <t>Valle Escondido</t>
    </r>
    <r>
      <rPr>
        <vertAlign val="superscript"/>
        <sz val="8"/>
        <rFont val="Gotham Rounded Book"/>
      </rPr>
      <t xml:space="preserve"> 3</t>
    </r>
  </si>
  <si>
    <t>Recuperación de areas verdes 1era etapa</t>
  </si>
  <si>
    <t>Colocación de cámaras de vigilancia.</t>
  </si>
  <si>
    <t>El proyecto consiste en la construcción de un salón de usos multiples en las areas comunes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</si>
  <si>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r>
      <t>Xaxalco</t>
    </r>
    <r>
      <rPr>
        <vertAlign val="superscript"/>
        <sz val="8"/>
        <rFont val="Gotham Rounded Book"/>
      </rPr>
      <t xml:space="preserve"> 3</t>
    </r>
  </si>
  <si>
    <t xml:space="preserve">Purificador de agua bajo tarja que incluye: 1 cartucho de sedimiento para retención de solidos. 1 cartucho de block de carbón activado que retiene residuos orgánicos 1. cartucho pulidor de carbón granular para eliminar olores y sabores 1lámpara de luz ultravioleta U.V. que elimina bacterias y virus   </t>
  </si>
  <si>
    <t>El proyecto consiste en adquisición y aplicación de impermeabilizante de los edificios  al interior de  la Unidad Habitacional. Actualmentes se esta en proceso de aplicación del  proyecto  en apego a los convenios de colaboración y a los lineamientos gnerales de operación de la acción social "Aplicación del Presupuesto Participativo 2018 para la ejecución de los proyectos ganadores en la consulta Ciudadana, en áreas comunes de unidades habitacionales y/o fraccionamientos" publicados el 10 de septiembre, que contemplan un periodo de ejecución de 60 días naturales (con opción de ampliación a otros treinta días naturales de asi solicitarse a esta Dirección General) a partir de la entrega del recurso a la representación debidamente conformda en esta unidad habitacional.</t>
  </si>
  <si>
    <t>Equipar con equipo de cómputo, aparatos audiovisuales y mobiliario para  aula y con material y equipo de tae kwon do  .</t>
  </si>
  <si>
    <t>Isidro Fabela, La joya, Tlalcoligia, Tlalpan Centro, Barrio de Niño Jesus, San Pedro Apostol, Ejidos de San Pedro Martir, Fuentes de Tepepan, Residencial San Juan de Dios, Residencial Villa Coapa, Prados Coapa, Ex Hacienda Coapa, Toriello Guerra, Bosques del Pedregsal, Encinos, 2 de Octubre, Popular Santa Teresa, Pedregal de San Nicolas,Pedregal de San Nicolassección, Cultura Maya, Heroes de Padierna, Pueblo San Miguel Xicalco,Pueblo San Miguel Ajusco, Pueblo San Miguel Topilejo, Pueblo Santo Tomas Ajusco, Pueblo Magdalena Petlacalco, Pueblo San Andres Totoltepec, Pueblo San Pedro Martir, Pueblo Chimalcoyotl, Cantera Puente de Piedra, Cruz del Farol, Cuchilla de Padierna, Juventud Unida, La Fama, Mesa los Hornos, Santisima Trinidad, Miguel Hidalgo, Arboledas del Sur, El Zacaton, Diamante, La Tortuga Xolalpa y la Lonja.</t>
  </si>
  <si>
    <t>Ex Finca la Venta, Ex Hacienda Coapa, Floresta Coyoacán, Fraccionamiento Prados Coapa, Fuentes de Tepepan, Granjas Coapa,Lomas de Cuilotepec, Lomas Hidalgo, Magisterial Coapa, Nueva Oriental Coapa, Pedregal de San Nicolás, Prado Coapa,Pueblo de San Miguel Ajusco, Pueblo de San Miguel Topilejo, Pueblo de Santo Tomas Ajusco.</t>
  </si>
  <si>
    <t>Floresta Coyoacán, Fraccionamiento Prados Coapa, Fuentes de Tepepan, Granjas Coapa,Lomas de Cuilotepec, Lomas Hidalgo, Magisterial Coapa, Nueva Oriental Coapa, Pedregal de San Nicolás, Prado Coapa,Pueblo de San Miguel Ajusco, Pueblo de San Miguel Topilejo, Pueblo de Santo Tomas Ajusco.</t>
  </si>
  <si>
    <t>25P680-Etiquetado-Aportaciones Federales para Entidades Federativas y Municipios-Fondo de Aportaciones para la Infraestructura Social(FAIS)-2018-Original de la URG</t>
  </si>
  <si>
    <t>SAP Programas que Otorgan Subsidios y Apoyos a la Población</t>
  </si>
  <si>
    <t xml:space="preserve">Se realizaron trabajos para la Rehabilitación de 44,000 m2 de vialidades secundarias en diversas colonias de la Alcaldía Tlalpan; en las siguientes colonias: 1.- Barrio Niño Jesús, 2.- Toriello Guerra,3.- Tlalcoligia, 4.- Mesa los Hornos, 5.-Sección XVI, 6.- Rinconada Santa Teresa, 7.- Tlalpan Centro, 8.- Villa Cuemanco Granjas Coapa, 9.- Pueblo San Pedro Mártir y 10.- Pueblo San Andrés Totoltepec, de la Delegación Tlalpan.
Trabajos realizados: Trazo y nivelación para desplante de estructura para vialidad, acarreo en camión, barrido de base previo al riego de impregnación, riego de liga con emulsión asfáltica, acarreo de emulsión asfáltica para impregnación o riego de liga, carpeta de concreto asfáltico templado con agregado de 19 mm (3/4") de diámetro, de 7.5 cm de espesor compactado al 90% de su densidad teórica máxima con carga y acarreo al primer kilómetro, suministro y colocación de brocal y tapa de fierro fundido tráfico pesado, renivelación de brocal de fierro fundido, corte perimetral con cortadora de piso en área perimetral del brocal, demolición de concreto asfáltico con una profundidad entre 0.27 a 0.35 m, colocación de dona de concreto o restitución.
</t>
  </si>
  <si>
    <r>
      <t>Habilitar aulas multifuncionales para impartir talleres (atrás de la iglesia)</t>
    </r>
    <r>
      <rPr>
        <sz val="8"/>
        <rFont val="Gotham Rounded Book"/>
      </rPr>
      <t>/inviable jurídicamente</t>
    </r>
    <r>
      <rPr>
        <sz val="8"/>
        <rFont val="Gotham Rounded Book"/>
        <family val="3"/>
      </rPr>
      <t xml:space="preserve"> se atiende el 2o en prelación, construcción de corredor peatonal con iluminación en carretera picacho Ajusco</t>
    </r>
  </si>
  <si>
    <r>
      <t>Construcción de casa de salud en Cerro Buenaventura (primera etapa)/</t>
    </r>
    <r>
      <rPr>
        <sz val="8"/>
        <rFont val="Gotham Rounded Book"/>
      </rPr>
      <t>inviable jurídicamente</t>
    </r>
    <r>
      <rPr>
        <sz val="8"/>
        <rFont val="Gotham Rounded Book"/>
        <family val="3"/>
      </rPr>
      <t>, se atiende el proyecto en prelación reforestación</t>
    </r>
  </si>
  <si>
    <r>
      <t xml:space="preserve">Continuación de drenaje sobre calle Xaxalco. Al alcance presupuestal/ </t>
    </r>
    <r>
      <rPr>
        <sz val="8"/>
        <rFont val="Gotham Rounded Book"/>
      </rPr>
      <t>inviable técnicamente</t>
    </r>
    <r>
      <rPr>
        <sz val="8"/>
        <rFont val="Gotham Rounded Book"/>
        <family val="3"/>
      </rPr>
      <t xml:space="preserve"> se atiende el proyecto viable en prelación resumidero en calle Venustiano Carranza</t>
    </r>
  </si>
  <si>
    <t>En el presente ejercicio se registró un avance en este capítulo del 97.3%, derivado de, por una parte, la rotación del personal habitual por las características de la operación en la Alcaldía, y por otra a movimientos de personal inherentes a la entrada de una nueva administración que generó la emisión de pagos en éste capítulo que no fueron ejercidos al irse conformando la planta laboral actual. Es importante señalar que las remuneraciones al personal de base representó el  57.5% del total ejercido.</t>
  </si>
  <si>
    <t>Sin variación en el ejercicio respecto al presupuesto modificado.</t>
  </si>
  <si>
    <t>En el presente ejercicio se programaron recursos en las partidas 2141  "materiales, útiles y equipos menores de tecnologías de la información y comunicaciones", 2161 "Material de limpieza" y 2721 "Prendas de seguridad y protección de personal", sin embargo en el almacen se encontraban estos materiales en el stock por lo que no fue necesario realizar la adquisición de estos bienes, cabe hacer mención que esta Alcaldía realizó la reducción de recursos toda vez que fueron destinados al pago de sentencias de caracter judicial. En la partida 2211 "Productos alimenticios y bebidas para personas" en relación a los alimento de las personas se vio la disminución del consumo, toda vez en el ejercicio 2018 disminuyeron los recorridos del personal operativo debido a la veda electoral.</t>
  </si>
  <si>
    <t>En este Capítulo se programaron recursos para la partida 3221 "Arrendamiento de edificios"  en el cual se tenía contemplado de ejercer los pagos del edificio de San Pedro Martir, sin embargo se encuentra aún en litigío y el edificio de Calvario este a partir del mes de octubre se realizó el cambio del área de la Dirección General de Administración por lo que se termino el contrato con anticipación. en el caso de la partida 3969 "Otros gastos por responsabilidades" el área de oficialia Mayor no realizó los cargos centralizados por este concepto, en la partida 3112 "Servicios de energía electrica" en esta partida se programaron recursos para el pago del servicio de energía electrica, sin embargo algunos mercados no contaron con este servicio toda vez que fueron reparados, por lo que no se utilizaron estos recursos, en la partida 3821 "espectaculos culturales", no se cubrio el 100% de programas programados en ese ejercicio, toda vez que no se realizaron varios eventos durantte el segundo semestre debido a la veda electoral.</t>
  </si>
  <si>
    <t>En este Capitulo se comprometieron recursos para el pago de la partida 3112 Energía electrica", sin embargo se programaron más recursos de lo requerido, en la partida 3391 "Servicios Profesionales, cientificos, técnico integrales y otros"    (FORTASEG), en la partida 3252 "Arrendamiento de equipo de transporte destinado a servicios públicos y la operación de programas públicos"se realizaron contratos abiertos (minimos y máximos por lo que no se pudo realizar el total de servicios de acuerdo a las fechas estipuladas por el contrato.</t>
  </si>
  <si>
    <t>El comportamiento de los Recursos Fiscales registra un incremento del orden de 7.5%, mismo que obedece a las 23 adiciones que se registraron para el Presupuesto Participativo con el propósito de incrementar la ejecución de proyectos en beneficio de la comunidad de la Alcaldía. El importe de las adiciones registradas en este ejercicio fue de $45,836,829.84, del importe señalado el 74.4% de estas adiciones se canalizaron tanto a la Ampliación, como a la adición de Proyectos Ganadores de la Consulta Ciudadana del Presupuesto Participativo en las diferentes Unidades Responsables del Gasto que conforman la Alcaldía, destacando la Dirección General de Participación Ciudadana, Dirección General de Medio Ambiente y Desarrollo Sustentable. El 25.6% restante se canalizó al Programa de reconstrucción, reestructuración y apoyos a edificios y casas dañadas por el sismo de septiembre19 de 2017. Lo anterior permitió actuar en el ámbito de gestión de las líneas de política establecidas para el 2018 en beneficio de la población, tomando en cuenta las necesidades de la ésta, mismas que fueron identificadas a través de las consultas ciudadanas, ello permite la apropiación del ejercicio del gasto por la comunidad.</t>
  </si>
  <si>
    <t xml:space="preserve">Por lo que respecta al comportamiento del importe devengado con relación al presupuesto modificado el nivel de ejecución fue prácticamente del 100%, se encuentran en proceso de conclusión, así como la cancelación de un Proyecto participativo destinado a Cultura. </t>
  </si>
  <si>
    <t xml:space="preserve">Por lo que corresponde a esté capítulo en el Gasto de Capital registro un avance del 94.2%, cuyo comportamiento obedece a condiciones inusuales dado el incremento en la rotación de personal que se registró en el ejercicio 2018 derivado del cambio de autoridades, mismo que genero expectativas en personal de la Alcaldía que optaron por renunciar ante la posibilidad de ser contrato en otro espacio. Conforme avanzó el proceso de sucesión en las áreas competencia de la Unidad Administrativa de Tlalpan se definió con mayor certeza la planta laboral dando como resultado el avance señalado. El sueldo del personal de base representó un ejercicio superior en el 4.0% respecto al monto ejercido. Lo que permitió atender la demanda ciudadana en el ejercicio próximo pasado. </t>
  </si>
  <si>
    <t>En la partida 2411 "Mezcla Asfaltica" la Dirección de Planta de Asfalto cerró sus instalciones en el ejercicio 2018, lo que ocasiono una serie de liberaciones de recursos para que esta Alcaldía realizará los tramites de la compra, lo que provocó que se detuvieran los trabajos de mantenimiento a vialidades, hasta que se cuente con los insumos, es necesario aclarar que con los recursos obtenidos se pudieron cubrir las metas programadas; En relación a la partida 2419 "Otros productos minerales no metálicos, se tenian programado recursos para la compra de inodoros, lavamanos, pisos para la reparación de edificios de servicios urbanos y el administrativo, sin embargo no fue necesario la adquisición de estos toda vez, que se encontraba con un stock en el almacen central de esta Alcaldía, y en otros casos ya no fueron necesarios reparar , ya que se desocuparon las instaciones.</t>
  </si>
  <si>
    <t>La Alcaldía de Tlalpan realizó la reducción de recursos en las partidas 3552, 3581 y 3571 con la finalidad de cubrir las necesidades de carácter judicial, toda vez que estos recursos se utilizaron para el pago de la sentencia de Totolapan.</t>
  </si>
  <si>
    <t>En el  capitulo 5000 se estimaron recursos por incima de lo ejercido y de acuerdo al cambio de administración no se pudo reutilizar los recursos con los que se contaban por lo que no fueron utilizados</t>
  </si>
  <si>
    <t>Esta variación en el Capítulo 6000 es debido a que hubo contratos que no se ejecutaron al 100%, es decir son contratos que no fueron finiquitados y también porque parte del recurso aprobado no se ejerció en su totalidad.</t>
  </si>
  <si>
    <t xml:space="preserve">Esta variación se debe a la cancelación del Fondo (25MK83) "Etiquetado Recursos Federales-Provisiones Salariales y Económicas-Proyectos de Desarrollo Regional 11-2018-Liquida de recursos adicionales de principal", a la reducción de importe de varios contratos a través de convenios y a la no ejecución de uno de los contratos. </t>
  </si>
  <si>
    <t>O.2D14.8000</t>
  </si>
  <si>
    <t>Recursos de bolsa</t>
  </si>
  <si>
    <t>Este recurso es una bolsa para dar solvencia a otros proyectos u obras que sean prioritarias para la Delegación referentes a la Obra Pública</t>
  </si>
  <si>
    <t>O.2D14.8001</t>
  </si>
  <si>
    <t>Obras en el Marco del Presupuesto Participativo</t>
  </si>
  <si>
    <t>Especificaciones que contengan la información necesaria para definir los aspectos para las construcciones en la zona. Así como el análisis económico de Obra Pública</t>
  </si>
  <si>
    <t>O.2D14.8002</t>
  </si>
  <si>
    <t>Construcción de Redes de Drenaje</t>
  </si>
  <si>
    <t>Trazo y nivelación de la trayectoria que seguirá la red; posteriormente se realizara el corte y la demolición de la carpeta asfáltica, para continuar con la excavación de la zanja dando las pendientes que requeridas; una vez afinado el fondo de la zanja, se colocará una cama de arena y sobre ella se asentaran la tubería de polietileno de alta densidad corrugado (PAD corrugado); con esta última tubería se realizaran las conexiones domiciliarias. Sobre la tubería de PAD de princiál se construirán los pozos con los cuales se dará mantenimiento a la red. Una vez colocada toda la tubería se rellenarán las zanjas con material de banco, se compactará y se asfaltará el área abierta.</t>
  </si>
  <si>
    <t>O.2D14.8003</t>
  </si>
  <si>
    <t>Elaboración de Proyecto de Levantamiento Físico de Necesidades y Seguimiento de las Obras del Sistema de Drenaje</t>
  </si>
  <si>
    <t>Elaboración de 1 Proyecto Ejecutivo con los siguientes trabajos a realizar: Seguimiento: Verificación y control de las obras, estas corresponden a las diferentes fases que se indican en las Normas de Construcción de la Administración Pública de la Ciudad de México en su Libro 9A Tomo Único, Particularidades de la Ley de Obras Públicas del Distrito Federal y su Reglamento relativas a: Fase 01.- Actividades Previas; Fase 02.- Actividades Inmersas; Fase 03.- Verificación de cumplimiento de calidad de la obra; Fase 04.- Control de Programas; Fase 05.- Control Presupuestal y Fase 06.- Entrega-recepción, liquidación y finiquito</t>
  </si>
  <si>
    <t>O.2D14.8004</t>
  </si>
  <si>
    <t>Retiro de básura, material saturado, acarreo de materiales de desazolve fuera del sitio.</t>
  </si>
  <si>
    <t>O.2D14.8005</t>
  </si>
  <si>
    <t>Consisten en realizar el trazo y la nivelación de del área en la cual se realizara la excavación de tina y rejillas; posteriormente se realizara el corte y la demolición de la carpeta asfáltica, para continuar con la excavación hasta la profundidad donde se encuentre la grieta, construcción de muros de mampostería, suministro y colocación de acero de refuerzo para losa tapa, cimbra y descimbrado de losa tapa, colado de losa tapa, construcción de tina para rejillas desarenadores, suministro y colocación de rejillas de acero estructural, se realizan rellenos entre los muros y el ancho de la excavaciones, instalara tubería que conectara las rejillas con el resumidero, se compactaran rellenos y se realizará aproche de cepas.</t>
  </si>
  <si>
    <t>O.2D14.8006</t>
  </si>
  <si>
    <t>Consisten en realizar el trazo y la nivelación de del área en la cual se realizara la excavación de tina y rejillas; posteriormente se realizara el corte y la demolición de la carpeta asfáltica, para continuar con la excavación hasta la profundidad donde se encuentre la grieta, construcción de muros de mampostería, suministro y colocación de acero de refuerzo para losa tapa, cimbra y descimbrado de losa tapa, colado de losa tapa, construcción de tina para rejillas desarenadores, suministro y colocación de rejillas de acero estructural, se realizan rellenos entre los muros y el ancho de la excavaciones, instalara tubería que conectara las rejillas con el resumidero, se compactaran rellenos y se realizara bacheo</t>
  </si>
  <si>
    <t>O.2D14.8007</t>
  </si>
  <si>
    <t>Construir y Ampliar Banquetas</t>
  </si>
  <si>
    <t>Demolición por medio manuales de mamposteria, elementos de concreto simple o reforzado, muros de tabique o de block, recubrimientos, aplanados de mezcla o yeso, guarniciones, banquetas de concreto hidráulico,acarreo de materiales de demolición en vehiculo, suministro y colocación de tepetate para desplante de banquetas,acabado con volteador en las aristas de las banquetas y limpieza.</t>
  </si>
  <si>
    <t>O.2D14.8008</t>
  </si>
  <si>
    <t>Trazo y nivelación; construcción de muros, losas y tapas; repellado y aplanado de muros; colocación de puertas y ventanas; habilitación de instalaciones hidrosanitarias y electricas; colocación de piso y lambrines; aplicación de pintura en muros y plafones, colocación de barandales y protecciones, impermeabilización de azotea; instalación de calentadores solares; instalación de celdas solares para iluminación, construccion de techumbre con estructura metalica, colocación de multipanel en techumbres , remodelacion de sanitarios(cambio de wc y lavabos) demolición y cambio de pisos y lambrines ceramicos, demolicion de pisos; impermeabilización de muros exteriores,  repellado, sellado y aplanado pulido de muros interiores, habilitación de instalación hidraulica(con bomba); relleno de zanjas con tepetate, llenado de cisterna para pruebas hidrostaticas.</t>
  </si>
  <si>
    <t>O.2D14.8009</t>
  </si>
  <si>
    <t>Mantenimiento, Conservación y Rehabilitación a Edificios Públicos.</t>
  </si>
  <si>
    <t>Pintura, cambio de lamparas, cambio de muebles sanitarios. instalacion electrica, instalacion hidrosanitaria, carpinteria, falso plafon, herreria.</t>
  </si>
  <si>
    <t>O.2D14.8010</t>
  </si>
  <si>
    <t>Conservar y Rehabilitar Banquetas</t>
  </si>
  <si>
    <t>Trazo y nivelación,  Extracción manual de tocón,  Demolición por medios manuales de guarniciones y banquetas de concreto simple, preparación, conformación y compactación de subrasante para banquetas, Suministro y colocación de tepetate de 10 cm de espesor, Banqueta de 10 cm de espesor de concreto hidráulico. Acabado con volteador en las aristas de banquetas, Guarnición de concreto hidráulico, renivelación de rejillas de registr</t>
  </si>
  <si>
    <t>O.2D14.8011</t>
  </si>
  <si>
    <t>Mantenimiento y Rehabilitación a mercados</t>
  </si>
  <si>
    <t xml:space="preserve">Mantenimiento y Rehabilitación a mercados
pintura, cambio de lámparas, cambio de muebles sanitarios,Instalación eléctrica, instalación hidrosanitaria, carpintería, falso plafón
</t>
  </si>
  <si>
    <t>O.2D14.8012</t>
  </si>
  <si>
    <t>Revestimiento de Vialidades Secundarias</t>
  </si>
  <si>
    <t xml:space="preserve">Se realizaran trabajos de trazo y nivelación, se fresara un espesor de 7.5cm de la capa superficial del asfaltó existente, se renivelaran los brocales de los pozos de visita que se encuentren dentro de la sección a intervenir, se hará un barrido de la base para aplicar el riego de liga y tener preparada la superficie para recibir carpeta de mezcla asfáltica templada de 7.5 cm de espesor; así como, compactación de la misma, también se realizará el señalamiento horizontal en los tramos ejecutados. </t>
  </si>
  <si>
    <t>O.2D14.8013</t>
  </si>
  <si>
    <t>Elaboración de Proyecto de Levantamiento Físico de Necesidades y Seguimiento de las Obras de Revestimiento Urbanización Rehabilitación de Vialidades Secundarias</t>
  </si>
  <si>
    <t xml:space="preserve"> Seguimiento: Verificación y control de las obras, estas corresponden a las diferentes fases que se indican en las Normas de Construcción de la Administración Pública de la Ciudad de México en su Libro 9A Tomo Único, Particularidades de la Ley de Obras Públicas del Distrito Federal y su Reglamento relativas a: Fase 01.- Actividades Previas; Fase 02.- Actividades Inmersas; Fase 03.- Verificación de cumplimiento de calidad de la obra; Fase 04.- Control de Programas; Fase 05.- Control Presupuestal y Fase 06.- Entrega-recepción, liquidación y finiquito</t>
  </si>
  <si>
    <t>O.2D14.8014</t>
  </si>
  <si>
    <t>Rehabilitación de Carpeta Asfáltica</t>
  </si>
  <si>
    <t>Barrido, corte, riego de liga, riego de impregnación, relleno, relleno de asfálto en frío, compactación, sellado y limpieza del área de trabajos</t>
  </si>
  <si>
    <t>O.2D14.8015</t>
  </si>
  <si>
    <t>Conservar y Rehabilitar Espacios Publicos</t>
  </si>
  <si>
    <t>Suministro y colocación de techumbres de lámina galvanizada, instalación de luminarias, suministro y colocación de malla ciclónica, construcción de guarniciones a base de concreto  hidráulico para delimitar el espacio público, Reparación de todos los andadores (retiro de adocreto existente, re nivelación del terreno, suministro y  piso de concreto hidráulico) muro de tabique rojo colocación de rejilla de delimitación del área, instalación de luminarias, suministro,  delimitación del area de estacionamiento, rampas para discapacidados y de la 3a. edad y guarniciones, Colocación de adocreto, colocación de bancas para el público</t>
  </si>
  <si>
    <t>O.2D14.8016</t>
  </si>
  <si>
    <t>Construcción, Rehabilitación y Adecuación de la Red de Agua Potable</t>
  </si>
  <si>
    <t>Trazo y nivelación, corte con sierra en pavimento de concreto, demolición de pavimento de concreto, excavación, carga y acarreo.rellenos incluye, cama de arena. suministro e instalación de tubería. incluye, pruebas y desinfección. piezas especiales incluye, válvulas, t de cruz, bridas y juntas construcción de cajas y atraques, bacheo,   espesor de concreto asfáltico,señalamiento y limpieza, suministro instalación y prueba de toma domiciliaria,tubería de PAD de diferentes diámetros, se procederá a realizar el bacheo de la cepa para dejar la vialidad en el estado en que se encontraba originalmente.</t>
  </si>
  <si>
    <t>O.2D14.8017</t>
  </si>
  <si>
    <t>Rehabilitación al Sistema de Agua Potable, Agua y Saneamiento</t>
  </si>
  <si>
    <t>Trazo y nivelación, corte con sierra en pavimento de concreto, demolición de pavimento de concreto, excavación, carga y acarreo. rellenos incluye, cama de arena. suministro e instalación de tubería. incluye, pruebas y desinfección. piezas especiales incluye, válvulas, t de cruz, bridas y juntas construcción de cajas y atraques, bacheo,   espesor de concreto asfáltico,señalamiento y limpieza, suministro instalación y prueba de toma domiciliaria,tubería de PAD de diferentes diámetros, se procederá a realizar el bacheo de la cepa para dejar la vialidad en el estado en que se encontraba originalmente.</t>
  </si>
  <si>
    <t>O.2D14.8018</t>
  </si>
  <si>
    <t>Elaboración de Proyecto de Levantamiento Físico de Necesidades y Seguimiento de las Obras del Mantenimiento a la Red de Agua Potable</t>
  </si>
  <si>
    <t>Seguimiento: Verificación y control de las obras, estas corresponden a las diferentes fases que se indican en las Normas de Construcción de la Administración Pública de la Ciudad de México en su Libro 9A Tomo Único, Particularidades de la Ley de Obras Públicas del Distrito Federal y su Reglamento relativas a: Fase 01.- Actividades Previas; Fase 02.- Actividades Inmersas; Fase 03.- Verificación de cumplimiento de calidad de la obra; Fase 04.- Control de Programas; Fase 05.- Control Presupuestal y Fase 06.- Entrega-recepción, liquidación y finiquito.</t>
  </si>
  <si>
    <t>O.2D14.8019</t>
  </si>
  <si>
    <t>Mantenimiento a la Red Secundaria de Agua Potable</t>
  </si>
  <si>
    <t>Trazo y nivelación, corte con sierra en pavimento de concreto, demolición de pavimento de concreto, excavación, carga y acarreo. Rellenos incluye, cama de arena. suministro e instalación de tubería. incluye, pruebas y desinfección. piezas especiales incluye, válvulas, t de cruz, bridas y juntas construcción de cajas y atraques, bacheo,   espesor de concreto asfáltico,señalamiento y limpieza, suministro instalación y prueba de toma domiciliaria,tubería de PAD de diferentes diámetros, se procederá a realizar el bacheo de la cepa para dejar la vialidad en el estado en que se encontraba originalmente.</t>
  </si>
  <si>
    <t>O.2D14.8020</t>
  </si>
  <si>
    <t>Conservación y Rehabilitación de Espacios Deportivos</t>
  </si>
  <si>
    <t>Nivelación, demoliciones, reconstrucción de gradas con concreto y estructuras metálicas, construcción de piso de concreto en canchas deportivas, mantenimiento de oficinas administrativas y módulos sanitos, considerando: reconstrucción de muros y terminados.</t>
  </si>
  <si>
    <t>O.2D14.8021</t>
  </si>
  <si>
    <t xml:space="preserve">Mantenimiento Conservación y Rehabilitación de Infraestructura Educativa </t>
  </si>
  <si>
    <t>Impermeabilización,Instalación Sanitaria, Electrica e Hidraulica,Pisos,Herreria y Pintura</t>
  </si>
  <si>
    <t>O.2D14.8022</t>
  </si>
  <si>
    <t>Mantenimiento, Conservación y Rehabilitación a Centros de Desarrollo Social</t>
  </si>
  <si>
    <t>Instalación Sanitaria, Electrica e Hidraulica, y acabados en general.</t>
  </si>
  <si>
    <t>O.2D14.8023</t>
  </si>
  <si>
    <t>Construcción y rehabilitación de Infraestructura Social</t>
  </si>
  <si>
    <t xml:space="preserve">demolición, excavación, cimentación, estructura, albañileria, acabados e instalaciones, dentro del perímetro en la Alcaldia con trabajos por definir como; Trabajos preliminares, excavaciones, rellenos, cimentación, estructura, albañilería,  y terracerías.
</t>
  </si>
  <si>
    <t>O.2D14.8024</t>
  </si>
  <si>
    <t>Obras que se realizarán en diversas áreas del Perímetro Delegacional</t>
  </si>
  <si>
    <t>Obras que se realizarán en diversas áreas del Perímetro Delegacional
Mantenimiento, rehabilitación a  178 espacios públicos. Trazo y nivelación,excavación y cimentación, trabajos de albañilería y acabados en general.</t>
  </si>
  <si>
    <t>O.2D14.8025</t>
  </si>
  <si>
    <t>Rehabilitación de vialidades secundarias en diversas colonias de la Delegación Tlalpan.</t>
  </si>
  <si>
    <t xml:space="preserve">Trazo y nivelación para desplante de estructura para vialidad, acarreo en camión, barrido de base previo al riego de impregnación, riego de liga con emulsión asfáltica, acarreo de emulsión o riego de liga, carpeta de concreto asfaltico templado con agregado de 19mm (3/4") de diámetro, de 7.5cm de espesor compactado al 90% de su densidad teórica máxima con carga y acarreo al primer kilómetro, suministro y colocación de brocal y tapa de fierro fundido tráfico pesado, renivelación de brocal de fierro fundido, corte perimetral con cortadora de piso en área del brocal, demolición de concreto asfaltico con una profundidad de entre 0.27 a 0.35 m, colocación de dona de concreto o restitución.
</t>
  </si>
  <si>
    <t>O.2D14.8026</t>
  </si>
  <si>
    <t>Mantenimiento a la carpeta asfáltica en vialidades de la Delegación Tlalpan</t>
  </si>
  <si>
    <t>trazo y nivelación, se fresara un espesor de 7.5 cm de la capa superficial de asfalto existente, se renivelarán los brocales de los pozos de visita que se encuentren dentro de la sección a intervenir, se hará un barrido de la base para aplicar el riego de liga y tener preparada la superficie para recibir carpeta de mezcla asáltica templada de 7.5 cm de espesor, así como compactación de la misma, tambien se realizará el señalamiento horizontal en los tramos ejecutados.</t>
  </si>
  <si>
    <t>O.2D14.8027</t>
  </si>
  <si>
    <t>Conclusión de los trabajos de construcción de la Subdelegación de San Miguel Ajusco</t>
  </si>
  <si>
    <t xml:space="preserve">Nivelación, excavaciones, demoliciones, rellenos, cimentación, construcción de áreas de servicio y de trabajo funcionales, instalaciones eléctricas e hidrosanitarias y acabados en general.
</t>
  </si>
  <si>
    <t>O.2D14.8028</t>
  </si>
  <si>
    <t>Conclusión de los trabajos de construcción del Mercado Mani</t>
  </si>
  <si>
    <t>construcción de locales comerciales al interior del Mercado Mani, construcción de techumbre, instalación eléctrica e hidrosanitaria y acabados en general.</t>
  </si>
  <si>
    <t>O.2D14.8029</t>
  </si>
  <si>
    <t>Obras complementarias para la Construcción de Muro de Contención para estabilizar el Talud de la Barranca en el cauce del Río Eslava</t>
  </si>
  <si>
    <t>Trazo y Nivelación, Excavacion, construcción de Muro de Mampostería o concreto, Tendido de tubería de polietileno de alta densidad de diferentes diámetros rellenos y bacheo.</t>
  </si>
  <si>
    <t>O.2D14.8030</t>
  </si>
  <si>
    <t>Rehabilitación de Centro de Artes y Oficios Tiempo Nuevo</t>
  </si>
  <si>
    <t xml:space="preserve"> por recomendacion de protección civil se requiere sustituir herrerías y adecuaciones en sanitarios.</t>
  </si>
  <si>
    <t>O.2D14.8031</t>
  </si>
  <si>
    <t>trazo y nivelación de la trayectoria que seguira la red, posteriormente s4e realizara el corte y la demolición de la carpeta asfaltica para continuar con la excavación de la zanja dando las pendientes que requeria: una vez afibnado el fondo de la zanja, se colocará una cama de arena y sobre ella se asentara la tuberia de polietileno de alta densidad corrugado  (PAD corrugado) con esta ultima tuberia se realizaran las conexiones domiciliarias. Sobre la tubería de PAD se construiran los pozos con los cuales se dará manteimiento a la red. Una vez colocada toda la tubería se rellenaran las zanajas con material de banco, se compactara y se asfaltara el area abierta.</t>
  </si>
  <si>
    <t>O.2D14.8032</t>
  </si>
  <si>
    <t>Mejoramiento de Obras Complementarias, Rehabilitación Resumideros</t>
  </si>
  <si>
    <t xml:space="preserve"> trazo y nivelación del área en la cual se realizara la excavación de tina y rejillas; posteriormente se realizara el corte y la demolición de la carpeta asfáltica, para continuar con la excavación hasta la profundidad donde se encuentre la grieta, construcción de muros de mamposteria, suministro y colocación de acero de fuerzo para losa tapa, cimbra y descimbrado de losa tapa, construcción de tina para rejillas desenrenadores, suministro y colocación de rejillas de acero estructural, se realizaran rellenos entre los muros y el ancho de las excavaciones, nstalara tubería que concectara las rejillas con el resumidero, se compactaran rellenos y se realizara bacheo.</t>
  </si>
  <si>
    <t>O.2D14.8033</t>
  </si>
  <si>
    <t>Rehabilitación de la Red de Agua en la Colonia Toriello Guerra</t>
  </si>
  <si>
    <t xml:space="preserve">Trazo y nivelación, demoliciones, excavaciones, rellenos ,tubería de polietileno de alta densidad de  diferentes diámetros, construcción de cajas de válvulas y bacheo
</t>
  </si>
  <si>
    <t>O.2D14.8034</t>
  </si>
  <si>
    <t>Construcción de Drenaje en la colonia Prados Coapa</t>
  </si>
  <si>
    <t>Trazo y nivelación, demoliciones, excavaciones y perforación horizontal, rellenos, tubería de polietileno de alta densidad de diferentes diámetros, construcción de pozos de visita, renivelación de alcantarillas, bacheo y conexión al colector principal.</t>
  </si>
  <si>
    <t>O.2D14.8035</t>
  </si>
  <si>
    <t>Rehabilitación y Adecuación de la Red de Agua Potable</t>
  </si>
  <si>
    <t>trazo y nivelación, corte con sierra en pavimento de concrero,, demolición de pavimento de concreto, excavación, carga y acarreo. Rellenos incluyen, cama de arena, suminsitro e instalación de tuberia, incluye pruebas y desinfección,. piezas especiales incluye válvulas T de cruz, bridas y juntas construcción de cajas y ataques. Bacheo, espesor de concreto asfáltico, señalamiento y limpieza, suministro, instalación y prueba de toma domiciliaria Supervisión. Tuberia de PAD con diametros de 4 y 6 pulgadas cm con una capacidad de conducción de 35 lps.</t>
  </si>
  <si>
    <t>O.2D14.8036</t>
  </si>
  <si>
    <t>Mantener y Rehabilitar la Red de Drenaje</t>
  </si>
  <si>
    <t>trazo y nivelación, demolición de pavimento, excavación, construcción de estructuras de captación, instlación de tubería, rellenos, acarreos y restitución de pavimento, limpieza general de la obra. Reduciendo con ello la contamienación ambiental y las enfermedades infecciosas entre la polbación tlalpense.</t>
  </si>
  <si>
    <t>O.2D14.8037</t>
  </si>
  <si>
    <t>Mantenimiento y Rehabilitación a Escuelas de nivel básico</t>
  </si>
  <si>
    <t>O.2D14.8038</t>
  </si>
  <si>
    <t>Mantenimiento, Conservación y Rehabilitación de Espacios Público</t>
  </si>
  <si>
    <t>suministro y colocación de techumbres de lámina galvanizada, instlación de luminarias, suministro y colocación de malla ciclónica, construcción de guarniciones a base de concreto hidraulico para delimitar el espacio público. Reparación de todos los andadores, retiro de adocreto existente, re nivelación del terreno, suministro y piso de concreto hidaulico, muro de tabique rojo colocación de rejilla de delimitación del área, instalación de luminarias, suministro, delimitación del area de estacionamiento, rampas para discapacitados y de la 3a edad guarniciones, colocación de adocreto, colocación de bancas para el publico</t>
  </si>
  <si>
    <t>O.2D14.8039</t>
  </si>
  <si>
    <t>Suminsitro y Colocación de 6 Módulos Recreativos en diversas colonias de la Delegación Tlalpan</t>
  </si>
  <si>
    <t>Trazo y nivelación, conformación del terreno y renivelación, colocación de adocreto, suminsitro y colocación de malla ciclónica, construcción de bases de concreto para fijación de paratos, construcción de guarnición, colocación de tezontle, colocación de plancha de concreto de 60x60 para el suminsitro y colocación de aparatos de juegos infnatiles y apartos ejercitadores asi como 1 juego de bancas para el publico en general y todo lo necesario para su correcta ejecución.</t>
  </si>
  <si>
    <t>O.2D14.8040</t>
  </si>
  <si>
    <t>Mantenimiento y Rehabilitación a Luminarias</t>
  </si>
  <si>
    <t xml:space="preserve"> trazo y nivelaión, suministro y colocación de tubos y coples conduit, suministro e intalación de cable, conexiones y pruebas, instalación de lámparas, suminsitro e instalación de pruebas de luminarias completas, construcción de cimiento para poste, construcción de registro, suministro, instalación y pintura de postes, corte de sierra de pavimento, demolición, carga y acarreo producto de la demolición, excavación y relleno, piso de concreto hidraulico y todo lo necesario para su correcta ejecución. </t>
  </si>
  <si>
    <t>O.2D14.8041</t>
  </si>
  <si>
    <t>Mantenimiento y Rehabilitación de Resumideros</t>
  </si>
  <si>
    <t>trazo y nivelaión, demolición de pavimento, excavación, construcción de estructura s de captación, instolalación de tuberia, rellenos, acarreos y resitución de pavimento,limpieza general de la obra, se pretende llevar a cabo la rehabilitación de estructuras de capatación, conducción e inflitración , los cuales se encuentran en diferentes puntos estrategicos que permitriran cortar el flujo de las agua de lluvia, realizando una excavación en las estructuras existente, en una profundidad e 1 metro la cual sera de 5.00 x 5.00 x 1.00 para estar en forma de poner de nuevo el funcionamiento la grieta natural y asi poder tener la absorción necesaria los trabajos que se realizaran a mano y a b ase de equipo neumatico.</t>
  </si>
  <si>
    <t>O.2D14.8042</t>
  </si>
  <si>
    <t>Rehabilitación y conservación de la Carpeta Asfaltica en vialidades secundarias</t>
  </si>
  <si>
    <t>Rehabilitación y conservación de la Capeta Asfaltica en vialidades secundarias en 2,454.00 M2 y 29 CCD, con los trabajos de : trazo y nivelación, fresado de asfalto o desyerbe y compactación, barrido, acarreos, riego de impregnación, tendido de carpeta asfáltica y huellas, sello y todo lo necesario para su correcta ejecución.</t>
  </si>
  <si>
    <t>O.2D14.8043</t>
  </si>
  <si>
    <t>Construcción de Edificios Públicos</t>
  </si>
  <si>
    <t xml:space="preserve"> desyerbe y limpieza del terreno, trazo y nivelación, excavaciones para cimentación, conformación y compactación del terreno, construcción de cimentos, relleno de zanjas con tepetate; construcción de muros, losas, repellado y aplanado de muros; colocación de puertas y ventanas, instalaciones hidrosanitarias y electricas, colocación de piso y lambrines, aplicación de pintura en muros y plafones, colocación de barandales y protecciones, impermeabilización.</t>
  </si>
  <si>
    <t>O.2D14.8044</t>
  </si>
  <si>
    <t>Mantenimiento y Rehabilitación de Espacios Públicos en la Delegación Tlalpan</t>
  </si>
  <si>
    <t>Reconstrucción y mantenimiento de muros de mampostería, construcción de banquetas y guarniciones, instalación eléctrica, construcción de palapas y bancas de concreto, construcción de barda perimetral y acabados en general.</t>
  </si>
  <si>
    <t>O.2D14.8045</t>
  </si>
  <si>
    <t>Mejoramiento de Vialidades Secundarias</t>
  </si>
  <si>
    <t>Trazo y nivelación, demolición de asfalto, rehabilitación de base y sub-base, construcción de carpeta asfáltica, reconstrucción de pozos de visita y renivelación de alcantarillas.</t>
  </si>
  <si>
    <t>O.2D14.8046</t>
  </si>
  <si>
    <t>Mejoramiento a Edificios Públicos Campamento de Ecología (Casa de los Patos)</t>
  </si>
  <si>
    <t>Nivelación, demoliciones, reconstrucción de áreas de servicio y de trabajo funcionales, instalaciones eléctricas e hidrosanitarias y acabados en general.</t>
  </si>
  <si>
    <t>O.2D14.8047</t>
  </si>
  <si>
    <t>Mantener, Conservar y Rehabilitar Banquetas</t>
  </si>
  <si>
    <t>O.2D14.8048</t>
  </si>
  <si>
    <t>O.2D14.8049</t>
  </si>
  <si>
    <t>Desazolve de la Red de Drenaje Sanitario</t>
  </si>
  <si>
    <t xml:space="preserve"> Mantenimiento de la Infraestructura de Drenaje,mantenimiento de pozos de visita y alcantarillado considerando renivelación de brocales y tapas de alacantarilla y sustitución de tubería dañada.
</t>
  </si>
  <si>
    <t>O.2D14.8050</t>
  </si>
  <si>
    <t>Rehabilitación de Cárcamo y conexión de drenaje en la colonia San Juan Tepeximilpa</t>
  </si>
  <si>
    <t>rehabilitación de cárcamo, trabajos de electrocidad, trazo y nivelación, corte y la demolición de la carpeta asfáltica, excavación, cama de arena, colocación de tuberías de polietileno de alta densidad corrugado de diferentes pulgadas,relleno y compactación de zanjas y bacheo de la cepa para dejar la vialidad en el estado en que se encontraba originalmente.</t>
  </si>
  <si>
    <t>O.2D14.8051</t>
  </si>
  <si>
    <t>Construcción de techumbres en las escuelas: Centros de Atención Múltiple, Escuelas Primarias y Escuelas Secundarias en la Delegación Tlalpan, Ciudad de México</t>
  </si>
  <si>
    <t>Proyectos del Ramo 23, corresponden al Convenio para el otorgamiento de Subsidios con cargo a los proyectos de Desarrollo Regional.</t>
  </si>
  <si>
    <t>O.2D14.8052</t>
  </si>
  <si>
    <t>Reconstrucción de Trotapista, Cancha de Basquetbol, colocación de alumbrado y equipamieto en el Parque Morelos de la Delegación Tlalpan</t>
  </si>
  <si>
    <t>O.2D14.8053</t>
  </si>
  <si>
    <t>Rehabilitación de Biblioteca Central y Sustitución de Techumbre en la Delegación Tlalpan</t>
  </si>
  <si>
    <t>O.2D14.8054</t>
  </si>
  <si>
    <t xml:space="preserve">Rehabilitación de los Deportivos Sánchez Taboda, Benito Juárez y Digna Ochoa en la Delegación Tlalpan </t>
  </si>
  <si>
    <t>A.2D14.8001</t>
  </si>
  <si>
    <t>Adquisición de Maquinaría de corte y poda (desmalezadoras)</t>
  </si>
  <si>
    <t>No aplica</t>
  </si>
  <si>
    <t>Adquisición de 16 desmalezadoras con potencia de 2,1/ 2,9 h.p., cilindrada de 44.3 cm3 con aditamentos de corte y cabezal autocut</t>
  </si>
  <si>
    <t>A.2D14.8002</t>
  </si>
  <si>
    <t>Adquisición de mobiliario para la Dirección General de Administración</t>
  </si>
  <si>
    <t>4 escritorios madera industrializada, con dos cajones, uno papelero y otro archivo con chapa. 15 sillones ejecutivos, 7 Estación de trabajo para 6 personas, 50 sillas para trabajo (fijas) respaldo y 4 pizarrones blancos .</t>
  </si>
  <si>
    <t>A.2D14.8003</t>
  </si>
  <si>
    <t>Adquisición de sistema de almacenaje</t>
  </si>
  <si>
    <t xml:space="preserve">1 sistema de almacenaje para 2100 cajas de archivo    </t>
  </si>
  <si>
    <t>A.2D14.8004</t>
  </si>
  <si>
    <t xml:space="preserve">Adquisición de equipo audiovisual, mobiliario, equipo administrativo y
herramientas para la Dirección General de Cultura
</t>
  </si>
  <si>
    <t>Meta 1-56 Equipo audiovisual: 1 kit proyector barco DP2k10s, 10 luces robóticas, 1 mezcladora digital, 2 biombo mampara, 2 proyector multimedia, 3 super megafono de hombro, 1 equipo de sonido, 2 juegos de camaras de circuito, 15 microfonos, 9 modulos de potencia pra bafle, 2 bocina para subsofer, 3 fader motorizado para consola, 1 fuente de poder completa para la consola, 3 sistema de audio portatil, 1  sistema de iluminación.
Meta 2-89 Mobiliario; 2 biombo mampara madera, 20 caballete de madera, 1 anaquel universal, 1 mesa de trabajo, 5 mesas pegables, 50 sillas de tubo, 10 tablones
Meta 3-28 equipo administrativo; 20 ventiladores con pedestal, 2 cafetera percoladora, 1 enmicadora, 5 abanico de torre holmes blanco
Meta 4-17 herramientas: 1 atornilladora, 1 sierra caladora, 5 pistolas electricas y grapas, 2 sierras, 5 taladros,  3 diablos de carga</t>
  </si>
  <si>
    <t>A.2D14.8005</t>
  </si>
  <si>
    <t>Adquisición de mobiliario, computadoras, equipo informático, equipo audiovisual, herramientas, maquinaria y piezas para la Dirección General de Cultura</t>
  </si>
  <si>
    <t>Adquisición de mobiliario:
15 bancos, 9 escritorios, 23 muebles para archivo, 13 mesas de trabajo, 9 pizarrones, 4 restiradores, 343 sillas, 25 tablones, 2 torculos, 1 ventilador extractor. Computadoras: 9 computadoras. Equipo informático: 2 impresoras. Equipo audiovisual: 2 equipo de audio, 1 consola2 megafonos, 12 micrófonos, 2 pantalla de proyección, 2 kit de iluminación profesional, 4 bocinas de audio. Herramientas: 1 mesa de vacio, 1 equipo de oxicorte portatil, 1 rack de secadp, 1 compresor de aire, 1 horno para cerámica, 1 taladro de columna, 1 toro para madera de 1100mm, 1 canteadora de cepillo, 5 cepillos, 2 cortadoras de disco, 5 esmeriladora angular, 1 fresadora, 3 lijadoras, 2 rotomartillo, 6 sierras, 1 soldadora, 2 taladros, 2 tornillos de banco,  Maquinaria: 1 maquina soldadora de arco electrico, 2 plancha transfer de sublimación, 2 pulpos de serigrafía, 1 secadora aire frio y caliente,  Piezas: 3 extintores</t>
  </si>
  <si>
    <t>A.2D14.8006</t>
  </si>
  <si>
    <t xml:space="preserve">Adquisición de mobiliario, equipo de audio y carpa para logística
</t>
  </si>
  <si>
    <t>Meta 1-2700 Mobiliario; 2500 sillas plegables uso rudo, Meta 2-3 Equipo Audiovisual; 3 equipos de audio pedianos. Meta 3-10 Equipo Recreativo; 10 carpas de 6x3 con estructura tubulr de 1 1/4"</t>
  </si>
  <si>
    <t>A.2D14.8007</t>
  </si>
  <si>
    <t>Adquisición de despachadores de agua y extintores</t>
  </si>
  <si>
    <t>30 despachadores de agua  con capacidad para garrafones de 11 y 19 lts Y 300 extintores  de polvo químico con capacidad de 6 kg</t>
  </si>
  <si>
    <t>A.2D14.8008</t>
  </si>
  <si>
    <t>Adquisición de bombas y maquinaria.</t>
  </si>
  <si>
    <t>1  fuente de poder, 1 compresor kaeser, 2 motobombas,  3 bomba de calor.</t>
  </si>
  <si>
    <t>A.2D14.8009</t>
  </si>
  <si>
    <t xml:space="preserve">Adquisición de licenciamiento de software para paquetería de oficina y para telefonos IP
</t>
  </si>
  <si>
    <t>340 Office 2016 Estándar: Word, Excel, Power Point, Outlook, One Note, Publisher, Microsoft Office Web
20 Licencias de Avaya IP Endpoint, para conectar telefóno Avaya al conmutador IP Office 500 Avaya.</t>
  </si>
  <si>
    <t>A.2D14.8010</t>
  </si>
  <si>
    <t xml:space="preserve">Adquisición de Equipo de Cómputo
</t>
  </si>
  <si>
    <t>Meta 1-185 Computadoras con procesador con tecnología x86 a 64 bits con las siguientes características técnicas: • Un mínimo de 2.5 GHz en el reloj del procesador. • De 2 a 4 cuatro núcleos físicos. • De 4 a 6 MB de memoria caché. •    Consumo de energía (TDP) que no supere los 65W.• Controlador de memoria integrado en el procesador. • Protección contra desbordamiento de búfer. • Tecnología de regulación bajo demanda. Chipset •De la misma marca del procesador.• Debe tener bus bidireccional nativo del procesador.
• Que integre en el chipset mediante la tarjeta madre un mínimo de  6 puertos USB    de los cuales al menos 2 deben ser USB 3.0 Tarjeta  madre diseñada por el  fabricante del equipo, grabada con la marca, debe contener un número de parte del fabricante del equipo, sin puentes, parches ni enmendaduras.</t>
  </si>
  <si>
    <t>A.2D14.8011</t>
  </si>
  <si>
    <t>Adquisición de mobiliario y equipo audiovisual para equipar los Cendis</t>
  </si>
  <si>
    <t>Meta 1-15 equipo audiovisual: 5 Equipos de sonido portátiles con set de micrófonos
5 proyectores con entrada MHL, 5 pantallas para proyector,. Meta 2-85 mobiliario: 10 anaqueles de acero con ensamble de 5 repisas, 25 mesas trapezoidal infantil de base tubular. 50 Sillas infantiles</t>
  </si>
  <si>
    <t>A.2D14.8012</t>
  </si>
  <si>
    <t>Adquisición de equipo equipo de seguridad, audiovisual, mobiliario, switch y carpas</t>
  </si>
  <si>
    <t>Meta 1- 70 Equipo de Seguridad; 19 lectores de barras optico, 31 extinguidores, 20 botiquines. Meta 2- 24 Equipo Audiovisual; 12 proyectores de alta resolución, 10 pantallas  para proyector, 2 equipos portatiles de sonido, Meta 3- 350 Mobiliario; 100 sillas secretariles, 20 ventiladores de piso, 10 archiveros de 4 gavetas, 20 tablones de microfibra, 200 sillas plegables. MEta 4- 16 Equipo eléctrico; 16 switch
Meta 5- 2 Equipo Recreativo; 2 carpas grandes.</t>
  </si>
  <si>
    <t>A.2D14.8013</t>
  </si>
  <si>
    <t>Adquisición de Mobiliario Y Herramientas para el equipamiento de Centros Deportivos</t>
  </si>
  <si>
    <t>Adquisición de 10 piezas de Escritorios y 5 piezas de desmalezadoras.</t>
  </si>
  <si>
    <t>A.2D14.8014</t>
  </si>
  <si>
    <t>Adquisición de Equipo Deportivo</t>
  </si>
  <si>
    <t>Adquisición de: 5 piezas de carpas pegables de 3x3, 1 de Ring de Boxeo, 1 de Modulo de Box, 1 porteria de water polo de acero inoxidable, 1 token electronico (para tomar tiempo en competencias de natación).</t>
  </si>
  <si>
    <t>A.2D14.8015</t>
  </si>
  <si>
    <t>Adquisición de Mobiliario, equipo audiovisual, equipo deportivo y carpas</t>
  </si>
  <si>
    <t>501 Sillas plegables uso rudo,  15 Escritorio ejecutivo estructura MDF, 2 Carpas  profesional , 10 tarjas de fibra de vidrio, 10 sillones de corte línea M para estética,10 mesas de trabajo. 50 Tablones de uso rudo plegable, 20 Máquinas de coser de 2 agujas, 30 pizarrón metalico de 1.2 x 0.9 M, 2 Proyector con sistema de proyección de cristal líquido RGB,  30 peras de box de vinil de 14 pulgadas., 6 Librero de Madera forrada en laminado plastico de 28 mm de espesor.</t>
  </si>
  <si>
    <t>A.2D14.8016</t>
  </si>
  <si>
    <t>Adquisición de mobiliario, equipo recreativo, equipo instrumental médico para la dirección de Salud</t>
  </si>
  <si>
    <t>Meta 1-Mobiliario 177; 1 estante, 13 archiveros, 3 bancas, 20 mesa tablon, 2 escritorios, 2 locker, 116 sillas de plástic, 9 sillones, 7 bancas, 4 bancos giratorios. Meta 2-Equipo audiovisual 3, 3 proyectores. Meta 3-Equipó recreativo 20; 2 carpas, 7 pizarrones, 4 escaleras de estimulación temprana, 7 banquetas de atura. Meta 4-Equipo Instrumental Médico 237; 10 baumanometro, 2 basculas de pedestal, 4 doplers fetal, 12 estetoscopios, 4 lamparas de chicore, 4 mesa de pasteur, 6 pinza intrauterinas, 12 portatermómetro, 12 torunderos, 1 oximetro adulto-pediatrico, 7 bancas tandem, 4 bancos giratorios, 2 cavitrones, 4 piezas de mano, 10 goteros, 21 elevadores, 4 espatula, 20 basicos 1x4, 30 forceps, 18 elevadores, 6 pinzas de mosco, 4 mangos de bisturi, 2 legras, 4 cucharillas, 18 curetas, 8 losetas de vidrio, 8 caimanes.</t>
  </si>
  <si>
    <t>A.2D14.8017</t>
  </si>
  <si>
    <t>Adquisición de instrumental médico, mobiliario y equipo administrativo para la clínica veterinaria</t>
  </si>
  <si>
    <t>Adquisición de 1 Proyector Digital,1 Plantalla de Plasma,2 BancaS Metalicas, 12 Sillas de Acero plegables,1 Tablón de plastico, 2 Aspiradoras,1 Mesa de Cirugía,1 Mesa de Exploración Veterinaria,3 Negatoscopio,6 Estetoscopio doble campana,1 Cavitron Veterinario,3 Básculas Veterinarias, 15 Estuches de Disección.</t>
  </si>
  <si>
    <t>A.2D14.8024</t>
  </si>
  <si>
    <t>Adquisición de Diversos Equipos para Impartir Talleres</t>
  </si>
  <si>
    <t>TOTAL DE CAPÍTULO 5000 Y 6000</t>
  </si>
  <si>
    <t>A) Del ejercido respecto del original: Originalmente los recursos de este fondo de dieron a los capítulos de gasto 2000,por un importe de $ 48,956,708.00, 3000 por un importe de $ 370,933,352.00 y 6000 por un importe de $ 45,013,482.00 , sin embargo durante el desarrollo del ejercicio fue necesario realizar movimientos presupuestales de reducción, con el fin de adecuar los recursos a las necesidades reales del gasto por lo que al cierre del ejercicio fiscal se observa un gasto menor al original producto de la reasignación del recurso del capítulo 6000 al 3000, con el fin de cumplir los compromisos de abastecimiento de agua potable.</t>
  </si>
  <si>
    <t>B) Del devengado respecto del modificado: El presupuesto asignado como modificado al cierre del ejercicio resulto ser mayor al ejercido, debido a que se refleja el importe de $ 44,355,712.06 una partida centralizada del capítulo 3000, y también los saldos de contratos que no se ejercieron en su totalidad por un importe de $ 665,876.52, en lo que respecta al capítulo 6000 el importe de $ 5,154,095.56 concentra el importe de $3,355,341.85 de contratos que no ejercieron el total de su importe, en particular el contrato DTL-LP-024-L-OB-053-18, destinado a "conservar y rehabilitar espacios públicos en la colonia Miguel Hidalgo 4ta Sección"  de importe bruto $ 375,314.30 el cual no ejercio nada durante el ejercicio, y el restante son economías es decir recurso que no se comprometió.</t>
  </si>
  <si>
    <t>242 213: Construcción y ampliación de infraestructura cultural Se autorizaron recursos de Bolsa con los siguientes Fondos (111180, 121180,25P180, 25P280); los cuales serán para dar suficiencia a otros Proyectos de la Cartera de Inversión de esta Unidad Administrativa, la meta se cancelo mediante  una Afectación Presupuestal y Programatica N° B 02 CD 14 8631 esto debido a que de origen fue autorizado 1 inmueble y al ser reclasificado el presupuesto, no se ejercerá alguno para lograr la meta autorizada.
269 228-Mantenimiento, Conservación y  Rehabilitación de Infraestructura de Desarrollo social meta ejecutada 1 inmueble:
Rehabilitación del Centro de Artes y Oficios Tiempo Nuevo, ubicado en Jesús Lecuona s/n, Colonia  Miguel Hidalgo 2da sección Tlalpan
Trabajos realizados: Sustituir herrerias, Adecuaciones en sanitarios, Mantenimiento a Instalaciones Eléctricas
223 212-'Provisión Emergente de Agua Potable: a través de Obra por Administración se reporta una meta física alcanzada de 1,223,192.80  Metros Cúbicos
1. GARZA HUIPULCO con un cacumuado de 306,275.20 M3. En las siguientes colonias:   Bosques de Tepeximilpa, Cuevitas Curamaguey, Cumbres de Tepetongo, Fracc. Club de Golfo México, Fuentes de Tepepan, Los Volcanes, Mesa los Hornos, Miguel Hidalgo 3a. Sección, Movimiento Organizado, Peña Pobre, San Bartolo el Chico, San Pedro Mártir, Santa Úrsula Xitla, Tlalpan Centro 1, Tortuga, 3 de Mayo, Ampliación 3 de Mayo, Altos Tepetlica, Amalillo, Ampliación Lomas de Texcalatlaco, Ampliación Oriente, Ampliación Plan de Ayala, Atocpa, Buenavista, Colinas de Tepuente, Colonial del Valle, Diamante, Dolores Tlalli, El Divisadero, La Joyita, La Palma, La Palma 3a. Sección, La Palma Sur La Presa, Lomas de Tepuente, Lomas de Texcalatlaco, Magueyera, MIrador del Colibrí, Mirador del Valle, Paraje Tetenco, Plan de Ayala, Ampliación Plan de Ayala, Progreso Tlalpan, San Andrés Totoltepec, Tecorral, Tepetitla, Tepetlica, Teposanes, Tepuente, Tlalpuente, Valle Verde, Vistas del Valle, Viveros de Coactetlan, Viveros de Cuernavaca, Magdalena Petlacalco, San Miguel Xicalco, Vista Hermosa, Héroes de 1910, Achichipilco, Ahuacatitla, Achichipisco, Ampliación Ayocatitla, Ampliación Guadalupana, Ampliación Los Ángeles, Ampliación Parres, Ampliación Tezontitla, Ampliación Xaxalco, Arenal, Ayocatitla, Ayometitla, Cuanejaque, Cuauhtenco, El Arenal Tlahuepa, El Calvario, Encinos del Pedregal, Ixtlahuaca, La Concepción, La Faja, La Guadalupana, La Libertad, La Pedrera, Las Flores, Las Margaritas, Lomas del Capulín, Los Ángeles, Los Capulines, Ocotla, Paraje Huinizco, Paraje Las Maravillas, Paraje Loloigque, Parres El Guarda, Pedregal de San Francisco, San Miguel Ajusco San Miguel Tehuizco, San Miguel Topilejo, San Miguel Toxiac, Santa Cruz, Tezontitla, U. H. Hueytlalpan, Xaltipac, Xaxalco, Xilinimoco.</t>
  </si>
  <si>
    <t xml:space="preserve"> 1a. Sección, Mesa Los Hornos, Miguel Hidalgo 2a. Sección, Miguel Hidalgo 3a. Sección, Movimiento Organizado, Pedregal de las Águilas, Pedregal de Santa Úrsula Xitla, Peña Pobre, Popular Santa Teresa,  Paseos de Ajusco, 2 de Octubre, Belvedere, Bosques, Bosques del Pedregal, Chichicaspatl, Chimilli, Cruz del Farol, Cuchilla de Padierna, Cuilotepec II, Cultura Maya, Lomas de Coateclan, Lomas de Cuilotepec, Lomas de Padierna Sur, Lomas del Pedregal, Lomas Hidalgo, Los Encinos, Miguel Hidalgo 4a. Sección, Mirador 1a. Sección, Mirador I, Mirador II, Nueva Renacimiento de Axalco, Paraje 38, Pedregal de San Nicolás, Primavera, San Andrés Totoltepec, San Nicolás II, Sector XVII, Torres de Padierna, Vistas del Pedregal, Zacatón, Zorros Solidaridad, Ampliación Magdalena Petlacalco, Ejidos de San Andrés, Héroes de 1910, Achichipilco, Ampliación la Venta, Charco, Estación la Venta, Ixtlahuaca, Jardines de San Juan, La Magueyera, La Quinta, La Venta, Lomas de Tepemecatl, Paraje el Conejo, Paraje la Herradura, Paraje la Joya, Paraje las Calaveras, Sabino, San Juan Nuevo, San Miguel Ajusco, Santa Ana, Santo Tomás Ajusco, Tequimila, Xacaltitla, Paraje Nopatitla.  
3. GARZA POZO XOCHIMILCO 30 con un acumulado de 305,140.00 M3. En las siguientes colonias: Fuentes Brotantes, Fuentes de Tepepan, Los Volcanes, Mesa los Hornos, Pedregal de las Águilas, Pedregal de Santa Úrsula Xitla, Fuentes de Tepepan, Los Volcanes, Mesa los Hornos, Pedregal de las Águilas, Pedregal de Santa Úrsula , Xitla, Residencial Villa Coapa, San Pedro Mártir, Texcaltenco, 3 de Mayo, Ampliación 3 de Mayo, Altos Tepetlica, Ampliación Lomas de Texcalatlaco, Ampliación Oriente, Ampliación Plan de Ayala, Atocpa, Buenavista, Colonial del Valle, Diamante, Dolores Tlalli, El Divisadero, El Mirador, La Joyita, La Palma, La Presa, Lomas de Coatectlan, Lomas de Tepuente, Lomas de Texcalatlaco, Magueyera, Mirador 1a. Sección, Mirador del Colibrí, Paraje Tetenco, Plan de Ayala, San Andrés Totoltepec, Tepetitla, Tepetlica, Tepuente, Tlalpuente, Tlaxopan, Valle Verde, Vistas del Valle, Viveros de Coatetlan, Ampliación Magdalena Petlacalco, Magdalena Petlacalco, San Miguel Xicalco, Vista Hermosa, Ahuacatitla, Aminco, Ampliación Guadalupana, Ampliación Parres, Ampliación Tezontitla, Arenal, Ayocatitla, Cuanejaque, El Calvario, Encinos del Pedregal, Estrella Mora, Ixtlahuaca, Izpangologuia, La Concepción, La Faja, La Guadalupana, La libertad, La Magueyera, Las Flores, Las Margaritas, Lomas del Capulín, Ocotes Parres, Ocotla, Oyameyo, Paraje Huinizco, Paraje Tlaquexpa. </t>
  </si>
  <si>
    <t>A) Del ejercido respecto del original: Originalmente los recursos de este fondo de dieron al capitulo de gasto 6000 por un importe de $ 145,980,965.00, sin embargo durante el desarrollo del ejercicio fue necesario realizar moviemientos presupuestales empatando los montos con el fin de adecuar los recursos a las necesidades reales del gasto y al cierre del ejercicio resulto que no se ejercio la totalidad de los recursos asignados, siendo menor el recurso ejercido, esto por que el area no comprometio el recurso en su totalidad, son: $ 2,053,752.96 del proyecto denominado "conservación y rehabilitación de espacios deportivos", $1,707,813.28 del proyecto denominado "construcción, rehabilitación y adecuación de la red de agua potable" y $ 1,320,578.34 del proyecto denominado "conservación y rehabilitación de espacios deportivos".</t>
  </si>
  <si>
    <t>B) Del devengado respecto del modificado: El presupuesto asignado como modificado al cierre del ejercicio resulto ser mayor al ejercido, debido a que se reflejan los saldos de contratos que no se ejercieron en su totalidad por la cantidad de $ 1,532,457.67 y el importe restante por $6,261,154.10 representa el recur no comprometido.</t>
  </si>
  <si>
    <t xml:space="preserve">Concepción Tarazaga; ubicado en Calle No. 8 Pedregal de San Nicolas 3a Sección, 25.-Escuela Primaria  Roberto Solis Quiroga; ubicado en Tulum No. 162, Colonia Lomas de Padierna, 26.-Escuela Primaria Miguel A. Ramírez Castañeda; ubicado en; Sor Juana Ines de la Cruz No. 35,  Colonia Barrio La Lonja, 27.-Escuela Primaria Teofilo Alvarez Borboa; ubicado en Escuela No. 127 Colonia Ex Hacienda de San Juan de Dios, 28.-Escuela Primaria Martín Torres Padilla; ubicado en Calle Transmisiones No. 7 Colonia AMSA,  se realizaron trabajos adicionales através de la Obra por Administración:  trabajos de desazolve y albañilería, reparaciones en redes hidráulicas y de descarga en mingitorios y w.c. y cambio de azulejos, 29.-Escuela Primaria Aurora López Velarde; ubicado en Periferico Sur No. 7666 U.H. Ignacio Chavez,30.-Escuela Primaria Arabia Saudita; ubicado en Av. Silios # 34, Súper Mza. 1, Unidad Habitacional Narciso Mendoza Supe manzana 1, se realizaron trabajos adicionales a través de la Obra por Administración: trabajos de desazolve y albañilería, reparaciones en redes hidráulicas y de descarga en mingitorios y W.C. y cambio de azulejos, 31.-Escuela Primaria Fuerzas Armadas de México;  ubicado en Reforma Agraria No. 1, Unidad Habitacional ISSSFAM, se realizaron trabajos adicionales a través de la Obra por Administración:  trabajos de reparación y mantenimiento en instalaciones hidrosanitarias,32.-Escuela Primaria Isaac Ochoterena;  ubicado en Cristóbal Colón No. 24,  Colonia Chimalcoyotl , 33.-Escuela Primaria Tiburcio Montiel;  ubicado en 5 de Mayo No. 55, Pueblo San Andrés Totoltepec, 34.-Escuela Primaria Ateneo de la Juventud;  ubicado en Predio Tetenco Pueblo de San Miguel Topilejo, se realizaron trabajos adicionales a través de la Obra por Administración:  trabajos de herrería y cerrajería, reparación y mantenimiento en instalaciones eléctricas e hidrosanitarias así como obras de desazolve,35.-Escuela Primaria Eliseo Bandala Fernández, Ubicado en calle Sinanche No. 10 y  Tepozal, colonia Pedregal de San Nicolás 1A Sección, 36.-Escuela Primaria Gustavo Baz Prada, ubicado en calle Duraznos No. 128  esquina Tijera, colonia Dos de Octubre, 37.-Escuela Primaria  José Ma. Chávez Andrade, ubicado en calle Maguey y Captus, Colonia Cruz del Farol, 38.-Escuela Primaria Francisco I Madero;  ubicado en Damián Carmona No. 5, Pueblo Santo Tomas Ajusco, 39.- Escuela Secundaria Diurna. No. 125; ubicado en Arenal s/n. Col. Arenal Tepepan, se realizaron trabajos adicionales a través de la Obra por Administración: trabajos de reparación y mantenimiento en instalaciones eléctricas y en salones, aplicación de pintura en escaleras, mantenimiento en instalación eléctricas , 40.- Escuela Secundaria No. 29; ubicado en Moneda No. 13 Col. Centro de Tlalpan, se realizaron trabajos adicionales a través de la Obra por Administración: trabajos de plomería en instalaciones hidrosanitarias, de electricidad, desazolve en bebederos, herrería, cerrajería y carpintería, 41.-Escuela Secundaria Técnica No. 105; ubicado en  Eje No. 3 U.H. Fuentes Brotantes, 42.-Escuela Secundaria 276; ubicado en  Tarasco frente a Chontales,  Colonia Tlalcología, 43.-Escuela Secundaria No. 173; ubicado en Calle Queretaro s/n. Col. Miguel Hidalgo 1a Sección, 44.-Escuela Secundaria No. 93; ubicado en; Taiiza s/n, Unidad Habitacional Emilio Portes Gil, 45.-Escuela Secundaria Técnica No. 119; ubicado en Av. 1 y Calle 5, Colonia Miguel Hidalgo 4a Sección,  46.-Escuela Secundaria Técnica No. 40; ubicado en Av. Riego esq. Arbolillo Col Residencial Villa Coapa, 47.-Escuela Secundaria No. 230; ubicado en Ing. Jesús Gómez González, Unidad Habitacional Jardines Villa Coapa, 48.-Escuela Secundaria Técnica No. 56;  ubicado en Avenida de la Cruz s/n, Pueblo de San Miguel Topilejo, se realizaron trabajos adicionales a través de la Obra por Administración:  trabajos de reparación y mantenimiento en instalaciones eléctricas, trabajos de albañilería, así como la instalación de mezcladora de alimentos en granja escolar y trabajos de herrería, 49.-Escuela Secundaria Técnica No. 54, ubicado en Diligencias y Violetas s/n, Pueblo San Pedro Mártir, se realizaron trabajos adicionales a través de la Obra por Administración: trabajos de aplicación de pintura en escaleras, 50.-Escuela Secundaria  Técnica No. 19, ubicada en calle Ruiseñor s/n, esquina  Yucantepec, Colonia Rincón del Mirador II,  51.-Jardín de Niños  Mextlixochitl, Cerrada. Callejón y  1° de Mayo, Pueblo San Miguel Xicalco, 52.- Jardín de Niños Heroico Colegio Militar, Fuerte Guadalupe  s/n, Unidad Habitacional Colegio Militar.
269 227-Construcción y Ampliación de Infraestructura de Desarrollo Social: Construcción y rehabilitación de Infraestructura Social
1.-CENDI Santa Teresa, ubicado en Hopelchen Manzana # 17 Lote 16, Colonia Popular Santa Teresa. Trabajos a realizar: demolición, excavación, cimentación, estructura, albañilería, acabados e instalaciones, dentro del perímetro delegacional con trabajos por definir como; Trabajos preliminares, excavaciones, rellenos, cimentación, estructura, albañilería,  y terracerías. 
 269 228-Mantenimiento, Conservación y Rehabilitación de Infraestructura de Desarrollo social 
A través de Obra por Contrato se reporta una meta física alcanzada de 5 inmuebles en los siguientes frentes: 1.-Santa Úrsula Xitla, ubicado en Camino A Santa Úrsula, esquina Cantera, 2.-Parque Morelos, ubicado en Agustín Villa Señor, entre Jesús Lecuona, Col. Miguel Hidalgo 3a Sección, 3.-Hornos, ubicado en Andador 4 Xamiltepec esquina Cehuantepec, Mesa los Hornos. y 2 CYBERESCUELAS: 4.-Petlacalco,ubicado en Av. México Ajusco, esquina Calle del Trabajo, Magdalena Petlacalco (Pblo), 5.-Carrasco, ubicado en Callejón Carrasco No.67,Toriello Guerra  
Trabajos realizados por cada uno de los frentes; sistema prefabricado para recubrimiento de losas, recubrimiento en muros, instalaciones eléctricas sanitarias e hidráulicas, herrería 
'213 204 Construcción y Ampliación de Infraestructura de Drenaje 
A través de Obra por Contrato se reporta una meta física alcanzada de 0.451 kilómetros con el siguiente proyecto Construcción de Drenaje en los siguientes frentes: Colonia Prados Coapa Calle: Escuela,  
Con los siguientes trabajos: Trazo y nivelación, demoliciones, excavaciones y perforación horizontal, rellenos, tubería de polietileno de alta densidad de diferentes diámetros, construcción de pozos de visita, renivelación de alcantarillas, bacheo y conexión al colector principal.
</t>
  </si>
  <si>
    <t xml:space="preserve">A) Del ejercido respecto del original: Del ejercido respecto del original: Originalmente los recursos de este fondo de dieron a los capitulos de gasto 3000 por un importe de $ 2,167,001.00, 4000 por un importe de $ 24,267,919.00 y 6000 por un importe de $ 45,800,000.00 , sin embargo durante el desarrollo del ejercicio fue necesario realizar moviemientos presupuestales que aumentaron el recurso por 2,049,591.78 al proyecto "división de terrenos y construcción de obras de urbanización" del capitulo 6000 ademas de adecuar los recursos a las necesidades reales del gasto por lo que al cierre del ejercicio fiscal se observa un gasto menor al original producto de las economias, recursos no comprometidos.  </t>
  </si>
  <si>
    <t xml:space="preserve">B) Del devengado respecto del modificado:El presupuesto asignado como modificado al cierre del ejercicio resulto ser mayor al ejercido, debido a que se reflejan los saldos de contratos que no se ejercieron en su totalidad, capitulo 3000 con una economia de $ 480,404.99, del contrato DT-2018-090 de concepto "contratación de servicios profecionales para la supervisión y evaluación de obras y acciones financiadas con recursos del fondo de aportaciones para la infraestructua social"  capitulo 4000 con una economia de $ 296,819.78 del programa denominado "Deposito de Agua Potable y Saneamiento" y el capitulo 6000 con un importe de $ 3,488,657.78 de economias del proyecto denominadao "Construcción de Resumideros" y $3,523,434.06 de saldos de contratos que no ejercieron en su totalidad.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</si>
</sst>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quot;$&quot;* #,##0.00_-;\-&quot;$&quot;* #,##0.00_-;_-&quot;$&quot;* &quot;-&quot;??_-;_-@_-"/>
    <numFmt numFmtId="43" formatCode="_-* #,##0.00_-;\-* #,##0.00_-;_-* &quot;-&quot;??_-;_-@_-"/>
    <numFmt numFmtId="164" formatCode="_-* #,##0.00\ _P_t_s_-;\-* #,##0.00\ _P_t_s_-;_-* &quot;-&quot;??\ _P_t_s_-;_-@_-"/>
    <numFmt numFmtId="165" formatCode="_-* #,##0.0_-;\-* #,##0.0_-;_-* &quot;-&quot;??_-;_-@_-"/>
    <numFmt numFmtId="166" formatCode="_-* #,##0_-;\-* #,##0_-;_-* &quot;-&quot;??_-;_-@_-"/>
    <numFmt numFmtId="167" formatCode="#,##0.0"/>
    <numFmt numFmtId="168" formatCode="_(* #,##0.0_);_(* \(#,##0.0\);_(* &quot;-&quot;??_);_(@_)"/>
    <numFmt numFmtId="169" formatCode="#,##0.0_ ;[Red]\-#,##0.0\ "/>
    <numFmt numFmtId="170" formatCode="#,##0.0_);\(#,##0.0\)"/>
    <numFmt numFmtId="171" formatCode="#,##0[$€];[Red]\-#,##0[$€]"/>
    <numFmt numFmtId="172" formatCode="#,##0.00_);\(#,##0.00\)"/>
    <numFmt numFmtId="173" formatCode="\(0\)"/>
    <numFmt numFmtId="174" formatCode="#,##0.0_);[Black]\(#,##0.0\)"/>
    <numFmt numFmtId="175" formatCode="_-* #,##0.00\ &quot;€&quot;_-;\-* #,##0.00\ &quot;€&quot;_-;_-* &quot;-&quot;??\ &quot;€&quot;_-;_-@_-"/>
    <numFmt numFmtId="176" formatCode="_-[$€-2]* #,##0.00_-;\-[$€-2]* #,##0.00_-;_-[$€-2]* &quot;-&quot;??_-"/>
    <numFmt numFmtId="177" formatCode="_([$€-2]* #,##0.00_);_([$€-2]* \(#,##0.00\);_([$€-2]* &quot;-&quot;??_)"/>
    <numFmt numFmtId="178" formatCode="#,##0.00_ ;[Red]\-#,##0.00\ "/>
    <numFmt numFmtId="179" formatCode="#,##0.000"/>
    <numFmt numFmtId="180" formatCode="#,##0.00_ ;\-#,##0.00\ "/>
    <numFmt numFmtId="181" formatCode="0.0%"/>
    <numFmt numFmtId="182" formatCode="0.000"/>
  </numFmts>
  <fonts count="1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entury Gothic"/>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7"/>
      <color indexed="16"/>
      <name val="Century Gothic"/>
      <family val="2"/>
    </font>
    <font>
      <sz val="10"/>
      <name val="Arial"/>
      <family val="2"/>
    </font>
    <font>
      <sz val="8"/>
      <name val="Gotham Rounded Book"/>
      <family val="3"/>
    </font>
    <font>
      <sz val="10"/>
      <name val="Gotham Rounded Book"/>
      <family val="3"/>
    </font>
    <font>
      <sz val="9"/>
      <name val="Gotham Rounded Book"/>
      <family val="3"/>
    </font>
    <font>
      <sz val="7"/>
      <name val="Gotham Rounded Book"/>
      <family val="3"/>
    </font>
    <font>
      <b/>
      <sz val="10"/>
      <name val="Gotham Rounded Book"/>
      <family val="3"/>
    </font>
    <font>
      <b/>
      <sz val="11"/>
      <name val="Gotham Rounded Book"/>
      <family val="3"/>
    </font>
    <font>
      <b/>
      <sz val="9"/>
      <name val="Gotham Rounded Book"/>
      <family val="3"/>
    </font>
    <font>
      <b/>
      <sz val="8"/>
      <name val="Gotham Rounded Book"/>
      <family val="3"/>
    </font>
    <font>
      <b/>
      <vertAlign val="superscript"/>
      <sz val="8"/>
      <name val="Gotham Rounded Book"/>
      <family val="3"/>
    </font>
    <font>
      <b/>
      <sz val="12"/>
      <name val="Gotham Rounded Book"/>
      <family val="3"/>
    </font>
    <font>
      <b/>
      <sz val="7"/>
      <name val="Gotham Rounded Book"/>
      <family val="3"/>
    </font>
    <font>
      <b/>
      <sz val="10.5"/>
      <name val="Gotham Rounded Book"/>
      <family val="3"/>
    </font>
    <font>
      <vertAlign val="superscript"/>
      <sz val="8"/>
      <name val="Gotham Rounded Book"/>
      <family val="3"/>
    </font>
    <font>
      <b/>
      <sz val="22"/>
      <name val="Gotham Rounded Book"/>
      <family val="3"/>
    </font>
    <font>
      <sz val="12"/>
      <name val="Gotham Rounded Book"/>
      <family val="3"/>
    </font>
    <font>
      <sz val="12"/>
      <name val="Lucida Sans"/>
      <family val="2"/>
    </font>
    <font>
      <sz val="10.5"/>
      <name val="Gotham Rounded Book"/>
      <family val="3"/>
    </font>
    <font>
      <sz val="9.5"/>
      <name val="Gotham Rounded Book"/>
      <family val="3"/>
    </font>
    <font>
      <b/>
      <sz val="9.5"/>
      <name val="Gotham Rounded Book"/>
      <family val="3"/>
    </font>
    <font>
      <b/>
      <u/>
      <sz val="12"/>
      <name val="Gotham Rounded Book"/>
      <family val="3"/>
    </font>
    <font>
      <sz val="10"/>
      <name val="MS Sans Serif"/>
      <family val="2"/>
    </font>
    <font>
      <sz val="10"/>
      <name val="Gotham Rounded Bold"/>
      <family val="3"/>
    </font>
    <font>
      <sz val="22"/>
      <name val="Gotham Rounded Bold"/>
      <family val="3"/>
    </font>
    <font>
      <sz val="11"/>
      <name val="Gotham Rounded Book"/>
      <family val="3"/>
    </font>
    <font>
      <sz val="11"/>
      <color theme="1"/>
      <name val="Calibri"/>
      <family val="2"/>
      <scheme val="minor"/>
    </font>
    <font>
      <sz val="10"/>
      <color rgb="FF000000"/>
      <name val="Times New Roman"/>
      <family val="1"/>
    </font>
    <font>
      <sz val="9"/>
      <color theme="1"/>
      <name val="Gotham Rounded Book"/>
      <family val="3"/>
    </font>
    <font>
      <sz val="11"/>
      <color theme="1"/>
      <name val="Gotham Rounded Book"/>
      <family val="3"/>
    </font>
    <font>
      <b/>
      <sz val="9"/>
      <color rgb="FF000000"/>
      <name val="Gotham Rounded Book"/>
      <family val="3"/>
    </font>
    <font>
      <b/>
      <sz val="9"/>
      <color theme="1"/>
      <name val="Gotham Rounded Book"/>
      <family val="3"/>
    </font>
    <font>
      <sz val="9"/>
      <color rgb="FF000000"/>
      <name val="Gotham Rounded Book"/>
      <family val="3"/>
    </font>
    <font>
      <b/>
      <sz val="10"/>
      <color rgb="FF000000"/>
      <name val="Gotham Rounded Book"/>
      <family val="3"/>
    </font>
    <font>
      <b/>
      <sz val="10"/>
      <color theme="1"/>
      <name val="Gotham Rounded Book"/>
      <family val="3"/>
    </font>
    <font>
      <sz val="8"/>
      <color theme="1"/>
      <name val="Gotham Rounded Book"/>
      <family val="3"/>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2"/>
      <name val="Arial"/>
      <family val="2"/>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theme="1"/>
      <name val="Gotham Rounded Book"/>
      <family val="3"/>
    </font>
    <font>
      <sz val="6"/>
      <name val="Gotham Rounded Book"/>
      <family val="3"/>
    </font>
    <font>
      <sz val="5"/>
      <name val="Gotham Rounded Book"/>
      <family val="3"/>
    </font>
    <font>
      <b/>
      <sz val="5"/>
      <name val="Gotham Rounded Book"/>
      <family val="3"/>
    </font>
    <font>
      <b/>
      <sz val="8"/>
      <color theme="1"/>
      <name val="Gotham Rounded Book"/>
      <family val="3"/>
    </font>
    <font>
      <b/>
      <vertAlign val="superscript"/>
      <sz val="9"/>
      <name val="Gotham Rounded Book"/>
      <family val="3"/>
    </font>
    <font>
      <b/>
      <sz val="10"/>
      <name val="Calibri"/>
      <family val="2"/>
      <scheme val="minor"/>
    </font>
    <font>
      <sz val="10"/>
      <name val="Calibri"/>
      <family val="2"/>
      <scheme val="minor"/>
    </font>
    <font>
      <sz val="13"/>
      <name val="Gotham Rounded Bold"/>
      <family val="3"/>
    </font>
    <font>
      <sz val="8"/>
      <color theme="1"/>
      <name val="Arial"/>
      <family val="2"/>
    </font>
    <font>
      <b/>
      <sz val="8"/>
      <name val="Gotham Rounded Book"/>
    </font>
    <font>
      <sz val="8"/>
      <name val="Gotham Rounded Book"/>
    </font>
    <font>
      <sz val="8"/>
      <color rgb="FFFF0000"/>
      <name val="Gotham Rounded Book"/>
    </font>
    <font>
      <b/>
      <sz val="8"/>
      <color rgb="FFFF0000"/>
      <name val="Gotham Rounded Book"/>
    </font>
    <font>
      <sz val="8"/>
      <name val="Calibri"/>
      <family val="2"/>
      <scheme val="minor"/>
    </font>
    <font>
      <b/>
      <sz val="10"/>
      <name val="Gotham Rounded Book"/>
    </font>
    <font>
      <b/>
      <sz val="8"/>
      <name val="Calibri"/>
      <family val="2"/>
      <scheme val="minor"/>
    </font>
    <font>
      <sz val="10"/>
      <name val="Arial"/>
      <family val="2"/>
    </font>
    <font>
      <b/>
      <sz val="9"/>
      <name val="Gotham Rounded Book"/>
    </font>
    <font>
      <b/>
      <sz val="8"/>
      <color theme="4"/>
      <name val="Gotham Rounded Book"/>
    </font>
    <font>
      <sz val="8"/>
      <color theme="4"/>
      <name val="Gotham Rounded Book"/>
    </font>
    <font>
      <sz val="9"/>
      <name val="Gotham Rounded Book"/>
    </font>
    <font>
      <sz val="9"/>
      <color rgb="FFFF0000"/>
      <name val="Gotham Rounded Book"/>
    </font>
    <font>
      <sz val="10"/>
      <name val="Gotham Rounded Book"/>
    </font>
    <font>
      <b/>
      <sz val="10"/>
      <name val="Arial"/>
      <family val="2"/>
    </font>
    <font>
      <sz val="8"/>
      <name val="Arial"/>
      <family val="2"/>
    </font>
    <font>
      <sz val="9"/>
      <name val="Arial"/>
      <family val="2"/>
    </font>
    <font>
      <sz val="11"/>
      <name val="Calibri"/>
      <family val="2"/>
    </font>
    <font>
      <sz val="7"/>
      <name val="Gotham Rounded Book"/>
    </font>
    <font>
      <b/>
      <sz val="9"/>
      <color theme="0"/>
      <name val="Gotham Rounded Book"/>
    </font>
    <font>
      <sz val="9"/>
      <color theme="0"/>
      <name val="Gotham Rounded Book"/>
    </font>
    <font>
      <sz val="9"/>
      <color theme="4"/>
      <name val="Gotham Rounded Book"/>
    </font>
    <font>
      <b/>
      <sz val="9"/>
      <color theme="4"/>
      <name val="Gotham Rounded Book"/>
    </font>
    <font>
      <sz val="11"/>
      <color theme="1"/>
      <name val="Gotham Rounded Bold"/>
      <family val="3"/>
    </font>
    <font>
      <sz val="9"/>
      <name val="Calibri"/>
      <family val="2"/>
    </font>
    <font>
      <b/>
      <sz val="9.5"/>
      <name val="Gotham Rounded Book"/>
    </font>
    <font>
      <sz val="8"/>
      <color rgb="FF000000"/>
      <name val="Gotham Rounded Book"/>
    </font>
    <font>
      <vertAlign val="superscript"/>
      <sz val="8"/>
      <name val="Gotham Rounded Book"/>
    </font>
    <font>
      <b/>
      <sz val="8"/>
      <name val="Arial"/>
      <family val="2"/>
    </font>
    <font>
      <sz val="9"/>
      <color theme="0"/>
      <name val="Gotham Rounded Book"/>
      <family val="3"/>
    </font>
    <font>
      <sz val="9"/>
      <color rgb="FF000000"/>
      <name val="Gotham Rounded Bold"/>
      <family val="3"/>
    </font>
    <font>
      <b/>
      <sz val="8"/>
      <color rgb="FF000000"/>
      <name val="Gotham Rounded Book"/>
    </font>
    <font>
      <b/>
      <sz val="8"/>
      <color rgb="FF000000"/>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D2D3D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rgb="FFDDDDDD"/>
        <bgColor indexed="64"/>
      </patternFill>
    </fill>
    <fill>
      <patternFill patternType="solid">
        <fgColor rgb="FFFFEE00"/>
        <bgColor indexed="64"/>
      </patternFill>
    </fill>
    <fill>
      <patternFill patternType="solid">
        <fgColor rgb="FF92D050"/>
        <bgColor indexed="64"/>
      </patternFill>
    </fill>
    <fill>
      <patternFill patternType="solid">
        <fgColor rgb="FFF2B3A2"/>
        <bgColor indexed="64"/>
      </patternFill>
    </fill>
    <fill>
      <patternFill patternType="solid">
        <fgColor rgb="FFFFFF0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7" tint="0.59999389629810485"/>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top/>
      <bottom style="double">
        <color rgb="FF4D4D4D"/>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956">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20" fillId="4" borderId="0" applyNumberFormat="0" applyBorder="0" applyAlignment="0" applyProtection="0"/>
    <xf numFmtId="0" fontId="21" fillId="16" borderId="1" applyNumberFormat="0" applyAlignment="0" applyProtection="0"/>
    <xf numFmtId="0" fontId="22" fillId="17" borderId="2" applyNumberFormat="0" applyAlignment="0" applyProtection="0"/>
    <xf numFmtId="0" fontId="23" fillId="0" borderId="3" applyNumberFormat="0" applyFill="0" applyAlignment="0" applyProtection="0"/>
    <xf numFmtId="0" fontId="24" fillId="0" borderId="0" applyNumberFormat="0" applyFill="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21" borderId="0" applyNumberFormat="0" applyBorder="0" applyAlignment="0" applyProtection="0"/>
    <xf numFmtId="0" fontId="25" fillId="7" borderId="1" applyNumberFormat="0" applyAlignment="0" applyProtection="0"/>
    <xf numFmtId="171" fontId="57" fillId="0" borderId="0" applyFont="0" applyFill="0" applyBorder="0" applyAlignment="0" applyProtection="0"/>
    <xf numFmtId="0" fontId="26" fillId="3" borderId="0" applyNumberFormat="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6" fillId="0" borderId="0" applyFont="0" applyFill="0" applyBorder="0" applyAlignment="0" applyProtection="0"/>
    <xf numFmtId="43" fontId="3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4" fontId="36" fillId="0" borderId="0" applyFont="0" applyFill="0" applyBorder="0" applyAlignment="0" applyProtection="0"/>
    <xf numFmtId="43" fontId="16" fillId="0" borderId="0" applyFont="0" applyFill="0" applyBorder="0" applyAlignment="0" applyProtection="0"/>
    <xf numFmtId="169" fontId="36" fillId="0" borderId="0" applyFont="0" applyFill="0" applyBorder="0" applyAlignment="0" applyProtection="0"/>
    <xf numFmtId="44" fontId="52" fillId="0" borderId="0" applyFont="0" applyFill="0" applyBorder="0" applyAlignment="0" applyProtection="0"/>
    <xf numFmtId="0" fontId="27" fillId="22" borderId="0" applyNumberFormat="0" applyBorder="0" applyAlignment="0" applyProtection="0"/>
    <xf numFmtId="0" fontId="36" fillId="0" borderId="0"/>
    <xf numFmtId="0" fontId="61" fillId="0" borderId="0"/>
    <xf numFmtId="0" fontId="61" fillId="0" borderId="0"/>
    <xf numFmtId="0" fontId="61" fillId="0" borderId="0"/>
    <xf numFmtId="0" fontId="61" fillId="0" borderId="0"/>
    <xf numFmtId="0" fontId="61" fillId="0" borderId="0"/>
    <xf numFmtId="0" fontId="61" fillId="0" borderId="0"/>
    <xf numFmtId="0" fontId="17" fillId="0" borderId="0"/>
    <xf numFmtId="0" fontId="36" fillId="0" borderId="0"/>
    <xf numFmtId="0" fontId="36" fillId="0" borderId="0"/>
    <xf numFmtId="0" fontId="61" fillId="0" borderId="0"/>
    <xf numFmtId="0" fontId="61" fillId="0" borderId="0"/>
    <xf numFmtId="0" fontId="61" fillId="0" borderId="0"/>
    <xf numFmtId="0" fontId="61" fillId="0" borderId="0"/>
    <xf numFmtId="0" fontId="61" fillId="0" borderId="0"/>
    <xf numFmtId="0" fontId="36" fillId="0" borderId="0"/>
    <xf numFmtId="0" fontId="61" fillId="0" borderId="0"/>
    <xf numFmtId="0" fontId="61" fillId="0" borderId="0"/>
    <xf numFmtId="0" fontId="61" fillId="0" borderId="0"/>
    <xf numFmtId="0" fontId="36" fillId="0" borderId="0"/>
    <xf numFmtId="0" fontId="36" fillId="0" borderId="0"/>
    <xf numFmtId="0" fontId="61" fillId="0" borderId="0"/>
    <xf numFmtId="0" fontId="36" fillId="0" borderId="0"/>
    <xf numFmtId="0" fontId="36" fillId="0" borderId="0"/>
    <xf numFmtId="0" fontId="61" fillId="0" borderId="0"/>
    <xf numFmtId="0" fontId="52" fillId="0" borderId="0"/>
    <xf numFmtId="0" fontId="36" fillId="0" borderId="0"/>
    <xf numFmtId="0" fontId="62" fillId="0" borderId="0"/>
    <xf numFmtId="0" fontId="36" fillId="0" borderId="0"/>
    <xf numFmtId="0" fontId="16" fillId="23" borderId="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28" fillId="16" borderId="5"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24" fillId="0" borderId="8" applyNumberFormat="0" applyFill="0" applyAlignment="0" applyProtection="0"/>
    <xf numFmtId="0" fontId="34" fillId="0" borderId="9" applyNumberFormat="0" applyFill="0" applyAlignment="0" applyProtection="0"/>
    <xf numFmtId="0" fontId="15" fillId="0" borderId="0"/>
    <xf numFmtId="0" fontId="16" fillId="0" borderId="0"/>
    <xf numFmtId="0" fontId="14" fillId="0" borderId="0"/>
    <xf numFmtId="43" fontId="14" fillId="0" borderId="0" applyFont="0" applyFill="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2" fillId="44" borderId="0" applyNumberFormat="0" applyBorder="0" applyAlignment="0" applyProtection="0"/>
    <xf numFmtId="0" fontId="73" fillId="45" borderId="45" applyNumberFormat="0" applyAlignment="0" applyProtection="0"/>
    <xf numFmtId="0" fontId="74" fillId="46" borderId="46" applyNumberFormat="0" applyAlignment="0" applyProtection="0"/>
    <xf numFmtId="0" fontId="75" fillId="0" borderId="47" applyNumberFormat="0" applyFill="0" applyAlignment="0" applyProtection="0"/>
    <xf numFmtId="0" fontId="76" fillId="0" borderId="0" applyNumberFormat="0" applyFill="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7" fillId="53" borderId="45" applyNumberFormat="0" applyAlignment="0" applyProtection="0"/>
    <xf numFmtId="0" fontId="18" fillId="0" borderId="0"/>
    <xf numFmtId="0" fontId="78" fillId="54" borderId="0" applyNumberFormat="0" applyBorder="0" applyAlignment="0" applyProtection="0"/>
    <xf numFmtId="43" fontId="16" fillId="0" borderId="0" applyFont="0" applyFill="0" applyBorder="0" applyAlignment="0" applyProtection="0"/>
    <xf numFmtId="0" fontId="79" fillId="55" borderId="0" applyNumberFormat="0" applyBorder="0" applyAlignment="0" applyProtection="0"/>
    <xf numFmtId="0" fontId="16" fillId="0" borderId="0"/>
    <xf numFmtId="0" fontId="16" fillId="0" borderId="0"/>
    <xf numFmtId="0" fontId="18" fillId="0" borderId="0"/>
    <xf numFmtId="0" fontId="80" fillId="0" borderId="0"/>
    <xf numFmtId="0" fontId="14" fillId="56" borderId="48" applyNumberFormat="0" applyFont="0" applyAlignment="0" applyProtection="0"/>
    <xf numFmtId="0" fontId="18" fillId="23" borderId="48" applyNumberFormat="0" applyFont="0" applyAlignment="0" applyProtection="0"/>
    <xf numFmtId="0" fontId="81" fillId="45" borderId="49"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50" applyNumberFormat="0" applyFill="0" applyAlignment="0" applyProtection="0"/>
    <xf numFmtId="0" fontId="85" fillId="0" borderId="51" applyNumberFormat="0" applyFill="0" applyAlignment="0" applyProtection="0"/>
    <xf numFmtId="0" fontId="76" fillId="0" borderId="52" applyNumberFormat="0" applyFill="0" applyAlignment="0" applyProtection="0"/>
    <xf numFmtId="0" fontId="86" fillId="0" borderId="0" applyNumberFormat="0" applyFill="0" applyBorder="0" applyAlignment="0" applyProtection="0"/>
    <xf numFmtId="0" fontId="87" fillId="0" borderId="53" applyNumberFormat="0" applyFill="0" applyAlignment="0" applyProtection="0"/>
    <xf numFmtId="0" fontId="13" fillId="0" borderId="0"/>
    <xf numFmtId="43" fontId="13" fillId="0" borderId="0" applyFont="0" applyFill="0" applyBorder="0" applyAlignment="0" applyProtection="0"/>
    <xf numFmtId="0" fontId="16" fillId="0" borderId="0"/>
    <xf numFmtId="0" fontId="12" fillId="0" borderId="0"/>
    <xf numFmtId="43" fontId="12" fillId="0" borderId="0" applyFont="0" applyFill="0" applyBorder="0" applyAlignment="0" applyProtection="0"/>
    <xf numFmtId="0" fontId="11" fillId="0" borderId="0"/>
    <xf numFmtId="0" fontId="16" fillId="0" borderId="0"/>
    <xf numFmtId="43" fontId="11" fillId="0" borderId="0" applyFont="0" applyFill="0" applyBorder="0" applyAlignment="0" applyProtection="0"/>
    <xf numFmtId="0" fontId="10" fillId="0" borderId="0"/>
    <xf numFmtId="0" fontId="57" fillId="0" borderId="0"/>
    <xf numFmtId="43" fontId="10"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16" fillId="0" borderId="0"/>
    <xf numFmtId="0" fontId="16" fillId="0" borderId="0"/>
    <xf numFmtId="0" fontId="16" fillId="0" borderId="0"/>
    <xf numFmtId="0" fontId="7" fillId="26"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0" fontId="7" fillId="0" borderId="0"/>
    <xf numFmtId="0" fontId="16" fillId="0" borderId="0"/>
    <xf numFmtId="0" fontId="7" fillId="0" borderId="0"/>
    <xf numFmtId="175" fontId="16" fillId="0" borderId="0" applyFont="0" applyFill="0" applyBorder="0" applyAlignment="0" applyProtection="0"/>
    <xf numFmtId="176" fontId="16" fillId="0" borderId="0" applyFont="0" applyFill="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164"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16" fillId="0" borderId="0" applyFont="0" applyFill="0" applyBorder="0" applyAlignment="0" applyProtection="0"/>
    <xf numFmtId="44" fontId="52" fillId="0" borderId="0" applyFont="0" applyFill="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0" fontId="7" fillId="0" borderId="0"/>
    <xf numFmtId="0" fontId="16" fillId="0" borderId="0"/>
    <xf numFmtId="175" fontId="16" fillId="0" borderId="0" applyFont="0" applyFill="0" applyBorder="0" applyAlignment="0" applyProtection="0"/>
    <xf numFmtId="0" fontId="7" fillId="56" borderId="48" applyNumberFormat="0" applyFont="0" applyAlignment="0" applyProtection="0"/>
    <xf numFmtId="0" fontId="7" fillId="0" borderId="0"/>
    <xf numFmtId="0" fontId="16" fillId="0" borderId="0"/>
    <xf numFmtId="43" fontId="7" fillId="0" borderId="0" applyFont="0" applyFill="0" applyBorder="0" applyAlignment="0" applyProtection="0"/>
    <xf numFmtId="0" fontId="7" fillId="26" borderId="0" applyNumberFormat="0" applyBorder="0" applyAlignment="0" applyProtection="0"/>
    <xf numFmtId="0" fontId="7" fillId="0" borderId="0"/>
    <xf numFmtId="0" fontId="16" fillId="0" borderId="0"/>
    <xf numFmtId="43" fontId="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7" fillId="0" borderId="0"/>
    <xf numFmtId="0" fontId="7" fillId="0" borderId="0"/>
    <xf numFmtId="43" fontId="7" fillId="0" borderId="0" applyFont="0" applyFill="0" applyBorder="0" applyAlignment="0" applyProtection="0"/>
    <xf numFmtId="0" fontId="7" fillId="0" borderId="0"/>
    <xf numFmtId="44" fontId="16" fillId="0" borderId="0" applyFont="0" applyFill="0" applyBorder="0" applyAlignment="0" applyProtection="0"/>
    <xf numFmtId="0" fontId="16" fillId="0" borderId="0"/>
    <xf numFmtId="0" fontId="7" fillId="0" borderId="0"/>
    <xf numFmtId="43" fontId="7"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0" fontId="7" fillId="0" borderId="0"/>
    <xf numFmtId="0" fontId="16" fillId="0" borderId="0"/>
    <xf numFmtId="0" fontId="7" fillId="0" borderId="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164"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16" fillId="0" borderId="0" applyFont="0" applyFill="0" applyBorder="0" applyAlignment="0" applyProtection="0"/>
    <xf numFmtId="44" fontId="52" fillId="0" borderId="0" applyFont="0" applyFill="0" applyBorder="0" applyAlignment="0" applyProtection="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0" fontId="7" fillId="0" borderId="0"/>
    <xf numFmtId="0" fontId="16" fillId="0" borderId="0"/>
    <xf numFmtId="0" fontId="7" fillId="56" borderId="48"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4" fontId="16" fillId="0" borderId="0" applyFont="0" applyFill="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7"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7"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7"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7"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7"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7"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7"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43"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9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0"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0" borderId="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0"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0" borderId="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43" fontId="7" fillId="0" borderId="0" applyFont="0" applyFill="0" applyBorder="0" applyAlignment="0" applyProtection="0"/>
    <xf numFmtId="0" fontId="7" fillId="0"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7" fillId="0" borderId="0"/>
    <xf numFmtId="0" fontId="7" fillId="0" borderId="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43" fontId="7" fillId="0" borderId="0" applyFont="0" applyFill="0" applyBorder="0" applyAlignment="0" applyProtection="0"/>
    <xf numFmtId="0" fontId="7" fillId="0"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0" borderId="0"/>
    <xf numFmtId="0" fontId="7" fillId="0" borderId="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43" fontId="7" fillId="0" borderId="0" applyFont="0" applyFill="0" applyBorder="0" applyAlignment="0" applyProtection="0"/>
    <xf numFmtId="0" fontId="7" fillId="0"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0" borderId="0"/>
    <xf numFmtId="0" fontId="7" fillId="0" borderId="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7" fillId="56" borderId="48" applyNumberFormat="0" applyFont="0" applyAlignment="0" applyProtection="0"/>
    <xf numFmtId="0" fontId="16" fillId="0" borderId="0"/>
    <xf numFmtId="43" fontId="105" fillId="0" borderId="0" applyFont="0" applyFill="0" applyBorder="0" applyAlignment="0" applyProtection="0"/>
    <xf numFmtId="44" fontId="105" fillId="0" borderId="0" applyFont="0" applyFill="0" applyBorder="0" applyAlignment="0" applyProtection="0"/>
    <xf numFmtId="9" fontId="105"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43" fontId="16" fillId="0" borderId="0" applyFont="0" applyFill="0" applyBorder="0" applyAlignment="0" applyProtection="0"/>
    <xf numFmtId="0" fontId="6" fillId="56" borderId="48" applyNumberFormat="0" applyFont="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4" fontId="5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43" fontId="16" fillId="0" borderId="0" applyFont="0" applyFill="0" applyBorder="0" applyAlignment="0" applyProtection="0"/>
    <xf numFmtId="0" fontId="5" fillId="56" borderId="48" applyNumberFormat="0" applyFont="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16" fillId="0" borderId="0" applyFont="0" applyFill="0" applyBorder="0" applyAlignment="0" applyProtection="0"/>
    <xf numFmtId="0" fontId="4" fillId="56" borderId="48" applyNumberFormat="0" applyFont="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48"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4" fontId="16" fillId="0" borderId="0" applyFont="0" applyFill="0" applyBorder="0" applyAlignment="0" applyProtection="0"/>
    <xf numFmtId="0" fontId="1" fillId="0" borderId="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48"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4" fontId="16" fillId="0" borderId="0" applyFont="0" applyFill="0" applyBorder="0" applyAlignment="0" applyProtection="0"/>
    <xf numFmtId="0" fontId="1" fillId="0" borderId="0"/>
    <xf numFmtId="43" fontId="1" fillId="0" borderId="0" applyFont="0" applyFill="0" applyBorder="0" applyAlignment="0" applyProtection="0"/>
  </cellStyleXfs>
  <cellXfs count="1778">
    <xf numFmtId="0" fontId="0" fillId="0" borderId="0" xfId="0"/>
    <xf numFmtId="0" fontId="38" fillId="0" borderId="0" xfId="59" applyFont="1"/>
    <xf numFmtId="0" fontId="38" fillId="0" borderId="0" xfId="0" applyFont="1"/>
    <xf numFmtId="0" fontId="38" fillId="0" borderId="0" xfId="72" applyFont="1"/>
    <xf numFmtId="0" fontId="39" fillId="0" borderId="0" xfId="0" applyFont="1" applyBorder="1" applyAlignment="1">
      <alignment horizontal="center" vertical="top"/>
    </xf>
    <xf numFmtId="0" fontId="39" fillId="0" borderId="10" xfId="59" applyFont="1" applyBorder="1"/>
    <xf numFmtId="0" fontId="40" fillId="0" borderId="0" xfId="0" applyFont="1"/>
    <xf numFmtId="0" fontId="38" fillId="0" borderId="11" xfId="59" applyFont="1" applyBorder="1"/>
    <xf numFmtId="0" fontId="38" fillId="0" borderId="0" xfId="0" applyFont="1" applyAlignment="1">
      <alignment horizontal="right"/>
    </xf>
    <xf numFmtId="0" fontId="43" fillId="0" borderId="0" xfId="59" applyFont="1" applyAlignment="1">
      <alignment horizontal="left" vertical="top"/>
    </xf>
    <xf numFmtId="0" fontId="38" fillId="0" borderId="0" xfId="0" applyFont="1" applyAlignment="1">
      <alignment horizontal="left"/>
    </xf>
    <xf numFmtId="0" fontId="38" fillId="0" borderId="0" xfId="0" applyFont="1" applyAlignment="1">
      <alignment horizontal="center" vertical="center"/>
    </xf>
    <xf numFmtId="0" fontId="38" fillId="0" borderId="0" xfId="0" applyFont="1" applyAlignment="1">
      <alignment horizontal="center" vertical="top" wrapText="1"/>
    </xf>
    <xf numFmtId="0" fontId="38" fillId="0" borderId="0" xfId="0" applyFont="1" applyAlignment="1">
      <alignment vertical="top" wrapText="1"/>
    </xf>
    <xf numFmtId="0" fontId="43" fillId="0" borderId="0" xfId="59" applyFont="1" applyAlignment="1">
      <alignment horizontal="center" vertical="top"/>
    </xf>
    <xf numFmtId="0" fontId="43" fillId="0" borderId="10" xfId="0" applyFont="1" applyBorder="1" applyAlignment="1">
      <alignment horizontal="center"/>
    </xf>
    <xf numFmtId="166" fontId="39" fillId="0" borderId="11" xfId="40" applyNumberFormat="1" applyFont="1" applyBorder="1"/>
    <xf numFmtId="0" fontId="38" fillId="0" borderId="0" xfId="0" applyFont="1" applyAlignment="1"/>
    <xf numFmtId="0" fontId="44" fillId="0" borderId="10" xfId="59" quotePrefix="1" applyFont="1" applyBorder="1" applyAlignment="1">
      <alignment horizontal="center"/>
    </xf>
    <xf numFmtId="166" fontId="39" fillId="0" borderId="10" xfId="33" applyNumberFormat="1" applyFont="1" applyBorder="1"/>
    <xf numFmtId="43" fontId="39" fillId="0" borderId="10" xfId="33" applyFont="1" applyBorder="1"/>
    <xf numFmtId="165" fontId="39" fillId="0" borderId="10" xfId="33" applyNumberFormat="1" applyFont="1" applyBorder="1"/>
    <xf numFmtId="0" fontId="39" fillId="0" borderId="11" xfId="59" applyFont="1" applyBorder="1"/>
    <xf numFmtId="166" fontId="39" fillId="0" borderId="11" xfId="33" applyNumberFormat="1" applyFont="1" applyBorder="1"/>
    <xf numFmtId="43" fontId="39" fillId="0" borderId="11" xfId="33" applyFont="1" applyBorder="1"/>
    <xf numFmtId="165" fontId="39" fillId="0" borderId="11" xfId="33" applyNumberFormat="1" applyFont="1" applyBorder="1"/>
    <xf numFmtId="0" fontId="37" fillId="0" borderId="0" xfId="59" applyFont="1"/>
    <xf numFmtId="0" fontId="44" fillId="0" borderId="0" xfId="59" applyFont="1"/>
    <xf numFmtId="0" fontId="38" fillId="0" borderId="0" xfId="0" applyFont="1" applyAlignment="1">
      <alignment horizontal="center"/>
    </xf>
    <xf numFmtId="0" fontId="37" fillId="0" borderId="0" xfId="0" applyFont="1" applyAlignment="1">
      <alignment horizontal="left" vertical="top"/>
    </xf>
    <xf numFmtId="0" fontId="39" fillId="0" borderId="13" xfId="0" applyFont="1" applyBorder="1" applyAlignment="1">
      <alignment horizontal="center" vertical="top"/>
    </xf>
    <xf numFmtId="0" fontId="39" fillId="0" borderId="14" xfId="0" applyFont="1" applyBorder="1" applyAlignment="1">
      <alignment horizontal="center" vertical="top"/>
    </xf>
    <xf numFmtId="0" fontId="43" fillId="0" borderId="0" xfId="0" applyFont="1" applyAlignment="1">
      <alignment horizontal="center" vertical="center" wrapText="1"/>
    </xf>
    <xf numFmtId="0" fontId="43" fillId="0" borderId="0" xfId="0" applyFont="1" applyAlignment="1">
      <alignment vertical="center" wrapText="1"/>
    </xf>
    <xf numFmtId="0" fontId="41" fillId="0" borderId="0" xfId="59" applyFont="1"/>
    <xf numFmtId="0" fontId="37" fillId="0" borderId="0" xfId="59" applyFont="1" applyFill="1"/>
    <xf numFmtId="0" fontId="43" fillId="0" borderId="0" xfId="72" applyFont="1" applyAlignment="1">
      <alignment horizontal="center" vertical="center" wrapText="1"/>
    </xf>
    <xf numFmtId="0" fontId="38" fillId="0" borderId="16" xfId="72" applyFont="1" applyBorder="1"/>
    <xf numFmtId="0" fontId="43" fillId="0" borderId="0" xfId="52" applyFont="1" applyAlignment="1">
      <alignment horizontal="left" vertical="top"/>
    </xf>
    <xf numFmtId="0" fontId="43" fillId="0" borderId="0" xfId="52" applyFont="1" applyAlignment="1">
      <alignment horizontal="center" vertical="top"/>
    </xf>
    <xf numFmtId="0" fontId="38" fillId="0" borderId="0" xfId="72" applyFont="1" applyAlignment="1">
      <alignment wrapText="1"/>
    </xf>
    <xf numFmtId="0" fontId="44" fillId="0" borderId="16" xfId="59" applyFont="1" applyBorder="1" applyAlignment="1">
      <alignment horizontal="center"/>
    </xf>
    <xf numFmtId="0" fontId="44" fillId="0" borderId="17" xfId="59" applyFont="1" applyBorder="1" applyAlignment="1">
      <alignment horizontal="center"/>
    </xf>
    <xf numFmtId="0" fontId="37" fillId="0" borderId="17" xfId="59" applyFont="1" applyBorder="1"/>
    <xf numFmtId="0" fontId="44" fillId="0" borderId="11" xfId="59" applyFont="1" applyBorder="1" applyAlignment="1">
      <alignment horizontal="center"/>
    </xf>
    <xf numFmtId="0" fontId="44" fillId="0" borderId="15" xfId="59" applyFont="1" applyBorder="1" applyAlignment="1">
      <alignment horizontal="center"/>
    </xf>
    <xf numFmtId="0" fontId="37" fillId="0" borderId="15" xfId="59" applyFont="1" applyBorder="1"/>
    <xf numFmtId="0" fontId="44" fillId="0" borderId="0" xfId="59" applyFont="1" applyBorder="1" applyAlignment="1">
      <alignment horizontal="center"/>
    </xf>
    <xf numFmtId="0" fontId="37" fillId="0" borderId="0" xfId="59" applyFont="1" applyBorder="1"/>
    <xf numFmtId="0" fontId="44" fillId="0" borderId="0" xfId="0" applyFont="1"/>
    <xf numFmtId="0" fontId="50" fillId="0" borderId="0" xfId="0" applyFont="1" applyAlignment="1">
      <alignment vertical="center"/>
    </xf>
    <xf numFmtId="0" fontId="46" fillId="0" borderId="0" xfId="0" applyFont="1" applyAlignment="1">
      <alignment vertical="center"/>
    </xf>
    <xf numFmtId="0" fontId="46" fillId="0" borderId="0" xfId="0" applyFont="1" applyAlignment="1">
      <alignment horizontal="left" vertical="center"/>
    </xf>
    <xf numFmtId="0" fontId="51" fillId="0" borderId="0" xfId="0" applyFont="1" applyBorder="1"/>
    <xf numFmtId="0" fontId="51" fillId="0" borderId="0" xfId="0" applyFont="1"/>
    <xf numFmtId="0" fontId="46" fillId="0" borderId="0" xfId="0" applyFont="1" applyBorder="1" applyAlignment="1">
      <alignment vertical="center"/>
    </xf>
    <xf numFmtId="0" fontId="41" fillId="0" borderId="0" xfId="0" applyFont="1" applyAlignment="1">
      <alignment horizontal="right"/>
    </xf>
    <xf numFmtId="0" fontId="41" fillId="0" borderId="21" xfId="0" applyFont="1" applyBorder="1"/>
    <xf numFmtId="0" fontId="41" fillId="0" borderId="0" xfId="0" applyFont="1"/>
    <xf numFmtId="0" fontId="41" fillId="0" borderId="0" xfId="0" applyFont="1" applyAlignment="1"/>
    <xf numFmtId="0" fontId="47" fillId="0" borderId="0" xfId="0" applyFont="1"/>
    <xf numFmtId="0" fontId="41" fillId="0" borderId="0" xfId="0" applyFont="1" applyBorder="1"/>
    <xf numFmtId="0" fontId="41" fillId="0" borderId="0" xfId="0" applyFont="1" applyBorder="1" applyAlignment="1"/>
    <xf numFmtId="0" fontId="58" fillId="0" borderId="0" xfId="0" applyFont="1"/>
    <xf numFmtId="0" fontId="44" fillId="25" borderId="12" xfId="0" applyFont="1" applyFill="1" applyBorder="1" applyAlignment="1">
      <alignment horizontal="center" vertical="center" wrapText="1"/>
    </xf>
    <xf numFmtId="0" fontId="47" fillId="25" borderId="12" xfId="0" applyFont="1" applyFill="1" applyBorder="1" applyAlignment="1">
      <alignment horizontal="center" vertical="center" wrapText="1"/>
    </xf>
    <xf numFmtId="0" fontId="43" fillId="25" borderId="13" xfId="0" applyFont="1" applyFill="1" applyBorder="1" applyAlignment="1">
      <alignment horizontal="center" vertical="center" wrapText="1"/>
    </xf>
    <xf numFmtId="0" fontId="44" fillId="25" borderId="14" xfId="0" applyFont="1" applyFill="1" applyBorder="1" applyAlignment="1">
      <alignment horizontal="center" vertical="center"/>
    </xf>
    <xf numFmtId="0" fontId="47" fillId="25" borderId="11" xfId="0" applyFont="1" applyFill="1" applyBorder="1" applyAlignment="1">
      <alignment horizontal="center" vertical="center" wrapText="1"/>
    </xf>
    <xf numFmtId="0" fontId="43" fillId="25" borderId="11" xfId="0" applyFont="1" applyFill="1" applyBorder="1" applyAlignment="1">
      <alignment horizontal="center" vertical="center" wrapText="1"/>
    </xf>
    <xf numFmtId="0" fontId="44" fillId="25" borderId="20" xfId="0" applyFont="1" applyFill="1" applyBorder="1" applyAlignment="1">
      <alignment horizontal="center" vertical="top"/>
    </xf>
    <xf numFmtId="0" fontId="42" fillId="25" borderId="14" xfId="0" applyFont="1" applyFill="1" applyBorder="1" applyAlignment="1">
      <alignment horizontal="centerContinuous" vertical="center" wrapText="1"/>
    </xf>
    <xf numFmtId="0" fontId="42" fillId="25" borderId="0" xfId="0" applyFont="1" applyFill="1" applyBorder="1" applyAlignment="1">
      <alignment horizontal="centerContinuous" vertical="center" wrapText="1"/>
    </xf>
    <xf numFmtId="0" fontId="46" fillId="25" borderId="0" xfId="0" applyFont="1" applyFill="1" applyBorder="1" applyAlignment="1">
      <alignment horizontal="centerContinuous" vertical="center" wrapText="1"/>
    </xf>
    <xf numFmtId="0" fontId="38" fillId="25" borderId="0" xfId="0" applyFont="1" applyFill="1" applyBorder="1" applyAlignment="1">
      <alignment horizontal="centerContinuous" vertical="center" wrapText="1"/>
    </xf>
    <xf numFmtId="0" fontId="46" fillId="25" borderId="13" xfId="0" applyFont="1" applyFill="1" applyBorder="1" applyAlignment="1">
      <alignment horizontal="centerContinuous" vertical="center" wrapText="1"/>
    </xf>
    <xf numFmtId="0" fontId="38" fillId="25" borderId="21" xfId="0" applyFont="1" applyFill="1" applyBorder="1" applyAlignment="1">
      <alignment horizontal="centerContinuous" vertical="center" wrapText="1"/>
    </xf>
    <xf numFmtId="0" fontId="46" fillId="25" borderId="21" xfId="0" applyFont="1" applyFill="1" applyBorder="1" applyAlignment="1">
      <alignment horizontal="centerContinuous" vertical="center" wrapText="1"/>
    </xf>
    <xf numFmtId="0" fontId="46" fillId="25" borderId="15" xfId="0" applyFont="1" applyFill="1" applyBorder="1" applyAlignment="1">
      <alignment horizontal="centerContinuous" vertical="center" wrapText="1"/>
    </xf>
    <xf numFmtId="0" fontId="39" fillId="25" borderId="21" xfId="59" applyFont="1" applyFill="1" applyBorder="1"/>
    <xf numFmtId="0" fontId="39" fillId="25" borderId="15" xfId="59" applyFont="1" applyFill="1" applyBorder="1"/>
    <xf numFmtId="0" fontId="44" fillId="25" borderId="22" xfId="59" applyFont="1" applyFill="1" applyBorder="1" applyAlignment="1">
      <alignment horizontal="centerContinuous" vertical="center" wrapText="1"/>
    </xf>
    <xf numFmtId="0" fontId="44" fillId="25" borderId="17" xfId="59" applyFont="1" applyFill="1" applyBorder="1" applyAlignment="1">
      <alignment horizontal="centerContinuous" vertical="center" wrapText="1"/>
    </xf>
    <xf numFmtId="0" fontId="47" fillId="25" borderId="16" xfId="0" applyFont="1" applyFill="1" applyBorder="1" applyAlignment="1">
      <alignment horizontal="center" wrapText="1"/>
    </xf>
    <xf numFmtId="0" fontId="38" fillId="25" borderId="15" xfId="0" applyFont="1" applyFill="1" applyBorder="1" applyAlignment="1">
      <alignment horizontal="centerContinuous" vertical="center" wrapText="1"/>
    </xf>
    <xf numFmtId="0" fontId="47" fillId="25" borderId="11" xfId="0" applyFont="1" applyFill="1" applyBorder="1" applyAlignment="1">
      <alignment horizontal="center" wrapText="1"/>
    </xf>
    <xf numFmtId="0" fontId="44" fillId="25" borderId="17" xfId="0" applyFont="1" applyFill="1" applyBorder="1" applyAlignment="1">
      <alignment horizontal="center" vertical="center" wrapText="1"/>
    </xf>
    <xf numFmtId="49" fontId="43" fillId="25" borderId="11" xfId="0" applyNumberFormat="1" applyFont="1" applyFill="1" applyBorder="1" applyAlignment="1">
      <alignment horizontal="center" vertical="top" wrapText="1"/>
    </xf>
    <xf numFmtId="0" fontId="38" fillId="25" borderId="21" xfId="59" applyFont="1" applyFill="1" applyBorder="1" applyAlignment="1">
      <alignment horizontal="left" vertical="center" wrapText="1"/>
    </xf>
    <xf numFmtId="0" fontId="38" fillId="25" borderId="15" xfId="59" applyFont="1" applyFill="1" applyBorder="1" applyAlignment="1">
      <alignment horizontal="centerContinuous" vertical="center" wrapText="1"/>
    </xf>
    <xf numFmtId="0" fontId="43" fillId="25" borderId="11" xfId="59" applyFont="1" applyFill="1" applyBorder="1" applyAlignment="1">
      <alignment horizontal="center" vertical="center" wrapText="1"/>
    </xf>
    <xf numFmtId="0" fontId="44" fillId="25" borderId="16" xfId="59" applyFont="1" applyFill="1" applyBorder="1" applyAlignment="1">
      <alignment horizontal="center" vertical="center" wrapText="1"/>
    </xf>
    <xf numFmtId="0" fontId="43" fillId="25" borderId="21" xfId="59" applyFont="1" applyFill="1" applyBorder="1" applyAlignment="1">
      <alignment vertical="center"/>
    </xf>
    <xf numFmtId="0" fontId="44" fillId="25" borderId="11" xfId="59" applyFont="1" applyFill="1" applyBorder="1" applyAlignment="1">
      <alignment horizontal="center" vertical="center" wrapText="1"/>
    </xf>
    <xf numFmtId="0" fontId="43" fillId="25" borderId="20" xfId="0" applyFont="1" applyFill="1" applyBorder="1" applyAlignment="1">
      <alignment vertical="center"/>
    </xf>
    <xf numFmtId="0" fontId="43" fillId="25" borderId="21" xfId="0" applyFont="1" applyFill="1" applyBorder="1" applyAlignment="1">
      <alignment vertical="center" wrapText="1"/>
    </xf>
    <xf numFmtId="0" fontId="43" fillId="25" borderId="15" xfId="0" applyFont="1" applyFill="1" applyBorder="1" applyAlignment="1">
      <alignment vertical="center" wrapText="1"/>
    </xf>
    <xf numFmtId="0" fontId="44" fillId="25" borderId="24" xfId="59" applyFont="1" applyFill="1" applyBorder="1" applyAlignment="1">
      <alignment horizontal="centerContinuous" vertical="center" wrapText="1"/>
    </xf>
    <xf numFmtId="0" fontId="44" fillId="25" borderId="16" xfId="59" applyFont="1" applyFill="1" applyBorder="1" applyAlignment="1">
      <alignment horizontal="centerContinuous" vertical="center" wrapText="1"/>
    </xf>
    <xf numFmtId="0" fontId="47" fillId="25" borderId="11" xfId="0" applyFont="1" applyFill="1" applyBorder="1" applyAlignment="1">
      <alignment horizontal="center" wrapText="1"/>
    </xf>
    <xf numFmtId="0" fontId="41" fillId="0" borderId="21" xfId="59" applyFont="1" applyBorder="1"/>
    <xf numFmtId="0" fontId="41" fillId="0" borderId="16" xfId="72" applyFont="1" applyBorder="1" applyAlignment="1">
      <alignment horizontal="center" vertical="center" wrapText="1"/>
    </xf>
    <xf numFmtId="0" fontId="44" fillId="25" borderId="17" xfId="0" applyFont="1" applyFill="1" applyBorder="1" applyAlignment="1">
      <alignment horizontal="center" vertical="center" wrapText="1"/>
    </xf>
    <xf numFmtId="49" fontId="43" fillId="25" borderId="16" xfId="0" applyNumberFormat="1" applyFont="1" applyFill="1" applyBorder="1" applyAlignment="1">
      <alignment horizontal="center" vertical="top" wrapText="1"/>
    </xf>
    <xf numFmtId="0" fontId="38" fillId="0" borderId="0" xfId="85" applyFont="1"/>
    <xf numFmtId="0" fontId="43" fillId="25" borderId="21" xfId="85" applyFont="1" applyFill="1" applyBorder="1" applyAlignment="1">
      <alignment vertical="center"/>
    </xf>
    <xf numFmtId="0" fontId="43" fillId="25" borderId="15" xfId="85" applyFont="1" applyFill="1" applyBorder="1" applyAlignment="1">
      <alignment vertical="center"/>
    </xf>
    <xf numFmtId="0" fontId="38" fillId="0" borderId="0" xfId="85" applyFont="1" applyFill="1"/>
    <xf numFmtId="0" fontId="44" fillId="25" borderId="16" xfId="85" applyFont="1" applyFill="1" applyBorder="1" applyAlignment="1">
      <alignment horizontal="center" vertical="center" wrapText="1"/>
    </xf>
    <xf numFmtId="0" fontId="41" fillId="0" borderId="0" xfId="85" applyFont="1"/>
    <xf numFmtId="0" fontId="43" fillId="0" borderId="0" xfId="85" applyFont="1"/>
    <xf numFmtId="0" fontId="44" fillId="25" borderId="17" xfId="0" applyFont="1" applyFill="1" applyBorder="1" applyAlignment="1">
      <alignment horizontal="center" vertical="center" wrapText="1"/>
    </xf>
    <xf numFmtId="0" fontId="43" fillId="0" borderId="14" xfId="0" applyFont="1" applyBorder="1" applyAlignment="1">
      <alignment vertical="top"/>
    </xf>
    <xf numFmtId="0" fontId="43" fillId="0" borderId="0" xfId="0" applyFont="1" applyBorder="1" applyAlignment="1">
      <alignment vertical="top"/>
    </xf>
    <xf numFmtId="0" fontId="43" fillId="0" borderId="13" xfId="0" applyFont="1" applyBorder="1" applyAlignment="1">
      <alignment vertical="top"/>
    </xf>
    <xf numFmtId="0" fontId="38" fillId="0" borderId="0" xfId="0" applyFont="1" applyAlignment="1">
      <alignment vertical="center"/>
    </xf>
    <xf numFmtId="0" fontId="43" fillId="0" borderId="21" xfId="85" applyFont="1" applyBorder="1" applyAlignment="1">
      <alignment vertical="center"/>
    </xf>
    <xf numFmtId="0" fontId="39" fillId="0" borderId="21" xfId="85" applyFont="1" applyBorder="1"/>
    <xf numFmtId="0" fontId="47" fillId="0" borderId="0" xfId="85" applyFont="1" applyAlignment="1">
      <alignment horizontal="justify"/>
    </xf>
    <xf numFmtId="0" fontId="43" fillId="0" borderId="23" xfId="85" applyFont="1" applyBorder="1" applyAlignment="1">
      <alignment horizontal="center" vertical="center" wrapText="1"/>
    </xf>
    <xf numFmtId="0" fontId="43" fillId="25" borderId="16" xfId="85" applyFont="1" applyFill="1" applyBorder="1" applyAlignment="1">
      <alignment horizontal="center" vertical="center" wrapText="1"/>
    </xf>
    <xf numFmtId="0" fontId="44" fillId="0" borderId="0" xfId="85" applyFont="1" applyFill="1" applyBorder="1" applyAlignment="1">
      <alignment horizontal="center" vertical="center" wrapText="1"/>
    </xf>
    <xf numFmtId="0" fontId="44" fillId="0" borderId="24" xfId="85" applyFont="1" applyBorder="1" applyAlignment="1">
      <alignment horizontal="justify" vertical="center" wrapText="1"/>
    </xf>
    <xf numFmtId="0" fontId="37" fillId="0" borderId="18" xfId="85" applyFont="1" applyBorder="1" applyAlignment="1">
      <alignment horizontal="justify" vertical="center" wrapText="1"/>
    </xf>
    <xf numFmtId="0" fontId="37" fillId="0" borderId="18" xfId="85" applyFont="1" applyBorder="1" applyAlignment="1">
      <alignment horizontal="center" vertical="center" wrapText="1"/>
    </xf>
    <xf numFmtId="0" fontId="37" fillId="0" borderId="16" xfId="85" applyFont="1" applyBorder="1" applyAlignment="1">
      <alignment horizontal="center" vertical="center" wrapText="1"/>
    </xf>
    <xf numFmtId="0" fontId="39" fillId="0" borderId="0" xfId="85" quotePrefix="1" applyFont="1" applyBorder="1" applyAlignment="1">
      <alignment vertical="center"/>
    </xf>
    <xf numFmtId="0" fontId="44" fillId="0" borderId="18" xfId="85" applyFont="1" applyBorder="1" applyAlignment="1">
      <alignment horizontal="justify" vertical="center" wrapText="1"/>
    </xf>
    <xf numFmtId="0" fontId="39" fillId="0" borderId="0" xfId="85" quotePrefix="1" applyFont="1" applyBorder="1" applyAlignment="1">
      <alignment horizontal="justify" vertical="center"/>
    </xf>
    <xf numFmtId="0" fontId="37" fillId="0" borderId="24" xfId="85" applyFont="1" applyBorder="1" applyAlignment="1">
      <alignment horizontal="justify" vertical="center" wrapText="1"/>
    </xf>
    <xf numFmtId="0" fontId="37" fillId="0" borderId="16" xfId="85" applyFont="1" applyBorder="1" applyAlignment="1">
      <alignment horizontal="justify" vertical="center" wrapText="1"/>
    </xf>
    <xf numFmtId="0" fontId="44" fillId="0" borderId="0" xfId="85" applyFont="1" applyBorder="1" applyAlignment="1">
      <alignment horizontal="justify" vertical="center" wrapText="1"/>
    </xf>
    <xf numFmtId="0" fontId="37" fillId="0" borderId="0" xfId="85" applyFont="1" applyBorder="1" applyAlignment="1">
      <alignment horizontal="justify" vertical="center" wrapText="1"/>
    </xf>
    <xf numFmtId="0" fontId="37" fillId="0" borderId="0" xfId="85" applyFont="1" applyBorder="1" applyAlignment="1">
      <alignment horizontal="center" vertical="center" wrapText="1"/>
    </xf>
    <xf numFmtId="0" fontId="39" fillId="0" borderId="0" xfId="85" applyFont="1" applyAlignment="1">
      <alignment horizontal="center" vertical="top"/>
    </xf>
    <xf numFmtId="0" fontId="39" fillId="0" borderId="0" xfId="85" applyFont="1"/>
    <xf numFmtId="0" fontId="41" fillId="0" borderId="0" xfId="145" applyFont="1" applyAlignment="1">
      <alignment vertical="top"/>
    </xf>
    <xf numFmtId="0" fontId="43" fillId="0" borderId="0" xfId="85" applyFont="1" applyAlignment="1">
      <alignment vertical="top"/>
    </xf>
    <xf numFmtId="0" fontId="60" fillId="0" borderId="0" xfId="85" applyFont="1"/>
    <xf numFmtId="0" fontId="38" fillId="0" borderId="0" xfId="129" applyFont="1"/>
    <xf numFmtId="0" fontId="41" fillId="0" borderId="0" xfId="129" applyFont="1" applyAlignment="1"/>
    <xf numFmtId="0" fontId="41" fillId="0" borderId="0" xfId="129" applyFont="1" applyAlignment="1">
      <alignment horizontal="center"/>
    </xf>
    <xf numFmtId="0" fontId="41" fillId="0" borderId="0" xfId="129" applyFont="1"/>
    <xf numFmtId="0" fontId="64" fillId="24" borderId="0" xfId="148" applyFont="1" applyFill="1" applyBorder="1" applyAlignment="1">
      <alignment vertical="center"/>
    </xf>
    <xf numFmtId="0" fontId="46" fillId="0" borderId="23" xfId="0" applyFont="1" applyFill="1" applyBorder="1" applyAlignment="1">
      <alignment horizontal="center" vertical="center" wrapText="1"/>
    </xf>
    <xf numFmtId="0" fontId="88" fillId="0" borderId="23" xfId="148" applyFont="1" applyFill="1" applyBorder="1" applyAlignment="1">
      <alignment horizontal="justify" vertical="center"/>
    </xf>
    <xf numFmtId="0" fontId="64" fillId="24" borderId="0" xfId="148" applyFont="1" applyFill="1" applyBorder="1"/>
    <xf numFmtId="0" fontId="41" fillId="25" borderId="17" xfId="149" applyFont="1" applyFill="1" applyBorder="1" applyAlignment="1">
      <alignment horizontal="center" vertical="center" wrapText="1"/>
    </xf>
    <xf numFmtId="0" fontId="41" fillId="25" borderId="24" xfId="149" applyFont="1" applyFill="1" applyBorder="1" applyAlignment="1">
      <alignment horizontal="center" vertical="center" wrapText="1"/>
    </xf>
    <xf numFmtId="0" fontId="37" fillId="24" borderId="0" xfId="85" applyFont="1" applyFill="1" applyAlignment="1">
      <alignment vertical="center"/>
    </xf>
    <xf numFmtId="0" fontId="37" fillId="0" borderId="0" xfId="85" applyFont="1" applyAlignment="1">
      <alignment vertical="center"/>
    </xf>
    <xf numFmtId="0" fontId="47" fillId="24" borderId="0" xfId="85" applyFont="1" applyFill="1" applyAlignment="1">
      <alignment horizontal="centerContinuous" vertical="center"/>
    </xf>
    <xf numFmtId="0" fontId="43" fillId="0" borderId="0" xfId="85" applyFont="1" applyAlignment="1">
      <alignment horizontal="centerContinuous" vertical="center"/>
    </xf>
    <xf numFmtId="0" fontId="39" fillId="0" borderId="0" xfId="85" applyFont="1" applyAlignment="1">
      <alignment horizontal="centerContinuous" vertical="center"/>
    </xf>
    <xf numFmtId="0" fontId="40" fillId="0" borderId="0" xfId="85" applyFont="1" applyAlignment="1">
      <alignment vertical="center"/>
    </xf>
    <xf numFmtId="0" fontId="89" fillId="24" borderId="0" xfId="85" applyFont="1" applyFill="1" applyBorder="1" applyAlignment="1">
      <alignment vertical="center"/>
    </xf>
    <xf numFmtId="0" fontId="39" fillId="25" borderId="0" xfId="85" applyFont="1" applyFill="1" applyBorder="1" applyAlignment="1">
      <alignment horizontal="centerContinuous" vertical="center"/>
    </xf>
    <xf numFmtId="0" fontId="90" fillId="24" borderId="0" xfId="85" applyFont="1" applyFill="1" applyBorder="1" applyAlignment="1">
      <alignment vertical="center"/>
    </xf>
    <xf numFmtId="0" fontId="90" fillId="0" borderId="0" xfId="85" applyFont="1" applyBorder="1" applyAlignment="1">
      <alignment vertical="center"/>
    </xf>
    <xf numFmtId="174" fontId="90" fillId="0" borderId="0" xfId="85" applyNumberFormat="1" applyFont="1" applyFill="1" applyBorder="1" applyAlignment="1">
      <alignment vertical="center"/>
    </xf>
    <xf numFmtId="0" fontId="90" fillId="0" borderId="0" xfId="85" applyFont="1" applyAlignment="1">
      <alignment vertical="center"/>
    </xf>
    <xf numFmtId="0" fontId="91" fillId="24" borderId="0" xfId="85" applyFont="1" applyFill="1" applyBorder="1" applyAlignment="1">
      <alignment vertical="center"/>
    </xf>
    <xf numFmtId="0" fontId="44" fillId="0" borderId="0" xfId="85" applyFont="1" applyBorder="1" applyAlignment="1">
      <alignment vertical="center"/>
    </xf>
    <xf numFmtId="0" fontId="91" fillId="0" borderId="0" xfId="85" applyFont="1" applyAlignment="1">
      <alignment vertical="center"/>
    </xf>
    <xf numFmtId="0" fontId="37" fillId="0" borderId="0" xfId="85" applyFont="1" applyBorder="1" applyAlignment="1">
      <alignment horizontal="left" vertical="center" indent="2"/>
    </xf>
    <xf numFmtId="0" fontId="44" fillId="24" borderId="0" xfId="152" applyFont="1" applyFill="1" applyBorder="1" applyAlignment="1">
      <alignment vertical="center"/>
    </xf>
    <xf numFmtId="0" fontId="37" fillId="24" borderId="21" xfId="152" applyFont="1" applyFill="1" applyBorder="1" applyAlignment="1">
      <alignment vertical="center"/>
    </xf>
    <xf numFmtId="0" fontId="91" fillId="0" borderId="0" xfId="85" applyFont="1" applyBorder="1" applyAlignment="1">
      <alignment vertical="center"/>
    </xf>
    <xf numFmtId="0" fontId="90" fillId="24" borderId="0" xfId="152" applyFont="1" applyFill="1" applyBorder="1" applyAlignment="1">
      <alignment vertical="center"/>
    </xf>
    <xf numFmtId="0" fontId="90" fillId="0" borderId="0" xfId="85" applyFont="1" applyFill="1" applyAlignment="1">
      <alignment vertical="center"/>
    </xf>
    <xf numFmtId="0" fontId="55" fillId="0" borderId="0" xfId="85" applyFont="1" applyBorder="1" applyAlignment="1" applyProtection="1">
      <alignment vertical="center" wrapText="1"/>
      <protection locked="0"/>
    </xf>
    <xf numFmtId="0" fontId="39" fillId="25" borderId="22" xfId="85" applyFont="1" applyFill="1" applyBorder="1" applyAlignment="1">
      <alignment horizontal="centerContinuous"/>
    </xf>
    <xf numFmtId="0" fontId="39" fillId="25" borderId="21" xfId="85" applyFont="1" applyFill="1" applyBorder="1" applyAlignment="1">
      <alignment horizontal="center" vertical="center"/>
    </xf>
    <xf numFmtId="0" fontId="43" fillId="0" borderId="0" xfId="129" applyFont="1" applyAlignment="1"/>
    <xf numFmtId="174" fontId="39" fillId="0" borderId="0" xfId="85" applyNumberFormat="1" applyFont="1" applyFill="1" applyBorder="1" applyAlignment="1">
      <alignment vertical="center"/>
    </xf>
    <xf numFmtId="0" fontId="43" fillId="0" borderId="0" xfId="129" applyFont="1" applyBorder="1" applyAlignment="1">
      <alignment horizontal="center"/>
    </xf>
    <xf numFmtId="0" fontId="39" fillId="0" borderId="0" xfId="85" applyFont="1" applyFill="1" applyBorder="1" applyAlignment="1">
      <alignment vertical="center"/>
    </xf>
    <xf numFmtId="0" fontId="43" fillId="24" borderId="0" xfId="85" applyFont="1" applyFill="1" applyBorder="1" applyAlignment="1">
      <alignment vertical="center"/>
    </xf>
    <xf numFmtId="0" fontId="44" fillId="25" borderId="16" xfId="72" applyFont="1" applyFill="1" applyBorder="1" applyAlignment="1">
      <alignment horizontal="center" vertical="center" wrapText="1"/>
    </xf>
    <xf numFmtId="0" fontId="44" fillId="25" borderId="11" xfId="0" applyFont="1" applyFill="1" applyBorder="1" applyAlignment="1">
      <alignment horizontal="center" vertical="center" wrapText="1"/>
    </xf>
    <xf numFmtId="0" fontId="44" fillId="25" borderId="16" xfId="0" applyFont="1" applyFill="1" applyBorder="1" applyAlignment="1">
      <alignment horizontal="center" vertical="center" wrapText="1"/>
    </xf>
    <xf numFmtId="0" fontId="44" fillId="25" borderId="16" xfId="59" applyFont="1" applyFill="1" applyBorder="1" applyAlignment="1">
      <alignment horizontal="center" wrapText="1"/>
    </xf>
    <xf numFmtId="0" fontId="44" fillId="25" borderId="11" xfId="59" applyFont="1" applyFill="1" applyBorder="1" applyAlignment="1">
      <alignment horizontal="center" wrapText="1"/>
    </xf>
    <xf numFmtId="0" fontId="44" fillId="25" borderId="16" xfId="0" applyFont="1" applyFill="1" applyBorder="1" applyAlignment="1">
      <alignment horizontal="center" wrapText="1"/>
    </xf>
    <xf numFmtId="0" fontId="44" fillId="0" borderId="11" xfId="59" applyFont="1" applyBorder="1" applyAlignment="1">
      <alignment horizontal="center" vertical="center"/>
    </xf>
    <xf numFmtId="0" fontId="38" fillId="0" borderId="0" xfId="158" applyFont="1" applyAlignment="1">
      <alignment vertical="center"/>
    </xf>
    <xf numFmtId="0" fontId="38" fillId="0" borderId="0" xfId="158" applyFont="1"/>
    <xf numFmtId="0" fontId="38" fillId="0" borderId="0" xfId="159" applyFont="1" applyAlignment="1">
      <alignment wrapText="1"/>
    </xf>
    <xf numFmtId="0" fontId="38" fillId="0" borderId="0" xfId="159" applyFont="1"/>
    <xf numFmtId="0" fontId="43" fillId="25" borderId="16" xfId="158" applyFont="1" applyFill="1" applyBorder="1" applyAlignment="1">
      <alignment horizontal="center" vertical="center" wrapText="1"/>
    </xf>
    <xf numFmtId="0" fontId="43" fillId="0" borderId="0" xfId="158" applyFont="1" applyAlignment="1">
      <alignment horizontal="center" vertical="center" wrapText="1"/>
    </xf>
    <xf numFmtId="0" fontId="44" fillId="0" borderId="16" xfId="158" quotePrefix="1" applyFont="1" applyBorder="1" applyAlignment="1">
      <alignment vertical="center"/>
    </xf>
    <xf numFmtId="0" fontId="44" fillId="0" borderId="10" xfId="158" quotePrefix="1" applyFont="1" applyBorder="1" applyAlignment="1">
      <alignment vertical="center"/>
    </xf>
    <xf numFmtId="0" fontId="44" fillId="0" borderId="10" xfId="157" quotePrefix="1" applyFont="1" applyBorder="1" applyAlignment="1">
      <alignment horizontal="center" vertical="center"/>
    </xf>
    <xf numFmtId="0" fontId="38" fillId="0" borderId="16" xfId="158" applyFont="1" applyBorder="1"/>
    <xf numFmtId="0" fontId="44" fillId="0" borderId="16" xfId="158" applyFont="1" applyBorder="1" applyAlignment="1">
      <alignment horizontal="justify" vertical="center" wrapText="1"/>
    </xf>
    <xf numFmtId="0" fontId="37" fillId="0" borderId="16" xfId="158" applyFont="1" applyBorder="1" applyAlignment="1">
      <alignment horizontal="justify" vertical="center"/>
    </xf>
    <xf numFmtId="0" fontId="44" fillId="0" borderId="16" xfId="157" quotePrefix="1" applyFont="1" applyBorder="1" applyAlignment="1">
      <alignment horizontal="center" vertical="center"/>
    </xf>
    <xf numFmtId="0" fontId="16" fillId="0" borderId="0" xfId="157"/>
    <xf numFmtId="0" fontId="44" fillId="0" borderId="16" xfId="158" applyFont="1" applyBorder="1" applyAlignment="1">
      <alignment horizontal="center" vertical="center" wrapText="1"/>
    </xf>
    <xf numFmtId="0" fontId="41" fillId="0" borderId="0" xfId="158" applyFont="1"/>
    <xf numFmtId="0" fontId="94" fillId="0" borderId="0" xfId="158" applyFont="1" applyAlignment="1">
      <alignment wrapText="1"/>
    </xf>
    <xf numFmtId="0" fontId="94" fillId="0" borderId="0" xfId="158" applyFont="1"/>
    <xf numFmtId="0" fontId="95" fillId="0" borderId="0" xfId="158" applyFont="1"/>
    <xf numFmtId="0" fontId="95" fillId="0" borderId="0" xfId="158" applyFont="1" applyAlignment="1">
      <alignment wrapText="1"/>
    </xf>
    <xf numFmtId="0" fontId="38" fillId="0" borderId="0" xfId="158" applyFont="1" applyAlignment="1">
      <alignment wrapText="1"/>
    </xf>
    <xf numFmtId="0" fontId="96" fillId="0" borderId="0" xfId="149" applyFont="1" applyBorder="1" applyAlignment="1">
      <alignment horizontal="center" vertical="top" wrapText="1"/>
    </xf>
    <xf numFmtId="0" fontId="38" fillId="0" borderId="0" xfId="0" applyFont="1" applyBorder="1"/>
    <xf numFmtId="0" fontId="51" fillId="0" borderId="21" xfId="0" applyFont="1" applyBorder="1"/>
    <xf numFmtId="0" fontId="46" fillId="0" borderId="0" xfId="0" applyFont="1" applyBorder="1" applyAlignment="1">
      <alignment vertical="center"/>
    </xf>
    <xf numFmtId="0" fontId="51" fillId="0" borderId="0" xfId="157" applyFont="1"/>
    <xf numFmtId="0" fontId="46" fillId="0" borderId="0" xfId="157" applyFont="1" applyBorder="1" applyAlignment="1">
      <alignment vertical="center"/>
    </xf>
    <xf numFmtId="0" fontId="46" fillId="0" borderId="21" xfId="0" applyFont="1" applyBorder="1" applyAlignment="1">
      <alignment vertical="center"/>
    </xf>
    <xf numFmtId="0" fontId="96" fillId="0" borderId="0" xfId="149" applyFont="1" applyBorder="1" applyAlignment="1">
      <alignment horizontal="right" vertical="top" wrapText="1"/>
    </xf>
    <xf numFmtId="0" fontId="39" fillId="0" borderId="0" xfId="0" applyFont="1" applyBorder="1" applyAlignment="1">
      <alignment horizontal="center" vertical="top"/>
    </xf>
    <xf numFmtId="0" fontId="43" fillId="0" borderId="14" xfId="0" applyFont="1" applyBorder="1" applyAlignment="1">
      <alignment vertical="top"/>
    </xf>
    <xf numFmtId="0" fontId="43" fillId="0" borderId="0" xfId="0" applyFont="1" applyBorder="1" applyAlignment="1">
      <alignment vertical="top"/>
    </xf>
    <xf numFmtId="0" fontId="43" fillId="0" borderId="13" xfId="0" applyFont="1" applyBorder="1" applyAlignment="1">
      <alignment vertical="top"/>
    </xf>
    <xf numFmtId="0" fontId="98" fillId="24" borderId="12" xfId="157" applyFont="1" applyFill="1" applyBorder="1" applyAlignment="1">
      <alignment horizontal="center" vertical="center"/>
    </xf>
    <xf numFmtId="0" fontId="99" fillId="24" borderId="12" xfId="157" applyFont="1" applyFill="1" applyBorder="1" applyAlignment="1">
      <alignment horizontal="center" vertical="center"/>
    </xf>
    <xf numFmtId="0" fontId="99" fillId="24" borderId="12" xfId="157" quotePrefix="1" applyFont="1" applyFill="1" applyBorder="1" applyAlignment="1">
      <alignment horizontal="center" vertical="center"/>
    </xf>
    <xf numFmtId="0" fontId="99" fillId="24" borderId="10" xfId="157" quotePrefix="1" applyFont="1" applyFill="1" applyBorder="1" applyAlignment="1">
      <alignment horizontal="center" vertical="center"/>
    </xf>
    <xf numFmtId="0" fontId="99" fillId="24" borderId="0" xfId="157" applyFont="1" applyFill="1" applyAlignment="1">
      <alignment horizontal="center" vertical="center"/>
    </xf>
    <xf numFmtId="0" fontId="98" fillId="24" borderId="10" xfId="157" applyFont="1" applyFill="1" applyBorder="1" applyAlignment="1">
      <alignment horizontal="center" vertical="center"/>
    </xf>
    <xf numFmtId="0" fontId="99" fillId="24" borderId="10" xfId="157" applyFont="1" applyFill="1" applyBorder="1" applyAlignment="1">
      <alignment horizontal="center" vertical="center"/>
    </xf>
    <xf numFmtId="0" fontId="99" fillId="24" borderId="10" xfId="157" applyFont="1" applyFill="1" applyBorder="1" applyAlignment="1">
      <alignment horizontal="left" vertical="center" wrapText="1"/>
    </xf>
    <xf numFmtId="0" fontId="99" fillId="24" borderId="0" xfId="157" applyFont="1" applyFill="1"/>
    <xf numFmtId="0" fontId="98" fillId="24" borderId="10" xfId="157" applyFont="1" applyFill="1" applyBorder="1" applyAlignment="1">
      <alignment horizontal="left" vertical="center" wrapText="1"/>
    </xf>
    <xf numFmtId="0" fontId="98" fillId="24" borderId="10" xfId="157" quotePrefix="1" applyFont="1" applyFill="1" applyBorder="1" applyAlignment="1">
      <alignment horizontal="center" vertical="center"/>
    </xf>
    <xf numFmtId="9" fontId="98" fillId="24" borderId="10" xfId="264" quotePrefix="1" applyFont="1" applyFill="1" applyBorder="1" applyAlignment="1">
      <alignment horizontal="center" vertical="center"/>
    </xf>
    <xf numFmtId="0" fontId="98" fillId="24" borderId="0" xfId="157" applyFont="1" applyFill="1" applyAlignment="1">
      <alignment horizontal="center" vertical="center"/>
    </xf>
    <xf numFmtId="9" fontId="98" fillId="24" borderId="11" xfId="264" quotePrefix="1" applyFont="1" applyFill="1" applyBorder="1" applyAlignment="1">
      <alignment horizontal="center" vertical="center"/>
    </xf>
    <xf numFmtId="3" fontId="98" fillId="24" borderId="10" xfId="157" quotePrefix="1" applyNumberFormat="1" applyFont="1" applyFill="1" applyBorder="1" applyAlignment="1">
      <alignment horizontal="center" vertical="center" wrapText="1"/>
    </xf>
    <xf numFmtId="3" fontId="98" fillId="24" borderId="10" xfId="254" applyNumberFormat="1" applyFont="1" applyFill="1" applyBorder="1" applyAlignment="1">
      <alignment horizontal="center" vertical="center" wrapText="1"/>
    </xf>
    <xf numFmtId="3" fontId="99" fillId="24" borderId="10" xfId="254" applyNumberFormat="1" applyFont="1" applyFill="1" applyBorder="1" applyAlignment="1">
      <alignment horizontal="center" vertical="center"/>
    </xf>
    <xf numFmtId="166" fontId="99" fillId="24" borderId="10" xfId="254" applyNumberFormat="1" applyFont="1" applyFill="1" applyBorder="1" applyAlignment="1">
      <alignment vertical="center"/>
    </xf>
    <xf numFmtId="43" fontId="99" fillId="24" borderId="10" xfId="254" applyFont="1" applyFill="1" applyBorder="1" applyAlignment="1">
      <alignment horizontal="right" vertical="center"/>
    </xf>
    <xf numFmtId="0" fontId="98" fillId="24" borderId="10" xfId="157" quotePrefix="1" applyFont="1" applyFill="1" applyBorder="1" applyAlignment="1">
      <alignment horizontal="left" vertical="center" wrapText="1"/>
    </xf>
    <xf numFmtId="3" fontId="98" fillId="24" borderId="10" xfId="254" applyNumberFormat="1" applyFont="1" applyFill="1" applyBorder="1" applyAlignment="1">
      <alignment horizontal="center" vertical="center"/>
    </xf>
    <xf numFmtId="0" fontId="99" fillId="24" borderId="10" xfId="157" quotePrefix="1" applyFont="1" applyFill="1" applyBorder="1" applyAlignment="1">
      <alignment horizontal="left" vertical="center" wrapText="1"/>
    </xf>
    <xf numFmtId="166" fontId="99" fillId="24" borderId="10" xfId="254" applyNumberFormat="1" applyFont="1" applyFill="1" applyBorder="1" applyAlignment="1">
      <alignment horizontal="center" vertical="center"/>
    </xf>
    <xf numFmtId="165" fontId="99" fillId="24" borderId="10" xfId="254" applyNumberFormat="1" applyFont="1" applyFill="1" applyBorder="1" applyAlignment="1">
      <alignment horizontal="center" vertical="center"/>
    </xf>
    <xf numFmtId="0" fontId="37" fillId="24" borderId="10" xfId="157" applyFont="1" applyFill="1" applyBorder="1" applyAlignment="1">
      <alignment horizontal="center" vertical="center"/>
    </xf>
    <xf numFmtId="0" fontId="44" fillId="24" borderId="10" xfId="157" applyFont="1" applyFill="1" applyBorder="1" applyAlignment="1">
      <alignment horizontal="center" vertical="center"/>
    </xf>
    <xf numFmtId="166" fontId="37" fillId="24" borderId="10" xfId="254" applyNumberFormat="1" applyFont="1" applyFill="1" applyBorder="1" applyAlignment="1">
      <alignment horizontal="center" vertical="center"/>
    </xf>
    <xf numFmtId="0" fontId="37" fillId="24" borderId="0" xfId="157" applyFont="1" applyFill="1" applyAlignment="1">
      <alignment horizontal="center" vertical="center"/>
    </xf>
    <xf numFmtId="4" fontId="101" fillId="24" borderId="10" xfId="157" quotePrefix="1" applyNumberFormat="1" applyFont="1" applyFill="1" applyBorder="1" applyAlignment="1">
      <alignment horizontal="right" vertical="center"/>
    </xf>
    <xf numFmtId="0" fontId="99" fillId="0" borderId="16" xfId="0" quotePrefix="1" applyFont="1" applyBorder="1" applyAlignment="1">
      <alignment horizontal="center" vertical="center" wrapText="1"/>
    </xf>
    <xf numFmtId="0" fontId="99" fillId="0" borderId="16" xfId="0" quotePrefix="1" applyFont="1" applyBorder="1" applyAlignment="1">
      <alignment horizontal="justify" vertical="center" wrapText="1"/>
    </xf>
    <xf numFmtId="0" fontId="99" fillId="24" borderId="16" xfId="0" quotePrefix="1" applyFont="1" applyFill="1" applyBorder="1" applyAlignment="1">
      <alignment horizontal="center" vertical="center" wrapText="1"/>
    </xf>
    <xf numFmtId="0" fontId="99" fillId="24" borderId="16" xfId="0" quotePrefix="1" applyFont="1" applyFill="1" applyBorder="1" applyAlignment="1">
      <alignment horizontal="justify" vertical="center" wrapText="1"/>
    </xf>
    <xf numFmtId="0" fontId="99" fillId="0" borderId="17" xfId="0" quotePrefix="1" applyFont="1" applyBorder="1" applyAlignment="1">
      <alignment horizontal="justify" vertical="center" wrapText="1"/>
    </xf>
    <xf numFmtId="0" fontId="98" fillId="0" borderId="16" xfId="0" applyFont="1" applyBorder="1" applyAlignment="1">
      <alignment horizontal="justify" vertical="center"/>
    </xf>
    <xf numFmtId="0" fontId="100" fillId="0" borderId="17" xfId="0" applyFont="1" applyBorder="1" applyAlignment="1">
      <alignment horizontal="justify" vertical="center"/>
    </xf>
    <xf numFmtId="0" fontId="0" fillId="58" borderId="16" xfId="0" applyFont="1" applyFill="1" applyBorder="1"/>
    <xf numFmtId="0" fontId="0" fillId="0" borderId="0" xfId="0" applyFont="1"/>
    <xf numFmtId="0" fontId="0" fillId="59" borderId="16" xfId="0" applyFont="1" applyFill="1" applyBorder="1"/>
    <xf numFmtId="0" fontId="105" fillId="0" borderId="0" xfId="0" applyFont="1"/>
    <xf numFmtId="0" fontId="0" fillId="0" borderId="0" xfId="0" applyFont="1" applyAlignment="1">
      <alignment horizontal="center"/>
    </xf>
    <xf numFmtId="0" fontId="0" fillId="0" borderId="0" xfId="0" applyAlignment="1">
      <alignment horizontal="center"/>
    </xf>
    <xf numFmtId="0" fontId="0" fillId="59" borderId="16" xfId="0" applyFont="1" applyFill="1" applyBorder="1" applyAlignment="1">
      <alignment horizontal="center"/>
    </xf>
    <xf numFmtId="0" fontId="105" fillId="0" borderId="0" xfId="0" applyFont="1" applyAlignment="1">
      <alignment horizontal="center"/>
    </xf>
    <xf numFmtId="0" fontId="0" fillId="0" borderId="0" xfId="0" applyNumberFormat="1" applyFont="1"/>
    <xf numFmtId="0" fontId="98" fillId="24" borderId="10" xfId="157" quotePrefix="1" applyFont="1" applyFill="1" applyBorder="1" applyAlignment="1">
      <alignment horizontal="center" vertical="center" wrapText="1"/>
    </xf>
    <xf numFmtId="0" fontId="99" fillId="24" borderId="10" xfId="157" quotePrefix="1" applyFont="1" applyFill="1" applyBorder="1" applyAlignment="1">
      <alignment horizontal="center" vertical="center" wrapText="1"/>
    </xf>
    <xf numFmtId="0" fontId="98" fillId="24" borderId="10" xfId="157" applyFont="1" applyFill="1" applyBorder="1" applyAlignment="1">
      <alignment horizontal="center" vertical="center" wrapText="1"/>
    </xf>
    <xf numFmtId="0" fontId="99" fillId="24" borderId="10" xfId="157" applyFont="1" applyFill="1" applyBorder="1" applyAlignment="1">
      <alignment horizontal="center" vertical="center" wrapText="1"/>
    </xf>
    <xf numFmtId="0" fontId="99" fillId="24" borderId="10" xfId="157" applyFont="1" applyFill="1" applyBorder="1" applyAlignment="1">
      <alignment vertical="center" wrapText="1"/>
    </xf>
    <xf numFmtId="0" fontId="99" fillId="24" borderId="12" xfId="157" applyFont="1" applyFill="1" applyBorder="1" applyAlignment="1">
      <alignment horizontal="left" vertical="center" wrapText="1"/>
    </xf>
    <xf numFmtId="0" fontId="44" fillId="25" borderId="12" xfId="59" applyFont="1" applyFill="1" applyBorder="1" applyAlignment="1">
      <alignment horizontal="center" wrapText="1"/>
    </xf>
    <xf numFmtId="0" fontId="44" fillId="25" borderId="12" xfId="0" applyFont="1" applyFill="1" applyBorder="1" applyAlignment="1">
      <alignment horizontal="center" wrapText="1"/>
    </xf>
    <xf numFmtId="0" fontId="99" fillId="24" borderId="10" xfId="157" applyFont="1" applyFill="1" applyBorder="1"/>
    <xf numFmtId="4" fontId="98" fillId="24" borderId="10" xfId="157" quotePrefix="1" applyNumberFormat="1" applyFont="1" applyFill="1" applyBorder="1" applyAlignment="1">
      <alignment horizontal="right" vertical="center"/>
    </xf>
    <xf numFmtId="4" fontId="98" fillId="24" borderId="10" xfId="264" quotePrefix="1" applyNumberFormat="1" applyFont="1" applyFill="1" applyBorder="1" applyAlignment="1">
      <alignment horizontal="center" vertical="center"/>
    </xf>
    <xf numFmtId="4" fontId="99" fillId="24" borderId="10" xfId="264" quotePrefix="1" applyNumberFormat="1" applyFont="1" applyFill="1" applyBorder="1" applyAlignment="1">
      <alignment horizontal="center" vertical="center"/>
    </xf>
    <xf numFmtId="4" fontId="99" fillId="24" borderId="10" xfId="157" applyNumberFormat="1" applyFont="1" applyFill="1" applyBorder="1" applyAlignment="1">
      <alignment horizontal="center" vertical="center"/>
    </xf>
    <xf numFmtId="4" fontId="99" fillId="24" borderId="10" xfId="254" applyNumberFormat="1" applyFont="1" applyFill="1" applyBorder="1" applyAlignment="1">
      <alignment horizontal="center" vertical="center"/>
    </xf>
    <xf numFmtId="4" fontId="37" fillId="24" borderId="10" xfId="254" applyNumberFormat="1" applyFont="1" applyFill="1" applyBorder="1" applyAlignment="1">
      <alignment horizontal="center" vertical="center"/>
    </xf>
    <xf numFmtId="0" fontId="107" fillId="24" borderId="10" xfId="157" applyFont="1" applyFill="1" applyBorder="1" applyAlignment="1">
      <alignment horizontal="center" vertical="center"/>
    </xf>
    <xf numFmtId="0" fontId="108" fillId="24" borderId="10" xfId="157" applyFont="1" applyFill="1" applyBorder="1" applyAlignment="1">
      <alignment horizontal="center" vertical="center"/>
    </xf>
    <xf numFmtId="0" fontId="108" fillId="24" borderId="10" xfId="157" quotePrefix="1" applyFont="1" applyFill="1" applyBorder="1" applyAlignment="1">
      <alignment horizontal="center" vertical="center"/>
    </xf>
    <xf numFmtId="4" fontId="99" fillId="24" borderId="10" xfId="157" quotePrefix="1" applyNumberFormat="1" applyFont="1" applyFill="1" applyBorder="1" applyAlignment="1">
      <alignment horizontal="right" vertical="center"/>
    </xf>
    <xf numFmtId="0" fontId="39" fillId="24" borderId="11" xfId="0" applyFont="1" applyFill="1" applyBorder="1"/>
    <xf numFmtId="0" fontId="38" fillId="24" borderId="0" xfId="0" applyFont="1" applyFill="1"/>
    <xf numFmtId="4" fontId="98" fillId="24" borderId="12" xfId="157" quotePrefix="1" applyNumberFormat="1" applyFont="1" applyFill="1" applyBorder="1" applyAlignment="1">
      <alignment horizontal="right" vertical="center"/>
    </xf>
    <xf numFmtId="3" fontId="106" fillId="24" borderId="10" xfId="2637" applyNumberFormat="1" applyFont="1" applyFill="1" applyBorder="1" applyAlignment="1">
      <alignment horizontal="center" vertical="center" wrapText="1"/>
    </xf>
    <xf numFmtId="3" fontId="106" fillId="24" borderId="10" xfId="2637" applyNumberFormat="1" applyFont="1" applyFill="1" applyBorder="1" applyAlignment="1">
      <alignment horizontal="center" vertical="top" wrapText="1"/>
    </xf>
    <xf numFmtId="3" fontId="106" fillId="24" borderId="10" xfId="0" applyNumberFormat="1" applyFont="1" applyFill="1" applyBorder="1" applyAlignment="1">
      <alignment horizontal="center" vertical="center"/>
    </xf>
    <xf numFmtId="3" fontId="106" fillId="24" borderId="10" xfId="0" applyNumberFormat="1" applyFont="1" applyFill="1" applyBorder="1" applyAlignment="1">
      <alignment horizontal="center" vertical="top"/>
    </xf>
    <xf numFmtId="1" fontId="106" fillId="24" borderId="10" xfId="0" applyNumberFormat="1" applyFont="1" applyFill="1" applyBorder="1" applyAlignment="1">
      <alignment horizontal="center" vertical="center"/>
    </xf>
    <xf numFmtId="166" fontId="39" fillId="24" borderId="11" xfId="40" applyNumberFormat="1" applyFont="1" applyFill="1" applyBorder="1"/>
    <xf numFmtId="4" fontId="39" fillId="24" borderId="11" xfId="40" applyNumberFormat="1" applyFont="1" applyFill="1" applyBorder="1"/>
    <xf numFmtId="0" fontId="99" fillId="0" borderId="12" xfId="250" applyFont="1" applyBorder="1" applyAlignment="1">
      <alignment horizontal="center" vertical="center"/>
    </xf>
    <xf numFmtId="0" fontId="99" fillId="0" borderId="10" xfId="250" applyFont="1" applyBorder="1" applyAlignment="1">
      <alignment horizontal="center" vertical="center"/>
    </xf>
    <xf numFmtId="0" fontId="99" fillId="0" borderId="10" xfId="250" applyFont="1" applyBorder="1" applyAlignment="1">
      <alignment horizontal="left" vertical="center" wrapText="1"/>
    </xf>
    <xf numFmtId="0" fontId="99" fillId="0" borderId="10" xfId="250" quotePrefix="1" applyFont="1" applyBorder="1" applyAlignment="1">
      <alignment horizontal="center" vertical="center"/>
    </xf>
    <xf numFmtId="0" fontId="109" fillId="24" borderId="10" xfId="250" quotePrefix="1" applyFont="1" applyFill="1" applyBorder="1" applyAlignment="1">
      <alignment horizontal="center" vertical="center"/>
    </xf>
    <xf numFmtId="0" fontId="99" fillId="0" borderId="14" xfId="250" quotePrefix="1" applyFont="1" applyBorder="1" applyAlignment="1">
      <alignment horizontal="center" vertical="center"/>
    </xf>
    <xf numFmtId="4" fontId="99" fillId="0" borderId="12" xfId="250" quotePrefix="1" applyNumberFormat="1" applyFont="1" applyBorder="1" applyAlignment="1">
      <alignment horizontal="right" vertical="center"/>
    </xf>
    <xf numFmtId="0" fontId="99" fillId="0" borderId="0" xfId="250" applyFont="1" applyAlignment="1">
      <alignment vertical="center"/>
    </xf>
    <xf numFmtId="0" fontId="99" fillId="0" borderId="10" xfId="250" applyFont="1" applyBorder="1" applyAlignment="1">
      <alignment vertical="center"/>
    </xf>
    <xf numFmtId="0" fontId="99" fillId="0" borderId="10" xfId="250" quotePrefix="1" applyFont="1" applyBorder="1" applyAlignment="1">
      <alignment horizontal="left" vertical="center" wrapText="1"/>
    </xf>
    <xf numFmtId="4" fontId="99" fillId="0" borderId="10" xfId="250" quotePrefix="1" applyNumberFormat="1" applyFont="1" applyFill="1" applyBorder="1" applyAlignment="1">
      <alignment horizontal="right" vertical="center"/>
    </xf>
    <xf numFmtId="0" fontId="99" fillId="24" borderId="10" xfId="0" applyFont="1" applyFill="1" applyBorder="1" applyAlignment="1">
      <alignment horizontal="center" vertical="center"/>
    </xf>
    <xf numFmtId="0" fontId="99" fillId="24" borderId="10" xfId="0" applyFont="1" applyFill="1" applyBorder="1" applyAlignment="1">
      <alignment horizontal="left" vertical="center" wrapText="1"/>
    </xf>
    <xf numFmtId="166" fontId="99" fillId="0" borderId="10" xfId="254" applyNumberFormat="1" applyFont="1" applyBorder="1" applyAlignment="1">
      <alignment horizontal="center" vertical="center"/>
    </xf>
    <xf numFmtId="166" fontId="99" fillId="24" borderId="14" xfId="254" applyNumberFormat="1" applyFont="1" applyFill="1" applyBorder="1" applyAlignment="1">
      <alignment horizontal="center" vertical="center"/>
    </xf>
    <xf numFmtId="4" fontId="99" fillId="24" borderId="10" xfId="254" applyNumberFormat="1" applyFont="1" applyFill="1" applyBorder="1" applyAlignment="1">
      <alignment horizontal="right" vertical="center"/>
    </xf>
    <xf numFmtId="43" fontId="99" fillId="0" borderId="13" xfId="254" applyFont="1" applyBorder="1" applyAlignment="1">
      <alignment horizontal="center" vertical="center"/>
    </xf>
    <xf numFmtId="43" fontId="99" fillId="0" borderId="10" xfId="254" applyFont="1" applyBorder="1" applyAlignment="1">
      <alignment horizontal="center" vertical="center"/>
    </xf>
    <xf numFmtId="165" fontId="99" fillId="0" borderId="10" xfId="254" applyNumberFormat="1" applyFont="1" applyBorder="1" applyAlignment="1">
      <alignment horizontal="center" vertical="center"/>
    </xf>
    <xf numFmtId="0" fontId="99" fillId="24" borderId="10" xfId="250" applyFont="1" applyFill="1" applyBorder="1" applyAlignment="1">
      <alignment vertical="center"/>
    </xf>
    <xf numFmtId="0" fontId="99" fillId="24" borderId="10" xfId="250" applyFont="1" applyFill="1" applyBorder="1" applyAlignment="1">
      <alignment horizontal="center" vertical="center"/>
    </xf>
    <xf numFmtId="0" fontId="99" fillId="24" borderId="10" xfId="250" quotePrefix="1" applyFont="1" applyFill="1" applyBorder="1" applyAlignment="1">
      <alignment horizontal="center" vertical="center"/>
    </xf>
    <xf numFmtId="0" fontId="99" fillId="24" borderId="10" xfId="250" applyFont="1" applyFill="1" applyBorder="1" applyAlignment="1">
      <alignment horizontal="left" vertical="center" wrapText="1"/>
    </xf>
    <xf numFmtId="165" fontId="99" fillId="24" borderId="14" xfId="254" applyNumberFormat="1" applyFont="1" applyFill="1" applyBorder="1" applyAlignment="1">
      <alignment horizontal="center" vertical="center"/>
    </xf>
    <xf numFmtId="0" fontId="98" fillId="24" borderId="10" xfId="250" quotePrefix="1" applyFont="1" applyFill="1" applyBorder="1" applyAlignment="1">
      <alignment horizontal="center" vertical="center"/>
    </xf>
    <xf numFmtId="0" fontId="98" fillId="24" borderId="10" xfId="250" quotePrefix="1" applyFont="1" applyFill="1" applyBorder="1" applyAlignment="1">
      <alignment horizontal="left" vertical="center" wrapText="1"/>
    </xf>
    <xf numFmtId="9" fontId="98" fillId="24" borderId="14" xfId="264" quotePrefix="1" applyFont="1" applyFill="1" applyBorder="1" applyAlignment="1">
      <alignment horizontal="center" vertical="center"/>
    </xf>
    <xf numFmtId="9" fontId="98" fillId="0" borderId="13" xfId="264" quotePrefix="1" applyFont="1" applyBorder="1" applyAlignment="1">
      <alignment horizontal="center" vertical="center"/>
    </xf>
    <xf numFmtId="9" fontId="98" fillId="0" borderId="10" xfId="264" quotePrefix="1" applyFont="1" applyBorder="1" applyAlignment="1">
      <alignment horizontal="center" vertical="center"/>
    </xf>
    <xf numFmtId="0" fontId="99" fillId="24" borderId="10" xfId="250" quotePrefix="1" applyFont="1" applyFill="1" applyBorder="1" applyAlignment="1">
      <alignment horizontal="left" vertical="center" wrapText="1"/>
    </xf>
    <xf numFmtId="0" fontId="99" fillId="24" borderId="14" xfId="250" quotePrefix="1" applyFont="1" applyFill="1" applyBorder="1" applyAlignment="1">
      <alignment horizontal="center" vertical="center"/>
    </xf>
    <xf numFmtId="4" fontId="99" fillId="24" borderId="10" xfId="250" quotePrefix="1" applyNumberFormat="1" applyFont="1" applyFill="1" applyBorder="1" applyAlignment="1">
      <alignment horizontal="right" vertical="center"/>
    </xf>
    <xf numFmtId="0" fontId="98" fillId="24" borderId="10" xfId="250" applyFont="1" applyFill="1" applyBorder="1" applyAlignment="1">
      <alignment horizontal="left" vertical="center" wrapText="1"/>
    </xf>
    <xf numFmtId="0" fontId="98" fillId="24" borderId="10" xfId="250" applyFont="1" applyFill="1" applyBorder="1" applyAlignment="1">
      <alignment vertical="center"/>
    </xf>
    <xf numFmtId="4" fontId="98" fillId="24" borderId="10" xfId="254" applyNumberFormat="1" applyFont="1" applyFill="1" applyBorder="1" applyAlignment="1">
      <alignment horizontal="right" vertical="center"/>
    </xf>
    <xf numFmtId="0" fontId="99" fillId="24" borderId="11" xfId="250" applyFont="1" applyFill="1" applyBorder="1" applyAlignment="1">
      <alignment vertical="center"/>
    </xf>
    <xf numFmtId="0" fontId="98" fillId="24" borderId="11" xfId="250" quotePrefix="1" applyFont="1" applyFill="1" applyBorder="1" applyAlignment="1">
      <alignment horizontal="center" vertical="center"/>
    </xf>
    <xf numFmtId="0" fontId="98" fillId="24" borderId="11" xfId="250" applyFont="1" applyFill="1" applyBorder="1" applyAlignment="1">
      <alignment horizontal="left" vertical="center" wrapText="1"/>
    </xf>
    <xf numFmtId="0" fontId="98" fillId="24" borderId="11" xfId="250" applyFont="1" applyFill="1" applyBorder="1" applyAlignment="1">
      <alignment vertical="center"/>
    </xf>
    <xf numFmtId="9" fontId="98" fillId="24" borderId="20" xfId="264" quotePrefix="1" applyFont="1" applyFill="1" applyBorder="1" applyAlignment="1">
      <alignment horizontal="center" vertical="center"/>
    </xf>
    <xf numFmtId="9" fontId="98" fillId="0" borderId="15" xfId="264" quotePrefix="1" applyFont="1" applyBorder="1" applyAlignment="1">
      <alignment horizontal="center" vertical="center"/>
    </xf>
    <xf numFmtId="9" fontId="98" fillId="0" borderId="11" xfId="264" quotePrefix="1" applyFont="1" applyBorder="1" applyAlignment="1">
      <alignment horizontal="center" vertical="center"/>
    </xf>
    <xf numFmtId="0" fontId="37" fillId="24" borderId="10" xfId="250" applyFont="1" applyFill="1" applyBorder="1" applyAlignment="1">
      <alignment vertical="center"/>
    </xf>
    <xf numFmtId="0" fontId="37" fillId="24" borderId="10" xfId="250" applyFont="1" applyFill="1" applyBorder="1" applyAlignment="1">
      <alignment horizontal="left" vertical="center" wrapText="1"/>
    </xf>
    <xf numFmtId="0" fontId="37" fillId="24" borderId="10" xfId="250" applyFont="1" applyFill="1" applyBorder="1" applyAlignment="1">
      <alignment horizontal="center" vertical="center"/>
    </xf>
    <xf numFmtId="166" fontId="37" fillId="24" borderId="14" xfId="254" applyNumberFormat="1" applyFont="1" applyFill="1" applyBorder="1" applyAlignment="1">
      <alignment horizontal="center" vertical="center"/>
    </xf>
    <xf numFmtId="0" fontId="37" fillId="0" borderId="0" xfId="250" applyFont="1" applyAlignment="1">
      <alignment vertical="center"/>
    </xf>
    <xf numFmtId="166" fontId="37" fillId="24" borderId="10" xfId="254" applyNumberFormat="1" applyFont="1" applyFill="1" applyBorder="1" applyAlignment="1">
      <alignment vertical="center"/>
    </xf>
    <xf numFmtId="43" fontId="37" fillId="24" borderId="10" xfId="254" applyFont="1" applyFill="1" applyBorder="1" applyAlignment="1">
      <alignment vertical="center"/>
    </xf>
    <xf numFmtId="165" fontId="37" fillId="24" borderId="10" xfId="254" applyNumberFormat="1" applyFont="1" applyFill="1" applyBorder="1" applyAlignment="1">
      <alignment vertical="center"/>
    </xf>
    <xf numFmtId="166" fontId="37" fillId="0" borderId="10" xfId="254" applyNumberFormat="1" applyFont="1" applyBorder="1" applyAlignment="1">
      <alignment vertical="center"/>
    </xf>
    <xf numFmtId="0" fontId="37" fillId="24" borderId="11" xfId="250" applyFont="1" applyFill="1" applyBorder="1" applyAlignment="1">
      <alignment vertical="center"/>
    </xf>
    <xf numFmtId="166" fontId="37" fillId="24" borderId="11" xfId="254" applyNumberFormat="1" applyFont="1" applyFill="1" applyBorder="1" applyAlignment="1">
      <alignment vertical="center"/>
    </xf>
    <xf numFmtId="43" fontId="37" fillId="24" borderId="11" xfId="254" applyFont="1" applyFill="1" applyBorder="1" applyAlignment="1">
      <alignment vertical="center"/>
    </xf>
    <xf numFmtId="165" fontId="37" fillId="24" borderId="11" xfId="254" applyNumberFormat="1" applyFont="1" applyFill="1" applyBorder="1" applyAlignment="1">
      <alignment vertical="center"/>
    </xf>
    <xf numFmtId="0" fontId="38" fillId="0" borderId="0" xfId="250" applyFont="1"/>
    <xf numFmtId="0" fontId="100" fillId="0" borderId="0" xfId="250" applyFont="1" applyAlignment="1">
      <alignment vertical="center"/>
    </xf>
    <xf numFmtId="0" fontId="100" fillId="0" borderId="13" xfId="250" quotePrefix="1" applyFont="1" applyBorder="1" applyAlignment="1">
      <alignment horizontal="center" vertical="center"/>
    </xf>
    <xf numFmtId="0" fontId="100" fillId="0" borderId="10" xfId="250" quotePrefix="1" applyFont="1" applyBorder="1" applyAlignment="1">
      <alignment horizontal="center" vertical="center"/>
    </xf>
    <xf numFmtId="43" fontId="100" fillId="0" borderId="13" xfId="254" applyFont="1" applyBorder="1" applyAlignment="1">
      <alignment horizontal="center" vertical="center"/>
    </xf>
    <xf numFmtId="43" fontId="100" fillId="0" borderId="10" xfId="254" applyFont="1" applyBorder="1" applyAlignment="1">
      <alignment horizontal="center" vertical="center"/>
    </xf>
    <xf numFmtId="0" fontId="100" fillId="0" borderId="10" xfId="250" applyFont="1" applyBorder="1" applyAlignment="1">
      <alignment horizontal="center" vertical="center"/>
    </xf>
    <xf numFmtId="165" fontId="100" fillId="0" borderId="10" xfId="254" applyNumberFormat="1" applyFont="1" applyBorder="1" applyAlignment="1">
      <alignment horizontal="center" vertical="center"/>
    </xf>
    <xf numFmtId="166" fontId="100" fillId="24" borderId="10" xfId="254" applyNumberFormat="1" applyFont="1" applyFill="1" applyBorder="1" applyAlignment="1">
      <alignment horizontal="center" vertical="center"/>
    </xf>
    <xf numFmtId="43" fontId="100" fillId="24" borderId="10" xfId="254" applyFont="1" applyFill="1" applyBorder="1" applyAlignment="1">
      <alignment horizontal="center" vertical="center"/>
    </xf>
    <xf numFmtId="43" fontId="100" fillId="24" borderId="13" xfId="254" applyFont="1" applyFill="1" applyBorder="1" applyAlignment="1">
      <alignment horizontal="center" vertical="center"/>
    </xf>
    <xf numFmtId="0" fontId="100" fillId="24" borderId="10" xfId="250" applyFont="1" applyFill="1" applyBorder="1" applyAlignment="1">
      <alignment horizontal="center" vertical="center"/>
    </xf>
    <xf numFmtId="165" fontId="100" fillId="24" borderId="10" xfId="254" applyNumberFormat="1" applyFont="1" applyFill="1" applyBorder="1" applyAlignment="1">
      <alignment horizontal="center" vertical="center"/>
    </xf>
    <xf numFmtId="43" fontId="100" fillId="24" borderId="10" xfId="254" applyFont="1" applyFill="1" applyBorder="1" applyAlignment="1">
      <alignment vertical="center"/>
    </xf>
    <xf numFmtId="0" fontId="100" fillId="24" borderId="10" xfId="250" applyFont="1" applyFill="1" applyBorder="1" applyAlignment="1">
      <alignment vertical="center"/>
    </xf>
    <xf numFmtId="165" fontId="100" fillId="24" borderId="10" xfId="254" applyNumberFormat="1" applyFont="1" applyFill="1" applyBorder="1" applyAlignment="1">
      <alignment vertical="center"/>
    </xf>
    <xf numFmtId="165" fontId="100" fillId="24" borderId="11" xfId="254" applyNumberFormat="1" applyFont="1" applyFill="1" applyBorder="1" applyAlignment="1">
      <alignment vertical="center"/>
    </xf>
    <xf numFmtId="0" fontId="110" fillId="24" borderId="10" xfId="250" quotePrefix="1" applyFont="1" applyFill="1" applyBorder="1" applyAlignment="1">
      <alignment horizontal="center" vertical="center"/>
    </xf>
    <xf numFmtId="0" fontId="110" fillId="24" borderId="10" xfId="250" applyFont="1" applyFill="1" applyBorder="1" applyAlignment="1">
      <alignment horizontal="center" vertical="center"/>
    </xf>
    <xf numFmtId="43" fontId="99" fillId="24" borderId="10" xfId="254" applyFont="1" applyFill="1" applyBorder="1" applyAlignment="1">
      <alignment vertical="center"/>
    </xf>
    <xf numFmtId="0" fontId="99" fillId="24" borderId="18" xfId="157" quotePrefix="1" applyFont="1" applyFill="1" applyBorder="1" applyAlignment="1">
      <alignment horizontal="center" vertical="center"/>
    </xf>
    <xf numFmtId="0" fontId="99" fillId="24" borderId="14" xfId="157" quotePrefix="1" applyFont="1" applyFill="1" applyBorder="1" applyAlignment="1">
      <alignment horizontal="center" vertical="center"/>
    </xf>
    <xf numFmtId="0" fontId="98" fillId="24" borderId="14" xfId="157" quotePrefix="1" applyFont="1" applyFill="1" applyBorder="1" applyAlignment="1">
      <alignment horizontal="center" vertical="center" wrapText="1"/>
    </xf>
    <xf numFmtId="0" fontId="99" fillId="24" borderId="14" xfId="157" quotePrefix="1" applyFont="1" applyFill="1" applyBorder="1" applyAlignment="1">
      <alignment horizontal="center" vertical="center" wrapText="1"/>
    </xf>
    <xf numFmtId="0" fontId="98" fillId="24" borderId="14" xfId="157" applyFont="1" applyFill="1" applyBorder="1" applyAlignment="1">
      <alignment horizontal="center" vertical="center" wrapText="1"/>
    </xf>
    <xf numFmtId="0" fontId="99" fillId="24" borderId="14" xfId="157" applyFont="1" applyFill="1" applyBorder="1" applyAlignment="1">
      <alignment horizontal="center" vertical="center" wrapText="1"/>
    </xf>
    <xf numFmtId="0" fontId="99" fillId="24" borderId="14" xfId="157" applyFont="1" applyFill="1" applyBorder="1" applyAlignment="1">
      <alignment vertical="center" wrapText="1"/>
    </xf>
    <xf numFmtId="0" fontId="37" fillId="24" borderId="14" xfId="157" applyFont="1" applyFill="1" applyBorder="1" applyAlignment="1">
      <alignment horizontal="center" vertical="center"/>
    </xf>
    <xf numFmtId="0" fontId="39" fillId="24" borderId="20" xfId="0" applyFont="1" applyFill="1" applyBorder="1"/>
    <xf numFmtId="0" fontId="38" fillId="24" borderId="11" xfId="0" applyFont="1" applyFill="1" applyBorder="1"/>
    <xf numFmtId="44" fontId="105" fillId="24" borderId="0" xfId="2638" applyFont="1" applyFill="1"/>
    <xf numFmtId="4" fontId="98" fillId="0" borderId="0" xfId="250" applyNumberFormat="1" applyFont="1" applyAlignment="1">
      <alignment vertical="center"/>
    </xf>
    <xf numFmtId="0" fontId="99" fillId="0" borderId="12" xfId="250" applyFont="1" applyBorder="1" applyAlignment="1">
      <alignment horizontal="center" vertical="center" wrapText="1"/>
    </xf>
    <xf numFmtId="0" fontId="99" fillId="0" borderId="10" xfId="250" applyFont="1" applyBorder="1" applyAlignment="1">
      <alignment horizontal="center" vertical="center" wrapText="1"/>
    </xf>
    <xf numFmtId="0" fontId="99" fillId="0" borderId="10" xfId="250" quotePrefix="1" applyFont="1" applyBorder="1" applyAlignment="1">
      <alignment horizontal="center" vertical="center" wrapText="1"/>
    </xf>
    <xf numFmtId="166" fontId="99" fillId="0" borderId="10" xfId="254" applyNumberFormat="1" applyFont="1" applyBorder="1" applyAlignment="1">
      <alignment vertical="center"/>
    </xf>
    <xf numFmtId="165" fontId="99" fillId="0" borderId="10" xfId="254" applyNumberFormat="1" applyFont="1" applyFill="1" applyBorder="1" applyAlignment="1">
      <alignment horizontal="center" vertical="center"/>
    </xf>
    <xf numFmtId="0" fontId="98" fillId="0" borderId="10" xfId="250" quotePrefix="1" applyFont="1" applyBorder="1" applyAlignment="1">
      <alignment horizontal="center" vertical="center" wrapText="1"/>
    </xf>
    <xf numFmtId="0" fontId="98" fillId="0" borderId="10" xfId="250" quotePrefix="1" applyFont="1" applyBorder="1" applyAlignment="1">
      <alignment horizontal="left" vertical="center" wrapText="1"/>
    </xf>
    <xf numFmtId="9" fontId="98" fillId="0" borderId="10" xfId="264" quotePrefix="1" applyFont="1" applyFill="1" applyBorder="1" applyAlignment="1">
      <alignment horizontal="center" vertical="center"/>
    </xf>
    <xf numFmtId="0" fontId="99" fillId="0" borderId="12" xfId="1136" applyFont="1" applyBorder="1" applyAlignment="1">
      <alignment horizontal="center" vertical="center"/>
    </xf>
    <xf numFmtId="0" fontId="99" fillId="0" borderId="10" xfId="1136" applyFont="1" applyBorder="1" applyAlignment="1">
      <alignment horizontal="center" vertical="center"/>
    </xf>
    <xf numFmtId="0" fontId="99" fillId="0" borderId="10" xfId="1136" applyFont="1" applyBorder="1" applyAlignment="1">
      <alignment horizontal="left" vertical="center" wrapText="1"/>
    </xf>
    <xf numFmtId="0" fontId="99" fillId="0" borderId="10" xfId="1136" quotePrefix="1" applyFont="1" applyBorder="1" applyAlignment="1">
      <alignment horizontal="center" vertical="center"/>
    </xf>
    <xf numFmtId="0" fontId="44" fillId="0" borderId="10" xfId="1136" quotePrefix="1" applyFont="1" applyBorder="1" applyAlignment="1">
      <alignment horizontal="center" vertical="center"/>
    </xf>
    <xf numFmtId="0" fontId="37" fillId="0" borderId="0" xfId="1136" applyFont="1" applyAlignment="1">
      <alignment vertical="center"/>
    </xf>
    <xf numFmtId="0" fontId="99" fillId="0" borderId="10" xfId="1136" applyFont="1" applyBorder="1" applyAlignment="1">
      <alignment vertical="center"/>
    </xf>
    <xf numFmtId="0" fontId="99" fillId="0" borderId="10" xfId="1136" quotePrefix="1" applyFont="1" applyBorder="1" applyAlignment="1">
      <alignment horizontal="left" vertical="center" wrapText="1"/>
    </xf>
    <xf numFmtId="4" fontId="99" fillId="0" borderId="10" xfId="1136" quotePrefix="1" applyNumberFormat="1" applyFont="1" applyFill="1" applyBorder="1" applyAlignment="1">
      <alignment horizontal="right" vertical="center"/>
    </xf>
    <xf numFmtId="166" fontId="44" fillId="0" borderId="10" xfId="254" applyNumberFormat="1" applyFont="1" applyBorder="1" applyAlignment="1">
      <alignment horizontal="center" vertical="center"/>
    </xf>
    <xf numFmtId="4" fontId="99" fillId="0" borderId="10" xfId="254" applyNumberFormat="1" applyFont="1" applyBorder="1" applyAlignment="1">
      <alignment horizontal="right" vertical="center"/>
    </xf>
    <xf numFmtId="43" fontId="37" fillId="0" borderId="10" xfId="254" applyFont="1" applyBorder="1" applyAlignment="1">
      <alignment vertical="center"/>
    </xf>
    <xf numFmtId="0" fontId="37" fillId="0" borderId="10" xfId="1136" applyFont="1" applyBorder="1" applyAlignment="1">
      <alignment vertical="center"/>
    </xf>
    <xf numFmtId="165" fontId="37" fillId="0" borderId="10" xfId="254" applyNumberFormat="1" applyFont="1" applyBorder="1" applyAlignment="1">
      <alignment vertical="center"/>
    </xf>
    <xf numFmtId="0" fontId="98" fillId="0" borderId="10" xfId="1136" quotePrefix="1" applyFont="1" applyBorder="1" applyAlignment="1">
      <alignment horizontal="center" vertical="center"/>
    </xf>
    <xf numFmtId="0" fontId="98" fillId="0" borderId="10" xfId="1136" quotePrefix="1" applyFont="1" applyBorder="1" applyAlignment="1">
      <alignment horizontal="left" vertical="center" wrapText="1"/>
    </xf>
    <xf numFmtId="0" fontId="100" fillId="0" borderId="10" xfId="250" quotePrefix="1" applyFont="1" applyBorder="1" applyAlignment="1">
      <alignment horizontal="left" vertical="center" wrapText="1"/>
    </xf>
    <xf numFmtId="0" fontId="101" fillId="0" borderId="10" xfId="250" quotePrefix="1" applyFont="1" applyBorder="1" applyAlignment="1">
      <alignment horizontal="center" vertical="center"/>
    </xf>
    <xf numFmtId="0" fontId="100" fillId="0" borderId="10" xfId="250" applyFont="1" applyBorder="1" applyAlignment="1">
      <alignment horizontal="left" vertical="center" wrapText="1"/>
    </xf>
    <xf numFmtId="166" fontId="100" fillId="0" borderId="10" xfId="254" applyNumberFormat="1" applyFont="1" applyBorder="1" applyAlignment="1">
      <alignment horizontal="center" vertical="center"/>
    </xf>
    <xf numFmtId="166" fontId="100" fillId="0" borderId="10" xfId="254" applyNumberFormat="1" applyFont="1" applyBorder="1" applyAlignment="1">
      <alignment vertical="center"/>
    </xf>
    <xf numFmtId="43" fontId="100" fillId="0" borderId="10" xfId="254" applyFont="1" applyBorder="1" applyAlignment="1">
      <alignment vertical="center"/>
    </xf>
    <xf numFmtId="0" fontId="100" fillId="0" borderId="10" xfId="250" applyFont="1" applyBorder="1" applyAlignment="1">
      <alignment vertical="center"/>
    </xf>
    <xf numFmtId="165" fontId="100" fillId="0" borderId="10" xfId="254" applyNumberFormat="1" applyFont="1" applyBorder="1" applyAlignment="1">
      <alignment vertical="center"/>
    </xf>
    <xf numFmtId="0" fontId="44" fillId="0" borderId="10" xfId="1136" applyFont="1" applyBorder="1" applyAlignment="1">
      <alignment horizontal="center" vertical="center"/>
    </xf>
    <xf numFmtId="0" fontId="99" fillId="24" borderId="12" xfId="0" applyFont="1" applyFill="1" applyBorder="1" applyAlignment="1">
      <alignment horizontal="left" vertical="center" wrapText="1"/>
    </xf>
    <xf numFmtId="0" fontId="98" fillId="24" borderId="10" xfId="0" applyFont="1" applyFill="1" applyBorder="1" applyAlignment="1">
      <alignment horizontal="center" vertical="center"/>
    </xf>
    <xf numFmtId="0" fontId="98" fillId="24" borderId="10" xfId="0" applyFont="1" applyFill="1" applyBorder="1" applyAlignment="1">
      <alignment horizontal="left" vertical="center" wrapText="1"/>
    </xf>
    <xf numFmtId="0" fontId="98" fillId="24" borderId="10" xfId="0" quotePrefix="1" applyFont="1" applyFill="1" applyBorder="1" applyAlignment="1">
      <alignment horizontal="center" vertical="center"/>
    </xf>
    <xf numFmtId="0" fontId="37" fillId="24" borderId="0" xfId="1136" applyFont="1" applyFill="1" applyAlignment="1">
      <alignment vertical="center"/>
    </xf>
    <xf numFmtId="0" fontId="37" fillId="24" borderId="10" xfId="1136" applyFont="1" applyFill="1" applyBorder="1" applyAlignment="1">
      <alignment vertical="center"/>
    </xf>
    <xf numFmtId="0" fontId="98" fillId="24" borderId="10" xfId="0" quotePrefix="1" applyFont="1" applyFill="1" applyBorder="1" applyAlignment="1">
      <alignment horizontal="center" vertical="center" wrapText="1"/>
    </xf>
    <xf numFmtId="0" fontId="98" fillId="24" borderId="10" xfId="0" applyFont="1" applyFill="1" applyBorder="1" applyAlignment="1">
      <alignment horizontal="center" vertical="center" wrapText="1"/>
    </xf>
    <xf numFmtId="0" fontId="37" fillId="0" borderId="11" xfId="1136" applyFont="1" applyBorder="1" applyAlignment="1">
      <alignment vertical="center"/>
    </xf>
    <xf numFmtId="166" fontId="37" fillId="0" borderId="11" xfId="254" applyNumberFormat="1" applyFont="1" applyBorder="1" applyAlignment="1">
      <alignment vertical="center"/>
    </xf>
    <xf numFmtId="43" fontId="37" fillId="0" borderId="11" xfId="254" applyFont="1" applyBorder="1" applyAlignment="1">
      <alignment vertical="center"/>
    </xf>
    <xf numFmtId="165" fontId="37" fillId="0" borderId="11" xfId="254" applyNumberFormat="1" applyFont="1" applyBorder="1" applyAlignment="1">
      <alignment vertical="center"/>
    </xf>
    <xf numFmtId="0" fontId="38" fillId="0" borderId="0" xfId="1136" applyFont="1"/>
    <xf numFmtId="0" fontId="38" fillId="0" borderId="10" xfId="1136" applyFont="1" applyBorder="1"/>
    <xf numFmtId="0" fontId="38" fillId="24" borderId="0" xfId="1136" applyFont="1" applyFill="1"/>
    <xf numFmtId="0" fontId="111" fillId="0" borderId="10" xfId="1136" applyFont="1" applyBorder="1" applyAlignment="1">
      <alignment horizontal="center" wrapText="1"/>
    </xf>
    <xf numFmtId="4" fontId="38" fillId="0" borderId="10" xfId="1136" applyNumberFormat="1" applyFont="1" applyBorder="1"/>
    <xf numFmtId="0" fontId="111" fillId="0" borderId="11" xfId="1136" applyFont="1" applyBorder="1" applyAlignment="1">
      <alignment horizontal="center" wrapText="1"/>
    </xf>
    <xf numFmtId="0" fontId="111" fillId="0" borderId="11" xfId="1136" applyFont="1" applyBorder="1" applyAlignment="1">
      <alignment horizontal="left" wrapText="1"/>
    </xf>
    <xf numFmtId="0" fontId="38" fillId="0" borderId="11" xfId="1136" applyFont="1" applyBorder="1"/>
    <xf numFmtId="0" fontId="43" fillId="0" borderId="14" xfId="0" applyFont="1" applyBorder="1" applyAlignment="1">
      <alignment vertical="top"/>
    </xf>
    <xf numFmtId="0" fontId="43" fillId="0" borderId="0" xfId="0" applyFont="1" applyBorder="1" applyAlignment="1">
      <alignment vertical="top"/>
    </xf>
    <xf numFmtId="0" fontId="43" fillId="0" borderId="13" xfId="0" applyFont="1" applyBorder="1" applyAlignment="1">
      <alignment vertical="top"/>
    </xf>
    <xf numFmtId="43" fontId="16" fillId="0" borderId="0" xfId="2637" applyFont="1" applyFill="1"/>
    <xf numFmtId="49" fontId="112" fillId="61" borderId="0" xfId="0" applyNumberFormat="1" applyFont="1" applyFill="1" applyAlignment="1">
      <alignment horizontal="center" vertical="center" wrapText="1"/>
    </xf>
    <xf numFmtId="43" fontId="16" fillId="61" borderId="0" xfId="2637" applyFont="1" applyFill="1"/>
    <xf numFmtId="0" fontId="16" fillId="0" borderId="0" xfId="0" applyFont="1" applyFill="1"/>
    <xf numFmtId="43" fontId="16" fillId="0" borderId="0" xfId="0" applyNumberFormat="1" applyFont="1" applyFill="1"/>
    <xf numFmtId="0" fontId="99" fillId="24" borderId="10" xfId="59" quotePrefix="1" applyFont="1" applyFill="1" applyBorder="1" applyAlignment="1">
      <alignment horizontal="center"/>
    </xf>
    <xf numFmtId="165" fontId="99" fillId="0" borderId="11" xfId="33" applyNumberFormat="1" applyFont="1" applyBorder="1"/>
    <xf numFmtId="43" fontId="99" fillId="0" borderId="11" xfId="33" applyFont="1" applyBorder="1"/>
    <xf numFmtId="166" fontId="99" fillId="0" borderId="11" xfId="33" applyNumberFormat="1" applyFont="1" applyBorder="1"/>
    <xf numFmtId="0" fontId="99" fillId="0" borderId="11" xfId="59" applyFont="1" applyBorder="1"/>
    <xf numFmtId="180" fontId="98" fillId="0" borderId="10" xfId="33" applyNumberFormat="1" applyFont="1" applyBorder="1"/>
    <xf numFmtId="0" fontId="98" fillId="0" borderId="10" xfId="0" applyFont="1" applyBorder="1" applyAlignment="1">
      <alignment horizontal="center"/>
    </xf>
    <xf numFmtId="43" fontId="99" fillId="0" borderId="10" xfId="33" applyFont="1" applyBorder="1"/>
    <xf numFmtId="43" fontId="99" fillId="24" borderId="10" xfId="33" applyFont="1" applyFill="1" applyBorder="1"/>
    <xf numFmtId="166" fontId="99" fillId="24" borderId="10" xfId="33" applyNumberFormat="1" applyFont="1" applyFill="1" applyBorder="1"/>
    <xf numFmtId="3" fontId="99" fillId="0" borderId="10" xfId="0" applyNumberFormat="1" applyFont="1" applyFill="1" applyBorder="1" applyAlignment="1">
      <alignment horizontal="center" vertical="center"/>
    </xf>
    <xf numFmtId="0" fontId="99" fillId="0" borderId="0" xfId="59" applyFont="1"/>
    <xf numFmtId="3" fontId="98" fillId="0" borderId="10" xfId="0" applyNumberFormat="1" applyFont="1" applyFill="1" applyBorder="1" applyAlignment="1">
      <alignment horizontal="center" vertical="center"/>
    </xf>
    <xf numFmtId="0" fontId="99" fillId="0" borderId="10" xfId="59" applyFont="1" applyBorder="1"/>
    <xf numFmtId="173" fontId="99" fillId="0" borderId="10" xfId="0" quotePrefix="1" applyNumberFormat="1" applyFont="1" applyBorder="1" applyAlignment="1">
      <alignment horizontal="center"/>
    </xf>
    <xf numFmtId="173" fontId="98" fillId="0" borderId="10" xfId="0" quotePrefix="1" applyNumberFormat="1" applyFont="1" applyBorder="1" applyAlignment="1">
      <alignment horizontal="center"/>
    </xf>
    <xf numFmtId="0" fontId="98" fillId="24" borderId="10" xfId="59" quotePrefix="1" applyFont="1" applyFill="1" applyBorder="1" applyAlignment="1">
      <alignment horizontal="center"/>
    </xf>
    <xf numFmtId="0" fontId="38" fillId="24" borderId="0" xfId="59" applyFont="1" applyFill="1"/>
    <xf numFmtId="3" fontId="98" fillId="0" borderId="10" xfId="0" applyNumberFormat="1" applyFont="1" applyFill="1" applyBorder="1" applyAlignment="1">
      <alignment horizontal="center" vertical="top"/>
    </xf>
    <xf numFmtId="166" fontId="99" fillId="0" borderId="10" xfId="33" applyNumberFormat="1" applyFont="1" applyBorder="1"/>
    <xf numFmtId="3" fontId="99" fillId="24" borderId="10" xfId="0" applyNumberFormat="1" applyFont="1" applyFill="1" applyBorder="1" applyAlignment="1">
      <alignment horizontal="center" vertical="center"/>
    </xf>
    <xf numFmtId="165" fontId="99" fillId="0" borderId="10" xfId="33" applyNumberFormat="1" applyFont="1" applyBorder="1"/>
    <xf numFmtId="3" fontId="99" fillId="0" borderId="10" xfId="0" applyNumberFormat="1" applyFont="1" applyFill="1" applyBorder="1" applyAlignment="1">
      <alignment horizontal="center" vertical="top"/>
    </xf>
    <xf numFmtId="3" fontId="99" fillId="24" borderId="10" xfId="0" applyNumberFormat="1" applyFont="1" applyFill="1" applyBorder="1" applyAlignment="1">
      <alignment horizontal="center" vertical="top"/>
    </xf>
    <xf numFmtId="0" fontId="0" fillId="59" borderId="0" xfId="0" applyFont="1" applyFill="1" applyBorder="1" applyAlignment="1">
      <alignment horizontal="center"/>
    </xf>
    <xf numFmtId="0" fontId="16" fillId="60" borderId="16" xfId="0" applyFont="1" applyFill="1" applyBorder="1" applyAlignment="1">
      <alignment horizontal="center"/>
    </xf>
    <xf numFmtId="0" fontId="38" fillId="0" borderId="0" xfId="1136" applyFont="1"/>
    <xf numFmtId="0" fontId="98" fillId="0" borderId="10" xfId="59" applyFont="1" applyBorder="1" applyAlignment="1">
      <alignment horizontal="center" vertical="center"/>
    </xf>
    <xf numFmtId="165" fontId="98" fillId="0" borderId="10" xfId="33" applyNumberFormat="1" applyFont="1" applyBorder="1" applyAlignment="1">
      <alignment horizontal="center" vertical="center"/>
    </xf>
    <xf numFmtId="0" fontId="99" fillId="24" borderId="10" xfId="59" applyFont="1" applyFill="1" applyBorder="1" applyAlignment="1">
      <alignment horizontal="center" vertical="center"/>
    </xf>
    <xf numFmtId="165" fontId="99" fillId="24" borderId="10" xfId="33" applyNumberFormat="1" applyFont="1" applyFill="1" applyBorder="1" applyAlignment="1">
      <alignment horizontal="center" vertical="center"/>
    </xf>
    <xf numFmtId="0" fontId="99" fillId="0" borderId="10" xfId="59" applyFont="1" applyBorder="1" applyAlignment="1">
      <alignment horizontal="center" vertical="center"/>
    </xf>
    <xf numFmtId="165" fontId="99" fillId="0" borderId="10" xfId="33" applyNumberFormat="1" applyFont="1" applyBorder="1" applyAlignment="1">
      <alignment horizontal="center" vertical="center"/>
    </xf>
    <xf numFmtId="43" fontId="99" fillId="0" borderId="10" xfId="250" quotePrefix="1" applyNumberFormat="1" applyFont="1" applyBorder="1" applyAlignment="1">
      <alignment horizontal="right" vertical="center"/>
    </xf>
    <xf numFmtId="0" fontId="98" fillId="0" borderId="10" xfId="250" quotePrefix="1" applyFont="1" applyBorder="1" applyAlignment="1">
      <alignment horizontal="center" vertical="center"/>
    </xf>
    <xf numFmtId="0" fontId="99" fillId="0" borderId="10" xfId="250" quotePrefix="1" applyFont="1" applyFill="1" applyBorder="1" applyAlignment="1">
      <alignment horizontal="center" vertical="center"/>
    </xf>
    <xf numFmtId="43" fontId="99" fillId="0" borderId="10" xfId="250" quotePrefix="1" applyNumberFormat="1" applyFont="1" applyFill="1" applyBorder="1" applyAlignment="1">
      <alignment horizontal="right" vertical="center"/>
    </xf>
    <xf numFmtId="43" fontId="99" fillId="0" borderId="10" xfId="254" applyFont="1" applyBorder="1" applyAlignment="1">
      <alignment horizontal="right" vertical="center"/>
    </xf>
    <xf numFmtId="43" fontId="99" fillId="0" borderId="10" xfId="254" applyFont="1" applyBorder="1" applyAlignment="1">
      <alignment vertical="center"/>
    </xf>
    <xf numFmtId="165" fontId="99" fillId="0" borderId="10" xfId="254" applyNumberFormat="1" applyFont="1" applyFill="1" applyBorder="1" applyAlignment="1">
      <alignment horizontal="right" vertical="center"/>
    </xf>
    <xf numFmtId="43" fontId="98" fillId="0" borderId="10" xfId="250" quotePrefix="1" applyNumberFormat="1" applyFont="1" applyBorder="1" applyAlignment="1">
      <alignment horizontal="right" vertical="center"/>
    </xf>
    <xf numFmtId="4" fontId="98" fillId="0" borderId="10" xfId="1136" quotePrefix="1" applyNumberFormat="1" applyFont="1" applyFill="1" applyBorder="1" applyAlignment="1">
      <alignment horizontal="right" vertical="center"/>
    </xf>
    <xf numFmtId="4" fontId="98" fillId="0" borderId="10" xfId="1136" quotePrefix="1" applyNumberFormat="1" applyFont="1" applyBorder="1" applyAlignment="1">
      <alignment horizontal="right" vertical="center"/>
    </xf>
    <xf numFmtId="4" fontId="99" fillId="0" borderId="10" xfId="1136" quotePrefix="1" applyNumberFormat="1" applyFont="1" applyBorder="1" applyAlignment="1">
      <alignment horizontal="right" vertical="center"/>
    </xf>
    <xf numFmtId="4" fontId="44" fillId="0" borderId="10" xfId="254" applyNumberFormat="1" applyFont="1" applyBorder="1" applyAlignment="1">
      <alignment horizontal="right" vertical="center"/>
    </xf>
    <xf numFmtId="4" fontId="44" fillId="0" borderId="10" xfId="1136" quotePrefix="1" applyNumberFormat="1" applyFont="1" applyFill="1" applyBorder="1" applyAlignment="1">
      <alignment horizontal="right" vertical="center"/>
    </xf>
    <xf numFmtId="4" fontId="44" fillId="0" borderId="10" xfId="1136" quotePrefix="1" applyNumberFormat="1" applyFont="1" applyBorder="1" applyAlignment="1">
      <alignment horizontal="right" vertical="center"/>
    </xf>
    <xf numFmtId="4" fontId="103" fillId="0" borderId="10" xfId="1136" applyNumberFormat="1" applyFont="1" applyBorder="1"/>
    <xf numFmtId="0" fontId="106" fillId="25" borderId="11" xfId="157" applyNumberFormat="1" applyFont="1" applyFill="1" applyBorder="1" applyAlignment="1">
      <alignment horizontal="center" vertical="top" wrapText="1"/>
    </xf>
    <xf numFmtId="49" fontId="43" fillId="25" borderId="11" xfId="157" applyNumberFormat="1" applyFont="1" applyFill="1" applyBorder="1" applyAlignment="1">
      <alignment horizontal="center" vertical="top" wrapText="1"/>
    </xf>
    <xf numFmtId="3" fontId="106" fillId="25" borderId="11" xfId="157" applyNumberFormat="1" applyFont="1" applyFill="1" applyBorder="1" applyAlignment="1">
      <alignment horizontal="center" vertical="top" wrapText="1"/>
    </xf>
    <xf numFmtId="49" fontId="43" fillId="25" borderId="16" xfId="157" applyNumberFormat="1" applyFont="1" applyFill="1" applyBorder="1" applyAlignment="1">
      <alignment horizontal="center" vertical="top" wrapText="1"/>
    </xf>
    <xf numFmtId="3" fontId="106" fillId="25" borderId="16" xfId="157" applyNumberFormat="1" applyFont="1" applyFill="1" applyBorder="1" applyAlignment="1">
      <alignment horizontal="center" vertical="top" wrapText="1"/>
    </xf>
    <xf numFmtId="4" fontId="43" fillId="25" borderId="16" xfId="157" applyNumberFormat="1" applyFont="1" applyFill="1" applyBorder="1" applyAlignment="1">
      <alignment horizontal="center" vertical="top" wrapText="1"/>
    </xf>
    <xf numFmtId="0" fontId="106" fillId="25" borderId="16" xfId="157" applyNumberFormat="1" applyFont="1" applyFill="1" applyBorder="1" applyAlignment="1">
      <alignment horizontal="center" vertical="top" wrapText="1"/>
    </xf>
    <xf numFmtId="4" fontId="43" fillId="25" borderId="11" xfId="157" applyNumberFormat="1" applyFont="1" applyFill="1" applyBorder="1" applyAlignment="1">
      <alignment horizontal="center" vertical="top" wrapText="1"/>
    </xf>
    <xf numFmtId="0" fontId="38" fillId="0" borderId="0" xfId="157" applyFont="1" applyAlignment="1">
      <alignment horizontal="center"/>
    </xf>
    <xf numFmtId="3" fontId="43" fillId="25" borderId="16" xfId="157" applyNumberFormat="1" applyFont="1" applyFill="1" applyBorder="1" applyAlignment="1">
      <alignment horizontal="center" vertical="top" wrapText="1"/>
    </xf>
    <xf numFmtId="0" fontId="38" fillId="0" borderId="0" xfId="157" applyFont="1"/>
    <xf numFmtId="0" fontId="43" fillId="0" borderId="14" xfId="157" applyFont="1" applyBorder="1" applyAlignment="1">
      <alignment vertical="top"/>
    </xf>
    <xf numFmtId="0" fontId="43" fillId="0" borderId="0" xfId="157" applyFont="1" applyBorder="1" applyAlignment="1">
      <alignment vertical="top"/>
    </xf>
    <xf numFmtId="0" fontId="38" fillId="0" borderId="13" xfId="157" applyFont="1" applyBorder="1"/>
    <xf numFmtId="4" fontId="38" fillId="0" borderId="0" xfId="0" applyNumberFormat="1" applyFont="1" applyBorder="1"/>
    <xf numFmtId="0" fontId="39" fillId="0" borderId="0" xfId="59" applyFont="1"/>
    <xf numFmtId="43" fontId="105" fillId="0" borderId="0" xfId="2637" applyFont="1"/>
    <xf numFmtId="0" fontId="109" fillId="0" borderId="10" xfId="0" applyFont="1" applyBorder="1" applyAlignment="1">
      <alignment horizontal="center" vertical="center"/>
    </xf>
    <xf numFmtId="0" fontId="41" fillId="24" borderId="10" xfId="157" applyFont="1" applyFill="1" applyBorder="1" applyAlignment="1">
      <alignment horizontal="center" vertical="center"/>
    </xf>
    <xf numFmtId="0" fontId="39" fillId="0" borderId="10" xfId="157" applyFont="1" applyFill="1" applyBorder="1" applyAlignment="1">
      <alignment horizontal="center" vertical="center"/>
    </xf>
    <xf numFmtId="173" fontId="44" fillId="0" borderId="10" xfId="0" quotePrefix="1" applyNumberFormat="1" applyFont="1" applyBorder="1" applyAlignment="1">
      <alignment horizontal="center" vertical="center"/>
    </xf>
    <xf numFmtId="0" fontId="109" fillId="0" borderId="10" xfId="157" applyFont="1" applyFill="1" applyBorder="1" applyAlignment="1">
      <alignment horizontal="center" vertical="center"/>
    </xf>
    <xf numFmtId="4" fontId="99" fillId="0" borderId="10" xfId="2702" applyNumberFormat="1" applyFont="1" applyFill="1" applyBorder="1" applyAlignment="1">
      <alignment horizontal="right" vertical="center"/>
    </xf>
    <xf numFmtId="179" fontId="106" fillId="24" borderId="10" xfId="157" applyNumberFormat="1" applyFont="1" applyFill="1" applyBorder="1" applyAlignment="1">
      <alignment horizontal="center" vertical="center"/>
    </xf>
    <xf numFmtId="4" fontId="106" fillId="24" borderId="10" xfId="0" applyNumberFormat="1" applyFont="1" applyFill="1" applyBorder="1" applyAlignment="1">
      <alignment horizontal="center" vertical="center"/>
    </xf>
    <xf numFmtId="4" fontId="98" fillId="0" borderId="10" xfId="250" quotePrefix="1" applyNumberFormat="1" applyFont="1" applyBorder="1" applyAlignment="1">
      <alignment horizontal="right" vertical="center"/>
    </xf>
    <xf numFmtId="43" fontId="105" fillId="0" borderId="0" xfId="0" applyNumberFormat="1" applyFont="1" applyAlignment="1">
      <alignment horizontal="center"/>
    </xf>
    <xf numFmtId="3" fontId="106" fillId="0" borderId="10" xfId="157" applyNumberFormat="1" applyFont="1" applyFill="1" applyBorder="1" applyAlignment="1">
      <alignment horizontal="center" vertical="center"/>
    </xf>
    <xf numFmtId="0" fontId="99" fillId="0" borderId="10" xfId="157" applyFont="1" applyBorder="1" applyAlignment="1">
      <alignment vertical="center" wrapText="1"/>
    </xf>
    <xf numFmtId="4" fontId="44" fillId="0" borderId="10" xfId="0" applyNumberFormat="1" applyFont="1" applyFill="1" applyBorder="1" applyAlignment="1">
      <alignment horizontal="center" vertical="center" wrapText="1"/>
    </xf>
    <xf numFmtId="0" fontId="106" fillId="24" borderId="10" xfId="157" quotePrefix="1" applyFont="1" applyFill="1" applyBorder="1" applyAlignment="1">
      <alignment vertical="center" wrapText="1"/>
    </xf>
    <xf numFmtId="3" fontId="41" fillId="24" borderId="10" xfId="157" applyNumberFormat="1" applyFont="1" applyFill="1" applyBorder="1" applyAlignment="1">
      <alignment horizontal="center" vertical="center"/>
    </xf>
    <xf numFmtId="3" fontId="109" fillId="0" borderId="10" xfId="157" applyNumberFormat="1" applyFont="1" applyFill="1" applyBorder="1" applyAlignment="1">
      <alignment horizontal="center" vertical="center"/>
    </xf>
    <xf numFmtId="173" fontId="44" fillId="0" borderId="10" xfId="157" quotePrefix="1" applyNumberFormat="1" applyFont="1" applyBorder="1" applyAlignment="1">
      <alignment horizontal="center" vertical="center"/>
    </xf>
    <xf numFmtId="179" fontId="39" fillId="24" borderId="10" xfId="157" applyNumberFormat="1" applyFont="1" applyFill="1" applyBorder="1" applyAlignment="1">
      <alignment horizontal="center" vertical="center"/>
    </xf>
    <xf numFmtId="3" fontId="39" fillId="24" borderId="10" xfId="157" applyNumberFormat="1" applyFont="1" applyFill="1" applyBorder="1" applyAlignment="1">
      <alignment horizontal="center" vertical="center"/>
    </xf>
    <xf numFmtId="179" fontId="109" fillId="0" borderId="10" xfId="157" applyNumberFormat="1" applyFont="1" applyFill="1" applyBorder="1" applyAlignment="1">
      <alignment horizontal="center" vertical="center"/>
    </xf>
    <xf numFmtId="4" fontId="99" fillId="0" borderId="10" xfId="0" quotePrefix="1" applyNumberFormat="1" applyFont="1" applyFill="1" applyBorder="1" applyAlignment="1">
      <alignment horizontal="right" vertical="center"/>
    </xf>
    <xf numFmtId="9" fontId="44" fillId="0" borderId="10" xfId="264" quotePrefix="1" applyFont="1" applyFill="1" applyBorder="1" applyAlignment="1">
      <alignment horizontal="center" vertical="center"/>
    </xf>
    <xf numFmtId="0" fontId="106" fillId="24" borderId="10" xfId="157" applyFont="1" applyFill="1" applyBorder="1" applyAlignment="1">
      <alignment horizontal="center" vertical="center"/>
    </xf>
    <xf numFmtId="166" fontId="109" fillId="24" borderId="10" xfId="254" applyNumberFormat="1" applyFont="1" applyFill="1" applyBorder="1" applyAlignment="1">
      <alignment horizontal="center" vertical="center"/>
    </xf>
    <xf numFmtId="4" fontId="98" fillId="0" borderId="10" xfId="250" quotePrefix="1" applyNumberFormat="1" applyFont="1" applyFill="1" applyBorder="1" applyAlignment="1">
      <alignment horizontal="center" vertical="center"/>
    </xf>
    <xf numFmtId="4" fontId="99" fillId="0" borderId="10" xfId="254" applyNumberFormat="1" applyFont="1" applyFill="1" applyBorder="1" applyAlignment="1">
      <alignment horizontal="right" vertical="center"/>
    </xf>
    <xf numFmtId="0" fontId="109" fillId="0" borderId="10" xfId="0" applyFont="1" applyFill="1" applyBorder="1" applyAlignment="1">
      <alignment horizontal="center" vertical="center" wrapText="1"/>
    </xf>
    <xf numFmtId="0" fontId="98" fillId="0" borderId="10" xfId="157" applyFont="1" applyBorder="1" applyAlignment="1">
      <alignment vertical="center" wrapText="1"/>
    </xf>
    <xf numFmtId="0" fontId="109" fillId="0" borderId="10" xfId="157" quotePrefix="1" applyFont="1" applyFill="1" applyBorder="1" applyAlignment="1">
      <alignment vertical="center" wrapText="1"/>
    </xf>
    <xf numFmtId="0" fontId="109" fillId="24" borderId="10" xfId="157" quotePrefix="1" applyFont="1" applyFill="1" applyBorder="1" applyAlignment="1">
      <alignment vertical="center" wrapText="1"/>
    </xf>
    <xf numFmtId="0" fontId="109" fillId="0" borderId="10" xfId="157" quotePrefix="1" applyFont="1" applyFill="1" applyBorder="1" applyAlignment="1">
      <alignment horizontal="left" vertical="center" wrapText="1"/>
    </xf>
    <xf numFmtId="4" fontId="98" fillId="24" borderId="10" xfId="250" quotePrefix="1" applyNumberFormat="1" applyFont="1" applyFill="1" applyBorder="1" applyAlignment="1">
      <alignment horizontal="right" vertical="center"/>
    </xf>
    <xf numFmtId="0" fontId="16" fillId="0" borderId="0" xfId="0" applyFont="1" applyAlignment="1">
      <alignment horizontal="center" vertical="center"/>
    </xf>
    <xf numFmtId="0" fontId="39" fillId="0" borderId="10" xfId="0" applyFont="1" applyBorder="1"/>
    <xf numFmtId="0" fontId="39" fillId="0" borderId="11" xfId="0" applyFont="1" applyBorder="1"/>
    <xf numFmtId="166" fontId="39" fillId="0" borderId="10" xfId="2702" applyNumberFormat="1" applyFont="1" applyBorder="1"/>
    <xf numFmtId="43" fontId="39" fillId="0" borderId="10" xfId="2702" applyFont="1" applyBorder="1"/>
    <xf numFmtId="0" fontId="43" fillId="0" borderId="10" xfId="0" applyFont="1" applyBorder="1" applyAlignment="1">
      <alignment horizontal="center"/>
    </xf>
    <xf numFmtId="166" fontId="39" fillId="0" borderId="11" xfId="2702" applyNumberFormat="1" applyFont="1" applyBorder="1"/>
    <xf numFmtId="43" fontId="39" fillId="0" borderId="11" xfId="2702" applyFont="1" applyBorder="1"/>
    <xf numFmtId="173" fontId="44" fillId="0" borderId="10" xfId="0" quotePrefix="1" applyNumberFormat="1" applyFont="1" applyBorder="1" applyAlignment="1">
      <alignment horizontal="center"/>
    </xf>
    <xf numFmtId="0" fontId="43" fillId="0" borderId="10" xfId="0" applyFont="1" applyFill="1" applyBorder="1" applyAlignment="1">
      <alignment horizontal="center" vertical="center" wrapText="1"/>
    </xf>
    <xf numFmtId="0" fontId="44" fillId="0" borderId="10" xfId="0" applyFont="1" applyFill="1" applyBorder="1" applyAlignment="1">
      <alignment horizontal="center" vertical="center" wrapText="1"/>
    </xf>
    <xf numFmtId="4" fontId="39" fillId="0" borderId="10" xfId="2702" applyNumberFormat="1" applyFont="1" applyBorder="1"/>
    <xf numFmtId="0" fontId="109" fillId="24" borderId="10" xfId="157" quotePrefix="1" applyFont="1" applyFill="1" applyBorder="1" applyAlignment="1">
      <alignment horizontal="center" vertical="center" wrapText="1"/>
    </xf>
    <xf numFmtId="4" fontId="98" fillId="0" borderId="10" xfId="2702" applyNumberFormat="1" applyFont="1" applyFill="1" applyBorder="1" applyAlignment="1">
      <alignment horizontal="right" vertical="center"/>
    </xf>
    <xf numFmtId="4" fontId="99" fillId="0" borderId="10" xfId="0" applyNumberFormat="1" applyFont="1" applyFill="1" applyBorder="1" applyAlignment="1">
      <alignment horizontal="right" vertical="center" wrapText="1"/>
    </xf>
    <xf numFmtId="0" fontId="106" fillId="0" borderId="10" xfId="157" applyFont="1" applyFill="1" applyBorder="1" applyAlignment="1">
      <alignment horizontal="center" vertical="center"/>
    </xf>
    <xf numFmtId="166" fontId="98" fillId="0" borderId="10" xfId="254" applyNumberFormat="1" applyFont="1" applyBorder="1" applyAlignment="1">
      <alignment horizontal="center" vertical="center"/>
    </xf>
    <xf numFmtId="0" fontId="16" fillId="0" borderId="0" xfId="0" applyFont="1"/>
    <xf numFmtId="0" fontId="44" fillId="24" borderId="10" xfId="1136" quotePrefix="1" applyFont="1" applyFill="1" applyBorder="1" applyAlignment="1">
      <alignment horizontal="center" vertical="center"/>
    </xf>
    <xf numFmtId="165" fontId="99" fillId="0" borderId="10" xfId="254" applyNumberFormat="1" applyFont="1" applyBorder="1" applyAlignment="1">
      <alignment vertical="center"/>
    </xf>
    <xf numFmtId="4" fontId="98" fillId="24" borderId="11" xfId="250" quotePrefix="1" applyNumberFormat="1" applyFont="1" applyFill="1" applyBorder="1" applyAlignment="1">
      <alignment horizontal="right" vertical="center"/>
    </xf>
    <xf numFmtId="0" fontId="16" fillId="0" borderId="0" xfId="0" applyFont="1" applyAlignment="1">
      <alignment horizontal="center"/>
    </xf>
    <xf numFmtId="0" fontId="44" fillId="0" borderId="10" xfId="0" quotePrefix="1" applyFont="1" applyBorder="1" applyAlignment="1">
      <alignment horizontal="center" vertical="center"/>
    </xf>
    <xf numFmtId="0" fontId="114" fillId="0" borderId="0" xfId="0" applyFont="1" applyFill="1" applyAlignment="1">
      <alignment horizontal="center" vertical="center"/>
    </xf>
    <xf numFmtId="0" fontId="39" fillId="24" borderId="10" xfId="157" applyFont="1" applyFill="1" applyBorder="1" applyAlignment="1">
      <alignment horizontal="center" vertical="center"/>
    </xf>
    <xf numFmtId="0" fontId="38" fillId="0" borderId="10" xfId="157" applyFont="1" applyFill="1" applyBorder="1" applyAlignment="1">
      <alignment horizontal="center" vertical="center"/>
    </xf>
    <xf numFmtId="0" fontId="41" fillId="0" borderId="10" xfId="157" applyFont="1" applyBorder="1" applyAlignment="1">
      <alignment horizontal="center" vertical="center"/>
    </xf>
    <xf numFmtId="4" fontId="106" fillId="0" borderId="10" xfId="0" quotePrefix="1" applyNumberFormat="1" applyFont="1" applyFill="1" applyBorder="1" applyAlignment="1">
      <alignment horizontal="center" vertical="center" wrapText="1"/>
    </xf>
    <xf numFmtId="0" fontId="37" fillId="24" borderId="0" xfId="1136" applyFont="1" applyFill="1" applyBorder="1" applyAlignment="1">
      <alignment vertical="center"/>
    </xf>
    <xf numFmtId="3" fontId="106" fillId="24" borderId="10" xfId="157" applyNumberFormat="1" applyFont="1" applyFill="1" applyBorder="1" applyAlignment="1">
      <alignment horizontal="center" vertical="center"/>
    </xf>
    <xf numFmtId="43" fontId="105" fillId="0" borderId="21" xfId="2637" applyFont="1" applyBorder="1"/>
    <xf numFmtId="3" fontId="106" fillId="24" borderId="11" xfId="157" quotePrefix="1" applyNumberFormat="1" applyFont="1" applyFill="1" applyBorder="1" applyAlignment="1">
      <alignment horizontal="center" vertical="center"/>
    </xf>
    <xf numFmtId="0" fontId="44" fillId="0" borderId="0" xfId="1136" quotePrefix="1" applyFont="1" applyBorder="1" applyAlignment="1">
      <alignment horizontal="center" vertical="center"/>
    </xf>
    <xf numFmtId="0" fontId="103" fillId="24" borderId="10" xfId="157" applyFont="1" applyFill="1" applyBorder="1" applyAlignment="1">
      <alignment horizontal="center" vertical="center"/>
    </xf>
    <xf numFmtId="3" fontId="106" fillId="24" borderId="10" xfId="157" quotePrefix="1" applyNumberFormat="1" applyFont="1" applyFill="1" applyBorder="1" applyAlignment="1">
      <alignment horizontal="center" vertical="center"/>
    </xf>
    <xf numFmtId="0" fontId="109" fillId="24" borderId="10" xfId="250" quotePrefix="1" applyFont="1" applyFill="1" applyBorder="1" applyAlignment="1">
      <alignment horizontal="center" vertical="center"/>
    </xf>
    <xf numFmtId="9" fontId="98" fillId="0" borderId="10" xfId="264" quotePrefix="1" applyFont="1" applyFill="1" applyBorder="1" applyAlignment="1">
      <alignment horizontal="center" vertical="center"/>
    </xf>
    <xf numFmtId="0" fontId="98" fillId="24" borderId="10" xfId="157" applyFont="1" applyFill="1" applyBorder="1" applyAlignment="1">
      <alignment horizontal="center" vertical="center"/>
    </xf>
    <xf numFmtId="0" fontId="43" fillId="0" borderId="14" xfId="0" applyFont="1" applyBorder="1" applyAlignment="1">
      <alignment vertical="top"/>
    </xf>
    <xf numFmtId="0" fontId="43" fillId="0" borderId="0" xfId="0" applyFont="1" applyBorder="1" applyAlignment="1">
      <alignment vertical="top"/>
    </xf>
    <xf numFmtId="0" fontId="43" fillId="0" borderId="13" xfId="0" applyFont="1" applyBorder="1" applyAlignment="1">
      <alignment vertical="top"/>
    </xf>
    <xf numFmtId="0" fontId="39" fillId="0" borderId="0" xfId="0" applyFont="1" applyBorder="1" applyAlignment="1">
      <alignment horizontal="center" vertical="top"/>
    </xf>
    <xf numFmtId="9" fontId="98" fillId="0" borderId="11" xfId="264" quotePrefix="1" applyFont="1" applyFill="1" applyBorder="1" applyAlignment="1">
      <alignment horizontal="center" vertical="center"/>
    </xf>
    <xf numFmtId="0" fontId="41" fillId="0" borderId="0" xfId="0" applyFont="1" applyBorder="1" applyAlignment="1">
      <alignment horizontal="center"/>
    </xf>
    <xf numFmtId="0" fontId="41" fillId="0" borderId="0" xfId="0" applyFont="1" applyBorder="1" applyAlignment="1">
      <alignment horizontal="center" vertical="center"/>
    </xf>
    <xf numFmtId="0" fontId="41" fillId="0" borderId="0" xfId="0" applyFont="1" applyBorder="1" applyAlignment="1">
      <alignment vertical="center"/>
    </xf>
    <xf numFmtId="0" fontId="41" fillId="0" borderId="0" xfId="59" applyFont="1" applyAlignment="1">
      <alignment vertical="center"/>
    </xf>
    <xf numFmtId="0" fontId="41" fillId="0" borderId="0" xfId="0" applyFont="1" applyBorder="1" applyAlignment="1">
      <alignment vertical="center" wrapText="1"/>
    </xf>
    <xf numFmtId="0" fontId="41" fillId="0" borderId="0" xfId="0" applyFont="1" applyAlignment="1">
      <alignment horizontal="center" vertical="center"/>
    </xf>
    <xf numFmtId="0" fontId="41" fillId="0" borderId="0" xfId="59" applyFont="1" applyAlignment="1">
      <alignment horizontal="center" vertical="center"/>
    </xf>
    <xf numFmtId="0" fontId="41" fillId="0" borderId="0" xfId="59" applyFont="1" applyBorder="1"/>
    <xf numFmtId="0" fontId="44" fillId="24" borderId="10" xfId="0" applyFont="1" applyFill="1" applyBorder="1" applyAlignment="1">
      <alignment horizontal="center" vertical="center" wrapText="1"/>
    </xf>
    <xf numFmtId="0" fontId="38" fillId="24" borderId="0" xfId="0" applyFont="1" applyFill="1" applyAlignment="1">
      <alignment horizontal="center" vertical="center"/>
    </xf>
    <xf numFmtId="0" fontId="44" fillId="24" borderId="11" xfId="0" applyFont="1" applyFill="1" applyBorder="1" applyAlignment="1">
      <alignment horizontal="center" vertical="center" wrapText="1"/>
    </xf>
    <xf numFmtId="0" fontId="41" fillId="24" borderId="0" xfId="0" applyFont="1" applyFill="1" applyBorder="1" applyAlignment="1">
      <alignment horizontal="center" vertical="top" wrapText="1"/>
    </xf>
    <xf numFmtId="0" fontId="38" fillId="24" borderId="0" xfId="0" applyFont="1" applyFill="1" applyBorder="1" applyAlignment="1">
      <alignment horizontal="justify" vertical="top" wrapText="1"/>
    </xf>
    <xf numFmtId="0" fontId="38" fillId="24" borderId="0" xfId="0" applyFont="1" applyFill="1" applyBorder="1"/>
    <xf numFmtId="0" fontId="38" fillId="24" borderId="0" xfId="0" applyFont="1" applyFill="1" applyBorder="1" applyAlignment="1">
      <alignment horizontal="left"/>
    </xf>
    <xf numFmtId="0" fontId="41" fillId="0" borderId="0" xfId="0" applyFont="1" applyBorder="1" applyAlignment="1">
      <alignment horizontal="center" vertical="center"/>
    </xf>
    <xf numFmtId="0" fontId="41" fillId="0" borderId="0" xfId="0" applyFont="1" applyBorder="1" applyAlignment="1">
      <alignment horizontal="center"/>
    </xf>
    <xf numFmtId="0" fontId="44" fillId="24" borderId="12" xfId="0" applyFont="1" applyFill="1" applyBorder="1" applyAlignment="1">
      <alignment horizontal="center" vertical="center" wrapText="1"/>
    </xf>
    <xf numFmtId="0" fontId="37" fillId="24" borderId="12" xfId="0" applyFont="1" applyFill="1" applyBorder="1" applyAlignment="1">
      <alignment horizontal="center" vertical="center"/>
    </xf>
    <xf numFmtId="0" fontId="44" fillId="24" borderId="19" xfId="0" quotePrefix="1" applyFont="1" applyFill="1" applyBorder="1" applyAlignment="1">
      <alignment horizontal="center" vertical="center"/>
    </xf>
    <xf numFmtId="49" fontId="16" fillId="0" borderId="0" xfId="0" applyNumberFormat="1" applyFont="1" applyAlignment="1">
      <alignment horizontal="center" vertical="center"/>
    </xf>
    <xf numFmtId="49" fontId="0" fillId="0" borderId="0" xfId="0" applyNumberFormat="1" applyFont="1"/>
    <xf numFmtId="49" fontId="16" fillId="0" borderId="0" xfId="0" applyNumberFormat="1" applyFont="1"/>
    <xf numFmtId="0" fontId="42" fillId="25" borderId="14" xfId="129" applyFont="1" applyFill="1" applyBorder="1" applyAlignment="1">
      <alignment horizontal="centerContinuous" vertical="center" wrapText="1"/>
    </xf>
    <xf numFmtId="0" fontId="42" fillId="25" borderId="0" xfId="129" applyFont="1" applyFill="1" applyBorder="1" applyAlignment="1">
      <alignment horizontal="centerContinuous" vertical="center" wrapText="1"/>
    </xf>
    <xf numFmtId="0" fontId="46" fillId="25" borderId="0" xfId="129" applyFont="1" applyFill="1" applyBorder="1" applyAlignment="1">
      <alignment horizontal="centerContinuous" vertical="center" wrapText="1"/>
    </xf>
    <xf numFmtId="0" fontId="38" fillId="25" borderId="0" xfId="129" applyFont="1" applyFill="1" applyBorder="1" applyAlignment="1">
      <alignment horizontal="centerContinuous" vertical="center" wrapText="1"/>
    </xf>
    <xf numFmtId="0" fontId="46" fillId="25" borderId="13" xfId="129" applyFont="1" applyFill="1" applyBorder="1" applyAlignment="1">
      <alignment horizontal="centerContinuous" vertical="center" wrapText="1"/>
    </xf>
    <xf numFmtId="0" fontId="38" fillId="25" borderId="21" xfId="129" applyFont="1" applyFill="1" applyBorder="1" applyAlignment="1">
      <alignment horizontal="centerContinuous" vertical="center" wrapText="1"/>
    </xf>
    <xf numFmtId="0" fontId="46" fillId="25" borderId="21" xfId="129" applyFont="1" applyFill="1" applyBorder="1" applyAlignment="1">
      <alignment horizontal="centerContinuous" vertical="center" wrapText="1"/>
    </xf>
    <xf numFmtId="0" fontId="46" fillId="25" borderId="15" xfId="129" applyFont="1" applyFill="1" applyBorder="1" applyAlignment="1">
      <alignment horizontal="centerContinuous" vertical="center" wrapText="1"/>
    </xf>
    <xf numFmtId="0" fontId="44" fillId="25" borderId="11" xfId="129" applyFont="1" applyFill="1" applyBorder="1" applyAlignment="1">
      <alignment horizontal="center" vertical="center" wrapText="1"/>
    </xf>
    <xf numFmtId="0" fontId="44" fillId="25" borderId="16" xfId="129" applyFont="1" applyFill="1" applyBorder="1" applyAlignment="1">
      <alignment horizontal="center" vertical="center" wrapText="1"/>
    </xf>
    <xf numFmtId="0" fontId="41" fillId="0" borderId="10" xfId="129" applyFont="1" applyBorder="1" applyAlignment="1">
      <alignment horizontal="center"/>
    </xf>
    <xf numFmtId="0" fontId="44" fillId="0" borderId="10" xfId="129" quotePrefix="1" applyFont="1" applyBorder="1" applyAlignment="1">
      <alignment horizontal="center"/>
    </xf>
    <xf numFmtId="173" fontId="44" fillId="0" borderId="10" xfId="129" quotePrefix="1" applyNumberFormat="1" applyFont="1" applyBorder="1" applyAlignment="1">
      <alignment horizontal="center"/>
    </xf>
    <xf numFmtId="166" fontId="41" fillId="0" borderId="10" xfId="40" applyNumberFormat="1" applyFont="1" applyBorder="1" applyAlignment="1">
      <alignment horizontal="center"/>
    </xf>
    <xf numFmtId="166" fontId="39" fillId="0" borderId="10" xfId="40" applyNumberFormat="1" applyFont="1" applyBorder="1"/>
    <xf numFmtId="43" fontId="39" fillId="0" borderId="10" xfId="40" applyFont="1" applyBorder="1"/>
    <xf numFmtId="0" fontId="44" fillId="0" borderId="10" xfId="129" applyFont="1" applyBorder="1" applyAlignment="1">
      <alignment horizontal="center"/>
    </xf>
    <xf numFmtId="0" fontId="37" fillId="0" borderId="10" xfId="129" applyFont="1" applyBorder="1"/>
    <xf numFmtId="165" fontId="39" fillId="0" borderId="10" xfId="40" applyNumberFormat="1" applyFont="1" applyBorder="1"/>
    <xf numFmtId="0" fontId="39" fillId="0" borderId="10" xfId="129" applyFont="1" applyBorder="1"/>
    <xf numFmtId="0" fontId="43" fillId="0" borderId="10" xfId="129" applyFont="1" applyBorder="1" applyAlignment="1">
      <alignment horizontal="center"/>
    </xf>
    <xf numFmtId="0" fontId="39" fillId="0" borderId="11" xfId="129" applyFont="1" applyBorder="1"/>
    <xf numFmtId="43" fontId="39" fillId="0" borderId="11" xfId="40" applyFont="1" applyBorder="1"/>
    <xf numFmtId="0" fontId="40" fillId="0" borderId="0" xfId="129" applyFont="1" applyAlignment="1">
      <alignment horizontal="left"/>
    </xf>
    <xf numFmtId="0" fontId="47" fillId="0" borderId="0" xfId="129" applyFont="1"/>
    <xf numFmtId="0" fontId="41" fillId="0" borderId="0" xfId="129" applyFont="1" applyAlignment="1">
      <alignment horizontal="right"/>
    </xf>
    <xf numFmtId="0" fontId="41" fillId="0" borderId="0" xfId="129" applyFont="1" applyBorder="1"/>
    <xf numFmtId="0" fontId="41" fillId="0" borderId="0" xfId="129" applyFont="1" applyBorder="1" applyAlignment="1"/>
    <xf numFmtId="0" fontId="109" fillId="0" borderId="10" xfId="0" quotePrefix="1" applyFont="1" applyFill="1" applyBorder="1" applyAlignment="1">
      <alignment horizontal="left" vertical="center" wrapText="1"/>
    </xf>
    <xf numFmtId="0" fontId="99" fillId="0" borderId="10" xfId="250" quotePrefix="1" applyFont="1" applyFill="1" applyBorder="1" applyAlignment="1">
      <alignment horizontal="center" vertical="center" wrapText="1"/>
    </xf>
    <xf numFmtId="0" fontId="38" fillId="0" borderId="10" xfId="1136" applyFont="1" applyBorder="1" applyAlignment="1">
      <alignment horizontal="center" vertical="center"/>
    </xf>
    <xf numFmtId="4" fontId="109" fillId="0" borderId="10" xfId="1136" applyNumberFormat="1" applyFont="1" applyBorder="1" applyAlignment="1">
      <alignment horizontal="right" vertical="center"/>
    </xf>
    <xf numFmtId="0" fontId="109" fillId="0" borderId="10" xfId="0" quotePrefix="1" applyFont="1" applyFill="1" applyBorder="1" applyAlignment="1">
      <alignment horizontal="center" vertical="center" wrapText="1"/>
    </xf>
    <xf numFmtId="0" fontId="109" fillId="0" borderId="10" xfId="0" applyFont="1" applyFill="1" applyBorder="1" applyAlignment="1">
      <alignment horizontal="left" vertical="center" wrapText="1"/>
    </xf>
    <xf numFmtId="0" fontId="106" fillId="0" borderId="10" xfId="0" applyFont="1" applyFill="1" applyBorder="1" applyAlignment="1">
      <alignment horizontal="center" vertical="center" wrapText="1"/>
    </xf>
    <xf numFmtId="0" fontId="106" fillId="0" borderId="10" xfId="0" quotePrefix="1" applyFont="1" applyFill="1" applyBorder="1" applyAlignment="1">
      <alignment horizontal="center" vertical="center" wrapText="1"/>
    </xf>
    <xf numFmtId="0" fontId="106" fillId="0" borderId="10" xfId="0" applyFont="1" applyFill="1" applyBorder="1" applyAlignment="1">
      <alignment horizontal="left" vertical="center" wrapText="1"/>
    </xf>
    <xf numFmtId="3" fontId="106" fillId="0" borderId="10" xfId="255" quotePrefix="1" applyNumberFormat="1" applyFont="1" applyFill="1" applyBorder="1" applyAlignment="1">
      <alignment horizontal="center" vertical="center" wrapText="1"/>
    </xf>
    <xf numFmtId="9" fontId="106" fillId="0" borderId="10" xfId="264" quotePrefix="1" applyFont="1" applyFill="1" applyBorder="1" applyAlignment="1">
      <alignment horizontal="center" vertical="center"/>
    </xf>
    <xf numFmtId="4" fontId="106" fillId="0" borderId="10" xfId="1136" applyNumberFormat="1" applyFont="1" applyBorder="1" applyAlignment="1">
      <alignment horizontal="right" vertical="center"/>
    </xf>
    <xf numFmtId="9" fontId="106" fillId="0" borderId="10" xfId="264" quotePrefix="1" applyFont="1" applyBorder="1" applyAlignment="1">
      <alignment horizontal="center" vertical="center"/>
    </xf>
    <xf numFmtId="0" fontId="109" fillId="0" borderId="0" xfId="1136" applyFont="1"/>
    <xf numFmtId="3" fontId="109" fillId="0" borderId="10" xfId="255" quotePrefix="1" applyNumberFormat="1" applyFont="1" applyFill="1" applyBorder="1" applyAlignment="1">
      <alignment horizontal="center" vertical="center" wrapText="1"/>
    </xf>
    <xf numFmtId="0" fontId="99" fillId="0" borderId="10" xfId="1136" applyFont="1" applyBorder="1" applyAlignment="1">
      <alignment horizontal="center" wrapText="1"/>
    </xf>
    <xf numFmtId="0" fontId="116" fillId="0" borderId="10" xfId="1136" applyFont="1" applyFill="1" applyBorder="1" applyAlignment="1">
      <alignment horizontal="center" vertical="top" wrapText="1"/>
    </xf>
    <xf numFmtId="0" fontId="99" fillId="0" borderId="10" xfId="1136" applyFont="1" applyBorder="1" applyAlignment="1">
      <alignment horizontal="left" wrapText="1"/>
    </xf>
    <xf numFmtId="0" fontId="109" fillId="0" borderId="10" xfId="1136" applyFont="1" applyBorder="1" applyAlignment="1">
      <alignment horizontal="center" wrapText="1"/>
    </xf>
    <xf numFmtId="0" fontId="109" fillId="0" borderId="10" xfId="1136" applyFont="1" applyBorder="1" applyAlignment="1">
      <alignment horizontal="left" wrapText="1"/>
    </xf>
    <xf numFmtId="0" fontId="109" fillId="0" borderId="10" xfId="1136" applyFont="1" applyBorder="1"/>
    <xf numFmtId="4" fontId="109" fillId="0" borderId="10" xfId="1136" applyNumberFormat="1" applyFont="1" applyBorder="1"/>
    <xf numFmtId="0" fontId="99" fillId="24" borderId="12" xfId="250" applyFont="1" applyFill="1" applyBorder="1" applyAlignment="1">
      <alignment horizontal="center" vertical="center"/>
    </xf>
    <xf numFmtId="0" fontId="37" fillId="24" borderId="0" xfId="250" applyFont="1" applyFill="1" applyAlignment="1">
      <alignment vertical="center"/>
    </xf>
    <xf numFmtId="0" fontId="98" fillId="0" borderId="10" xfId="250" applyFont="1" applyBorder="1" applyAlignment="1">
      <alignment horizontal="center" vertical="center"/>
    </xf>
    <xf numFmtId="0" fontId="98" fillId="0" borderId="10" xfId="250" applyFont="1" applyBorder="1" applyAlignment="1">
      <alignment horizontal="left" vertical="center" wrapText="1"/>
    </xf>
    <xf numFmtId="0" fontId="99" fillId="0" borderId="11" xfId="250" applyFont="1" applyBorder="1" applyAlignment="1">
      <alignment horizontal="center" vertical="center"/>
    </xf>
    <xf numFmtId="0" fontId="98" fillId="0" borderId="11" xfId="250" applyFont="1" applyBorder="1" applyAlignment="1">
      <alignment horizontal="center" vertical="center"/>
    </xf>
    <xf numFmtId="0" fontId="98" fillId="0" borderId="11" xfId="250" applyFont="1" applyBorder="1" applyAlignment="1">
      <alignment horizontal="left" vertical="center" wrapText="1"/>
    </xf>
    <xf numFmtId="0" fontId="98" fillId="24" borderId="10" xfId="250" applyFont="1" applyFill="1" applyBorder="1" applyAlignment="1">
      <alignment horizontal="center" vertical="center"/>
    </xf>
    <xf numFmtId="0" fontId="99" fillId="24" borderId="11" xfId="250" applyFont="1" applyFill="1" applyBorder="1" applyAlignment="1">
      <alignment horizontal="center" vertical="center"/>
    </xf>
    <xf numFmtId="0" fontId="44" fillId="24" borderId="11" xfId="250" applyFont="1" applyFill="1" applyBorder="1" applyAlignment="1">
      <alignment horizontal="center" vertical="center"/>
    </xf>
    <xf numFmtId="0" fontId="38" fillId="24" borderId="0" xfId="250" applyFont="1" applyFill="1"/>
    <xf numFmtId="0" fontId="100" fillId="24" borderId="10" xfId="250" quotePrefix="1" applyFont="1" applyFill="1" applyBorder="1" applyAlignment="1">
      <alignment horizontal="center" vertical="center"/>
    </xf>
    <xf numFmtId="0" fontId="99" fillId="24" borderId="10" xfId="250" applyFont="1" applyFill="1" applyBorder="1" applyAlignment="1">
      <alignment horizontal="center" vertical="center" wrapText="1"/>
    </xf>
    <xf numFmtId="0" fontId="99" fillId="24" borderId="10" xfId="250" quotePrefix="1" applyFont="1" applyFill="1" applyBorder="1" applyAlignment="1">
      <alignment horizontal="center" vertical="center" wrapText="1"/>
    </xf>
    <xf numFmtId="0" fontId="98" fillId="24" borderId="10" xfId="250" applyFont="1" applyFill="1" applyBorder="1" applyAlignment="1">
      <alignment horizontal="center" vertical="center" wrapText="1"/>
    </xf>
    <xf numFmtId="0" fontId="98" fillId="24" borderId="10" xfId="250" quotePrefix="1" applyFont="1" applyFill="1" applyBorder="1" applyAlignment="1">
      <alignment horizontal="center" vertical="center" wrapText="1"/>
    </xf>
    <xf numFmtId="0" fontId="98" fillId="0" borderId="10" xfId="250" applyFont="1" applyBorder="1" applyAlignment="1">
      <alignment horizontal="center" vertical="center" wrapText="1"/>
    </xf>
    <xf numFmtId="0" fontId="98" fillId="0" borderId="11" xfId="250" applyFont="1" applyBorder="1" applyAlignment="1">
      <alignment horizontal="center" vertical="center" wrapText="1"/>
    </xf>
    <xf numFmtId="0" fontId="99" fillId="24" borderId="11" xfId="250" applyFont="1" applyFill="1" applyBorder="1" applyAlignment="1">
      <alignment horizontal="center" vertical="center" wrapText="1"/>
    </xf>
    <xf numFmtId="0" fontId="38" fillId="24" borderId="0" xfId="250" applyFont="1" applyFill="1" applyAlignment="1">
      <alignment wrapText="1"/>
    </xf>
    <xf numFmtId="0" fontId="38" fillId="0" borderId="0" xfId="59" applyFont="1" applyAlignment="1">
      <alignment wrapText="1"/>
    </xf>
    <xf numFmtId="0" fontId="100" fillId="24" borderId="10" xfId="250" quotePrefix="1" applyFont="1" applyFill="1" applyBorder="1" applyAlignment="1">
      <alignment horizontal="left" vertical="center" wrapText="1"/>
    </xf>
    <xf numFmtId="0" fontId="101" fillId="24" borderId="10" xfId="250" quotePrefix="1" applyFont="1" applyFill="1" applyBorder="1" applyAlignment="1">
      <alignment horizontal="center" vertical="center"/>
    </xf>
    <xf numFmtId="0" fontId="100" fillId="24" borderId="10" xfId="250" applyFont="1" applyFill="1" applyBorder="1" applyAlignment="1">
      <alignment horizontal="left" vertical="center" wrapText="1"/>
    </xf>
    <xf numFmtId="166" fontId="101" fillId="24" borderId="10" xfId="254" applyNumberFormat="1" applyFont="1" applyFill="1" applyBorder="1" applyAlignment="1">
      <alignment horizontal="center" vertical="center"/>
    </xf>
    <xf numFmtId="166" fontId="100" fillId="24" borderId="10" xfId="254" applyNumberFormat="1" applyFont="1" applyFill="1" applyBorder="1" applyAlignment="1">
      <alignment vertical="center"/>
    </xf>
    <xf numFmtId="0" fontId="101" fillId="24" borderId="10" xfId="250" applyFont="1" applyFill="1" applyBorder="1" applyAlignment="1">
      <alignment horizontal="left" vertical="center" wrapText="1"/>
    </xf>
    <xf numFmtId="166" fontId="101" fillId="24" borderId="10" xfId="254" applyNumberFormat="1" applyFont="1" applyFill="1" applyBorder="1" applyAlignment="1">
      <alignment vertical="center"/>
    </xf>
    <xf numFmtId="3" fontId="100" fillId="24" borderId="10" xfId="250" applyNumberFormat="1" applyFont="1" applyFill="1" applyBorder="1" applyAlignment="1">
      <alignment horizontal="center" vertical="center" wrapText="1"/>
    </xf>
    <xf numFmtId="3" fontId="100" fillId="24" borderId="10" xfId="254" applyNumberFormat="1" applyFont="1" applyFill="1" applyBorder="1" applyAlignment="1">
      <alignment vertical="center"/>
    </xf>
    <xf numFmtId="0" fontId="100" fillId="24" borderId="11" xfId="250" applyFont="1" applyFill="1" applyBorder="1" applyAlignment="1">
      <alignment vertical="center"/>
    </xf>
    <xf numFmtId="166" fontId="100" fillId="24" borderId="11" xfId="254" applyNumberFormat="1" applyFont="1" applyFill="1" applyBorder="1" applyAlignment="1">
      <alignment vertical="center"/>
    </xf>
    <xf numFmtId="0" fontId="41" fillId="0" borderId="0" xfId="129" applyFont="1" applyBorder="1" applyAlignment="1">
      <alignment horizontal="right"/>
    </xf>
    <xf numFmtId="0" fontId="111" fillId="0" borderId="0" xfId="0" applyFont="1"/>
    <xf numFmtId="0" fontId="111" fillId="0" borderId="0" xfId="0" applyFont="1" applyAlignment="1">
      <alignment vertical="center"/>
    </xf>
    <xf numFmtId="179" fontId="106" fillId="24" borderId="10" xfId="0" applyNumberFormat="1" applyFont="1" applyFill="1" applyBorder="1" applyAlignment="1">
      <alignment horizontal="center" vertical="center"/>
    </xf>
    <xf numFmtId="166" fontId="109" fillId="24" borderId="11" xfId="40" applyNumberFormat="1" applyFont="1" applyFill="1" applyBorder="1"/>
    <xf numFmtId="4" fontId="109" fillId="24" borderId="11" xfId="40" applyNumberFormat="1" applyFont="1" applyFill="1" applyBorder="1"/>
    <xf numFmtId="4" fontId="98" fillId="0" borderId="16" xfId="72" applyNumberFormat="1" applyFont="1" applyBorder="1" applyAlignment="1">
      <alignment horizontal="right" vertical="center"/>
    </xf>
    <xf numFmtId="0" fontId="44" fillId="0" borderId="16" xfId="72" applyFont="1" applyBorder="1" applyAlignment="1">
      <alignment horizontal="left" vertical="top" wrapText="1"/>
    </xf>
    <xf numFmtId="0" fontId="37" fillId="0" borderId="16" xfId="72" applyFont="1" applyBorder="1" applyAlignment="1">
      <alignment horizontal="left" vertical="top" wrapText="1"/>
    </xf>
    <xf numFmtId="0" fontId="38" fillId="24" borderId="0" xfId="157" applyFont="1" applyFill="1"/>
    <xf numFmtId="0" fontId="43" fillId="0" borderId="14" xfId="0" applyFont="1" applyBorder="1" applyAlignment="1">
      <alignment vertical="top"/>
    </xf>
    <xf numFmtId="0" fontId="43" fillId="0" borderId="0" xfId="0" applyFont="1" applyBorder="1" applyAlignment="1">
      <alignment vertical="top"/>
    </xf>
    <xf numFmtId="0" fontId="43" fillId="0" borderId="13" xfId="0" applyFont="1" applyBorder="1" applyAlignment="1">
      <alignment vertical="top"/>
    </xf>
    <xf numFmtId="0" fontId="109" fillId="0" borderId="14" xfId="0" applyFont="1" applyBorder="1" applyAlignment="1">
      <alignment vertical="top" wrapText="1"/>
    </xf>
    <xf numFmtId="0" fontId="109" fillId="0" borderId="0" xfId="0" applyFont="1" applyBorder="1" applyAlignment="1">
      <alignment vertical="top"/>
    </xf>
    <xf numFmtId="0" fontId="109" fillId="0" borderId="13" xfId="0" applyFont="1" applyBorder="1" applyAlignment="1">
      <alignment vertical="top"/>
    </xf>
    <xf numFmtId="0" fontId="109" fillId="0" borderId="0" xfId="0" applyFont="1" applyBorder="1" applyAlignment="1">
      <alignment vertical="top" wrapText="1"/>
    </xf>
    <xf numFmtId="0" fontId="109" fillId="0" borderId="13" xfId="0" applyFont="1" applyBorder="1" applyAlignment="1">
      <alignment vertical="top" wrapText="1"/>
    </xf>
    <xf numFmtId="0" fontId="106" fillId="24" borderId="12" xfId="157" applyFont="1" applyFill="1" applyBorder="1" applyAlignment="1">
      <alignment horizontal="center" vertical="center"/>
    </xf>
    <xf numFmtId="0" fontId="117" fillId="24" borderId="12" xfId="157" applyFont="1" applyFill="1" applyBorder="1" applyAlignment="1">
      <alignment horizontal="center" vertical="center"/>
    </xf>
    <xf numFmtId="0" fontId="106" fillId="24" borderId="12" xfId="157" applyFont="1" applyFill="1" applyBorder="1" applyAlignment="1">
      <alignment horizontal="left" vertical="center" wrapText="1"/>
    </xf>
    <xf numFmtId="0" fontId="106" fillId="24" borderId="12" xfId="157" quotePrefix="1" applyFont="1" applyFill="1" applyBorder="1" applyAlignment="1">
      <alignment horizontal="center" vertical="center"/>
    </xf>
    <xf numFmtId="4" fontId="106" fillId="24" borderId="12" xfId="157" quotePrefix="1" applyNumberFormat="1" applyFont="1" applyFill="1" applyBorder="1" applyAlignment="1">
      <alignment horizontal="right" vertical="center"/>
    </xf>
    <xf numFmtId="0" fontId="106" fillId="24" borderId="0" xfId="157" applyFont="1" applyFill="1" applyAlignment="1">
      <alignment horizontal="center" vertical="center"/>
    </xf>
    <xf numFmtId="0" fontId="109" fillId="24" borderId="10" xfId="157" applyFont="1" applyFill="1" applyBorder="1" applyAlignment="1">
      <alignment horizontal="center" vertical="center"/>
    </xf>
    <xf numFmtId="0" fontId="118" fillId="24" borderId="10" xfId="157" applyFont="1" applyFill="1" applyBorder="1" applyAlignment="1">
      <alignment horizontal="center" vertical="center"/>
    </xf>
    <xf numFmtId="0" fontId="109" fillId="24" borderId="10" xfId="157" applyFont="1" applyFill="1" applyBorder="1" applyAlignment="1">
      <alignment horizontal="left" vertical="center" wrapText="1"/>
    </xf>
    <xf numFmtId="0" fontId="109" fillId="24" borderId="10" xfId="157" quotePrefix="1" applyFont="1" applyFill="1" applyBorder="1" applyAlignment="1">
      <alignment horizontal="center" vertical="center"/>
    </xf>
    <xf numFmtId="0" fontId="109" fillId="24" borderId="0" xfId="157" applyFont="1" applyFill="1"/>
    <xf numFmtId="4" fontId="109" fillId="24" borderId="10" xfId="157" quotePrefix="1" applyNumberFormat="1" applyFont="1" applyFill="1" applyBorder="1" applyAlignment="1">
      <alignment horizontal="right" vertical="center"/>
    </xf>
    <xf numFmtId="0" fontId="109" fillId="24" borderId="10" xfId="157" applyFont="1" applyFill="1" applyBorder="1"/>
    <xf numFmtId="0" fontId="117" fillId="24" borderId="10" xfId="157" applyFont="1" applyFill="1" applyBorder="1" applyAlignment="1">
      <alignment horizontal="center" vertical="center"/>
    </xf>
    <xf numFmtId="0" fontId="106" fillId="24" borderId="10" xfId="157" applyFont="1" applyFill="1" applyBorder="1" applyAlignment="1">
      <alignment horizontal="left" vertical="center" wrapText="1"/>
    </xf>
    <xf numFmtId="0" fontId="106" fillId="24" borderId="10" xfId="157" quotePrefix="1" applyFont="1" applyFill="1" applyBorder="1" applyAlignment="1">
      <alignment horizontal="center" vertical="center" wrapText="1"/>
    </xf>
    <xf numFmtId="9" fontId="106" fillId="24" borderId="0" xfId="2639" applyFont="1" applyFill="1" applyAlignment="1">
      <alignment horizontal="center" vertical="center"/>
    </xf>
    <xf numFmtId="4" fontId="106" fillId="24" borderId="10" xfId="157" quotePrefix="1" applyNumberFormat="1" applyFont="1" applyFill="1" applyBorder="1" applyAlignment="1">
      <alignment horizontal="right" vertical="center"/>
    </xf>
    <xf numFmtId="9" fontId="106" fillId="24" borderId="10" xfId="2639" applyFont="1" applyFill="1" applyBorder="1" applyAlignment="1">
      <alignment horizontal="center" vertical="center"/>
    </xf>
    <xf numFmtId="0" fontId="119" fillId="24" borderId="10" xfId="157" applyFont="1" applyFill="1" applyBorder="1" applyAlignment="1">
      <alignment horizontal="center" vertical="center"/>
    </xf>
    <xf numFmtId="4" fontId="106" fillId="24" borderId="10" xfId="264" quotePrefix="1" applyNumberFormat="1" applyFont="1" applyFill="1" applyBorder="1" applyAlignment="1">
      <alignment horizontal="center" vertical="center"/>
    </xf>
    <xf numFmtId="0" fontId="120" fillId="24" borderId="10" xfId="157" applyFont="1" applyFill="1" applyBorder="1" applyAlignment="1">
      <alignment horizontal="center" vertical="center"/>
    </xf>
    <xf numFmtId="0" fontId="106" fillId="24" borderId="0" xfId="157" applyFont="1" applyFill="1"/>
    <xf numFmtId="0" fontId="106" fillId="24" borderId="10" xfId="157" applyFont="1" applyFill="1" applyBorder="1"/>
    <xf numFmtId="4" fontId="109" fillId="24" borderId="10" xfId="254" applyNumberFormat="1" applyFont="1" applyFill="1" applyBorder="1" applyAlignment="1">
      <alignment horizontal="center" vertical="center"/>
    </xf>
    <xf numFmtId="0" fontId="106" fillId="24" borderId="10" xfId="157" quotePrefix="1" applyFont="1" applyFill="1" applyBorder="1" applyAlignment="1">
      <alignment horizontal="center" vertical="center"/>
    </xf>
    <xf numFmtId="0" fontId="106" fillId="24" borderId="10" xfId="157" applyFont="1" applyFill="1" applyBorder="1" applyAlignment="1">
      <alignment horizontal="center" vertical="center" wrapText="1"/>
    </xf>
    <xf numFmtId="0" fontId="118" fillId="24" borderId="10" xfId="157" quotePrefix="1" applyFont="1" applyFill="1" applyBorder="1" applyAlignment="1">
      <alignment horizontal="center" vertical="center"/>
    </xf>
    <xf numFmtId="0" fontId="109" fillId="24" borderId="10" xfId="157" applyFont="1" applyFill="1" applyBorder="1" applyAlignment="1">
      <alignment horizontal="center" vertical="center" wrapText="1"/>
    </xf>
    <xf numFmtId="0" fontId="119" fillId="24" borderId="10" xfId="157" quotePrefix="1" applyFont="1" applyFill="1" applyBorder="1" applyAlignment="1">
      <alignment horizontal="center" vertical="center"/>
    </xf>
    <xf numFmtId="3" fontId="106" fillId="24" borderId="10" xfId="254" applyNumberFormat="1" applyFont="1" applyFill="1" applyBorder="1" applyAlignment="1">
      <alignment horizontal="center" vertical="center" wrapText="1"/>
    </xf>
    <xf numFmtId="0" fontId="117" fillId="24" borderId="10" xfId="157" quotePrefix="1" applyFont="1" applyFill="1" applyBorder="1" applyAlignment="1">
      <alignment horizontal="center" vertical="center"/>
    </xf>
    <xf numFmtId="0" fontId="106" fillId="24" borderId="10" xfId="157" quotePrefix="1" applyFont="1" applyFill="1" applyBorder="1" applyAlignment="1">
      <alignment horizontal="left" vertical="center" wrapText="1"/>
    </xf>
    <xf numFmtId="0" fontId="109" fillId="24" borderId="10" xfId="157" quotePrefix="1" applyFont="1" applyFill="1" applyBorder="1" applyAlignment="1">
      <alignment horizontal="left" vertical="center" wrapText="1"/>
    </xf>
    <xf numFmtId="3" fontId="106" fillId="24" borderId="10" xfId="157" quotePrefix="1" applyNumberFormat="1" applyFont="1" applyFill="1" applyBorder="1" applyAlignment="1">
      <alignment horizontal="center" vertical="center" wrapText="1"/>
    </xf>
    <xf numFmtId="0" fontId="109" fillId="24" borderId="10" xfId="157" applyFont="1" applyFill="1" applyBorder="1" applyAlignment="1">
      <alignment vertical="center" wrapText="1"/>
    </xf>
    <xf numFmtId="166" fontId="109" fillId="24" borderId="10" xfId="254" applyNumberFormat="1" applyFont="1" applyFill="1" applyBorder="1" applyAlignment="1">
      <alignment vertical="center"/>
    </xf>
    <xf numFmtId="3" fontId="106" fillId="24" borderId="10" xfId="254" applyNumberFormat="1" applyFont="1" applyFill="1" applyBorder="1" applyAlignment="1">
      <alignment horizontal="center" vertical="center"/>
    </xf>
    <xf numFmtId="3" fontId="109" fillId="24" borderId="10" xfId="254" applyNumberFormat="1" applyFont="1" applyFill="1" applyBorder="1" applyAlignment="1">
      <alignment horizontal="center" vertical="center"/>
    </xf>
    <xf numFmtId="0" fontId="109" fillId="24" borderId="0" xfId="157" applyFont="1" applyFill="1" applyAlignment="1">
      <alignment horizontal="center" vertical="center"/>
    </xf>
    <xf numFmtId="43" fontId="109" fillId="24" borderId="10" xfId="254" applyFont="1" applyFill="1" applyBorder="1" applyAlignment="1">
      <alignment horizontal="right" vertical="center"/>
    </xf>
    <xf numFmtId="4" fontId="109" fillId="24" borderId="10" xfId="157" applyNumberFormat="1" applyFont="1" applyFill="1" applyBorder="1" applyAlignment="1">
      <alignment horizontal="center" vertical="center"/>
    </xf>
    <xf numFmtId="0" fontId="109" fillId="24" borderId="11" xfId="0" applyFont="1" applyFill="1" applyBorder="1"/>
    <xf numFmtId="0" fontId="109" fillId="24" borderId="0" xfId="0" applyFont="1" applyFill="1"/>
    <xf numFmtId="0" fontId="109" fillId="0" borderId="0" xfId="0" applyFont="1"/>
    <xf numFmtId="0" fontId="106" fillId="0" borderId="0" xfId="59" applyFont="1"/>
    <xf numFmtId="0" fontId="106" fillId="0" borderId="0" xfId="0" applyFont="1" applyAlignment="1"/>
    <xf numFmtId="0" fontId="106" fillId="0" borderId="0" xfId="0" applyFont="1"/>
    <xf numFmtId="0" fontId="106" fillId="0" borderId="0" xfId="0" applyFont="1" applyAlignment="1">
      <alignment horizontal="right"/>
    </xf>
    <xf numFmtId="0" fontId="106" fillId="0" borderId="0" xfId="0" applyFont="1" applyBorder="1" applyAlignment="1"/>
    <xf numFmtId="0" fontId="106" fillId="0" borderId="0" xfId="0" applyFont="1" applyBorder="1" applyAlignment="1">
      <alignment horizontal="center"/>
    </xf>
    <xf numFmtId="0" fontId="106" fillId="0" borderId="0" xfId="59" applyFont="1" applyAlignment="1">
      <alignment horizontal="center" vertical="center"/>
    </xf>
    <xf numFmtId="0" fontId="106" fillId="0" borderId="0" xfId="0" applyFont="1" applyBorder="1" applyAlignment="1">
      <alignment vertical="center"/>
    </xf>
    <xf numFmtId="9" fontId="106" fillId="24" borderId="0" xfId="2639" applyFont="1" applyFill="1" applyBorder="1" applyAlignment="1">
      <alignment horizontal="center" vertical="center"/>
    </xf>
    <xf numFmtId="0" fontId="106" fillId="24" borderId="11" xfId="157" applyFont="1" applyFill="1" applyBorder="1" applyAlignment="1">
      <alignment horizontal="center" vertical="center"/>
    </xf>
    <xf numFmtId="0" fontId="117" fillId="24" borderId="11" xfId="157" applyFont="1" applyFill="1" applyBorder="1" applyAlignment="1">
      <alignment horizontal="center" vertical="center"/>
    </xf>
    <xf numFmtId="0" fontId="106" fillId="24" borderId="11" xfId="157" applyFont="1" applyFill="1" applyBorder="1" applyAlignment="1">
      <alignment horizontal="left" vertical="center" wrapText="1"/>
    </xf>
    <xf numFmtId="0" fontId="106" fillId="24" borderId="11" xfId="157" quotePrefix="1" applyFont="1" applyFill="1" applyBorder="1" applyAlignment="1">
      <alignment horizontal="center" vertical="center" wrapText="1"/>
    </xf>
    <xf numFmtId="3" fontId="106" fillId="24" borderId="11" xfId="0" applyNumberFormat="1" applyFont="1" applyFill="1" applyBorder="1" applyAlignment="1">
      <alignment horizontal="center" vertical="center"/>
    </xf>
    <xf numFmtId="9" fontId="106" fillId="24" borderId="21" xfId="2639" applyFont="1" applyFill="1" applyBorder="1" applyAlignment="1">
      <alignment horizontal="center" vertical="center"/>
    </xf>
    <xf numFmtId="4" fontId="106" fillId="24" borderId="11" xfId="157" quotePrefix="1" applyNumberFormat="1" applyFont="1" applyFill="1" applyBorder="1" applyAlignment="1">
      <alignment horizontal="right" vertical="center"/>
    </xf>
    <xf numFmtId="9" fontId="106" fillId="24" borderId="11" xfId="2639" applyFont="1" applyFill="1" applyBorder="1" applyAlignment="1">
      <alignment horizontal="center" vertical="center"/>
    </xf>
    <xf numFmtId="4" fontId="106" fillId="57" borderId="10" xfId="157" quotePrefix="1" applyNumberFormat="1" applyFont="1" applyFill="1" applyBorder="1" applyAlignment="1">
      <alignment horizontal="right" vertical="center"/>
    </xf>
    <xf numFmtId="4" fontId="106" fillId="57" borderId="16" xfId="157" quotePrefix="1" applyNumberFormat="1" applyFont="1" applyFill="1" applyBorder="1" applyAlignment="1">
      <alignment horizontal="right" vertical="center"/>
    </xf>
    <xf numFmtId="49" fontId="43" fillId="25" borderId="16" xfId="157" applyNumberFormat="1" applyFont="1" applyFill="1" applyBorder="1" applyAlignment="1">
      <alignment horizontal="center" vertical="center" wrapText="1"/>
    </xf>
    <xf numFmtId="3" fontId="106" fillId="25" borderId="16" xfId="157" applyNumberFormat="1" applyFont="1" applyFill="1" applyBorder="1" applyAlignment="1">
      <alignment horizontal="center" vertical="center" wrapText="1"/>
    </xf>
    <xf numFmtId="0" fontId="109" fillId="0" borderId="14" xfId="0" applyFont="1" applyBorder="1" applyAlignment="1">
      <alignment vertical="top"/>
    </xf>
    <xf numFmtId="4" fontId="99" fillId="24" borderId="16" xfId="0" applyNumberFormat="1" applyFont="1" applyFill="1" applyBorder="1" applyAlignment="1">
      <alignment horizontal="right" vertical="center"/>
    </xf>
    <xf numFmtId="4" fontId="98" fillId="0" borderId="16" xfId="0" applyNumberFormat="1" applyFont="1" applyBorder="1" applyAlignment="1">
      <alignment horizontal="right" vertical="center"/>
    </xf>
    <xf numFmtId="0" fontId="98" fillId="24" borderId="11" xfId="157" applyFont="1" applyFill="1" applyBorder="1" applyAlignment="1">
      <alignment horizontal="center" vertical="center"/>
    </xf>
    <xf numFmtId="0" fontId="98" fillId="24" borderId="11" xfId="157" applyFont="1" applyFill="1" applyBorder="1" applyAlignment="1">
      <alignment horizontal="left" vertical="center" wrapText="1"/>
    </xf>
    <xf numFmtId="0" fontId="98" fillId="24" borderId="11" xfId="157" quotePrefix="1" applyFont="1" applyFill="1" applyBorder="1" applyAlignment="1">
      <alignment horizontal="center" vertical="center" wrapText="1"/>
    </xf>
    <xf numFmtId="4" fontId="98" fillId="24" borderId="11" xfId="157" quotePrefix="1" applyNumberFormat="1" applyFont="1" applyFill="1" applyBorder="1" applyAlignment="1">
      <alignment horizontal="right" vertical="center"/>
    </xf>
    <xf numFmtId="0" fontId="99" fillId="24" borderId="11" xfId="157" applyFont="1" applyFill="1" applyBorder="1" applyAlignment="1">
      <alignment horizontal="center" vertical="center"/>
    </xf>
    <xf numFmtId="0" fontId="99" fillId="24" borderId="11" xfId="157" applyFont="1" applyFill="1" applyBorder="1" applyAlignment="1">
      <alignment horizontal="left" vertical="center" wrapText="1"/>
    </xf>
    <xf numFmtId="0" fontId="99" fillId="24" borderId="11" xfId="157" applyFont="1" applyFill="1" applyBorder="1" applyAlignment="1">
      <alignment vertical="center" wrapText="1"/>
    </xf>
    <xf numFmtId="3" fontId="106" fillId="24" borderId="11" xfId="0" applyNumberFormat="1" applyFont="1" applyFill="1" applyBorder="1" applyAlignment="1">
      <alignment horizontal="center" vertical="top"/>
    </xf>
    <xf numFmtId="0" fontId="108" fillId="24" borderId="11" xfId="157" applyFont="1" applyFill="1" applyBorder="1" applyAlignment="1">
      <alignment horizontal="center" vertical="center"/>
    </xf>
    <xf numFmtId="3" fontId="99" fillId="24" borderId="11" xfId="254" applyNumberFormat="1" applyFont="1" applyFill="1" applyBorder="1" applyAlignment="1">
      <alignment horizontal="center" vertical="center"/>
    </xf>
    <xf numFmtId="4" fontId="99" fillId="24" borderId="11" xfId="157" quotePrefix="1" applyNumberFormat="1" applyFont="1" applyFill="1" applyBorder="1" applyAlignment="1">
      <alignment horizontal="right" vertical="center"/>
    </xf>
    <xf numFmtId="0" fontId="41" fillId="0" borderId="0" xfId="0" applyFont="1" applyBorder="1" applyAlignment="1">
      <alignment horizontal="center" vertical="center" wrapText="1"/>
    </xf>
    <xf numFmtId="0" fontId="41" fillId="0" borderId="0" xfId="0" applyFont="1" applyBorder="1" applyAlignment="1">
      <alignment horizontal="center"/>
    </xf>
    <xf numFmtId="0" fontId="41" fillId="0" borderId="0" xfId="0" applyFont="1" applyBorder="1" applyAlignment="1">
      <alignment horizontal="center" vertical="center"/>
    </xf>
    <xf numFmtId="0" fontId="43" fillId="0" borderId="14" xfId="0" applyFont="1" applyBorder="1" applyAlignment="1">
      <alignment vertical="top"/>
    </xf>
    <xf numFmtId="0" fontId="43" fillId="0" borderId="0" xfId="0" applyFont="1" applyBorder="1" applyAlignment="1">
      <alignment vertical="top"/>
    </xf>
    <xf numFmtId="0" fontId="43" fillId="0" borderId="13" xfId="0" applyFont="1" applyBorder="1" applyAlignment="1">
      <alignment vertical="top"/>
    </xf>
    <xf numFmtId="49" fontId="43" fillId="25" borderId="16" xfId="157" applyNumberFormat="1" applyFont="1" applyFill="1" applyBorder="1" applyAlignment="1">
      <alignment horizontal="center" vertical="top" wrapText="1"/>
    </xf>
    <xf numFmtId="0" fontId="44" fillId="25" borderId="12" xfId="85" applyFont="1" applyFill="1" applyBorder="1" applyAlignment="1">
      <alignment horizontal="center" vertical="center" wrapText="1"/>
    </xf>
    <xf numFmtId="0" fontId="44" fillId="25" borderId="11" xfId="85" applyFont="1" applyFill="1" applyBorder="1" applyAlignment="1">
      <alignment horizontal="center" vertical="center" wrapText="1"/>
    </xf>
    <xf numFmtId="0" fontId="41" fillId="0" borderId="0" xfId="145" applyFont="1" applyAlignment="1">
      <alignment horizontal="left" vertical="top"/>
    </xf>
    <xf numFmtId="0" fontId="41" fillId="0" borderId="0" xfId="145" applyFont="1" applyAlignment="1">
      <alignment horizontal="center" vertical="top"/>
    </xf>
    <xf numFmtId="174" fontId="43" fillId="0" borderId="0" xfId="85" applyNumberFormat="1" applyFont="1" applyFill="1" applyBorder="1" applyAlignment="1">
      <alignment horizontal="center" vertical="center"/>
    </xf>
    <xf numFmtId="0" fontId="109" fillId="0" borderId="0" xfId="0" applyFont="1" applyBorder="1" applyAlignment="1">
      <alignment vertical="top"/>
    </xf>
    <xf numFmtId="0" fontId="109" fillId="0" borderId="13" xfId="0" applyFont="1" applyBorder="1" applyAlignment="1">
      <alignment vertical="top"/>
    </xf>
    <xf numFmtId="49" fontId="43" fillId="25" borderId="16" xfId="157" applyNumberFormat="1" applyFont="1" applyFill="1" applyBorder="1" applyAlignment="1">
      <alignment horizontal="center" vertical="top" wrapText="1"/>
    </xf>
    <xf numFmtId="0" fontId="41" fillId="0" borderId="0" xfId="85" applyFont="1" applyBorder="1" applyAlignment="1">
      <alignment vertical="top"/>
    </xf>
    <xf numFmtId="0" fontId="46" fillId="24" borderId="23" xfId="85" applyFont="1" applyFill="1" applyBorder="1" applyAlignment="1">
      <alignment horizontal="center" vertical="center" wrapText="1"/>
    </xf>
    <xf numFmtId="0" fontId="46" fillId="24" borderId="22" xfId="85" applyFont="1" applyFill="1" applyBorder="1" applyAlignment="1">
      <alignment horizontal="center" vertical="center" wrapText="1"/>
    </xf>
    <xf numFmtId="0" fontId="38" fillId="24" borderId="0" xfId="85" applyFont="1" applyFill="1"/>
    <xf numFmtId="0" fontId="44" fillId="25" borderId="11" xfId="85" applyFont="1" applyFill="1" applyBorder="1" applyAlignment="1">
      <alignment horizontal="center" wrapText="1"/>
    </xf>
    <xf numFmtId="0" fontId="66" fillId="0" borderId="14" xfId="85" applyFont="1" applyFill="1" applyBorder="1" applyAlignment="1">
      <alignment horizontal="justify" vertical="center" wrapText="1"/>
    </xf>
    <xf numFmtId="164" fontId="66" fillId="0" borderId="10" xfId="295" applyFont="1" applyFill="1" applyBorder="1" applyAlignment="1">
      <alignment horizontal="justify" vertical="center" wrapText="1"/>
    </xf>
    <xf numFmtId="0" fontId="63" fillId="0" borderId="14" xfId="85" applyFont="1" applyFill="1" applyBorder="1" applyAlignment="1">
      <alignment horizontal="justify" vertical="center" wrapText="1"/>
    </xf>
    <xf numFmtId="0" fontId="63" fillId="0" borderId="0" xfId="85" applyFont="1" applyFill="1" applyBorder="1" applyAlignment="1">
      <alignment horizontal="justify" vertical="center" wrapText="1"/>
    </xf>
    <xf numFmtId="0" fontId="63" fillId="0" borderId="13" xfId="85" applyFont="1" applyFill="1" applyBorder="1" applyAlignment="1">
      <alignment horizontal="justify" vertical="center" wrapText="1"/>
    </xf>
    <xf numFmtId="164" fontId="63" fillId="0" borderId="10" xfId="295" applyFont="1" applyFill="1" applyBorder="1" applyAlignment="1">
      <alignment horizontal="justify" vertical="center" wrapText="1"/>
    </xf>
    <xf numFmtId="164" fontId="63" fillId="0" borderId="10" xfId="295" applyFont="1" applyFill="1" applyBorder="1" applyAlignment="1">
      <alignment horizontal="left" vertical="center" wrapText="1"/>
    </xf>
    <xf numFmtId="164" fontId="66" fillId="0" borderId="11" xfId="295" applyFont="1" applyFill="1" applyBorder="1" applyAlignment="1">
      <alignment horizontal="left" vertical="center" wrapText="1"/>
    </xf>
    <xf numFmtId="0" fontId="43" fillId="0" borderId="0" xfId="85" applyFont="1" applyAlignment="1">
      <alignment horizontal="left" vertical="top"/>
    </xf>
    <xf numFmtId="0" fontId="43" fillId="0" borderId="0" xfId="85" applyFont="1" applyAlignment="1">
      <alignment horizontal="center" vertical="top"/>
    </xf>
    <xf numFmtId="0" fontId="39" fillId="0" borderId="0" xfId="85" applyFont="1" applyAlignment="1">
      <alignment horizontal="left" vertical="top" indent="9"/>
    </xf>
    <xf numFmtId="0" fontId="41" fillId="0" borderId="0" xfId="1136" applyFont="1" applyAlignment="1">
      <alignment vertical="top"/>
    </xf>
    <xf numFmtId="0" fontId="44" fillId="0" borderId="10" xfId="1136" quotePrefix="1" applyFont="1" applyBorder="1" applyAlignment="1">
      <alignment horizontal="right" vertical="center"/>
    </xf>
    <xf numFmtId="9" fontId="98" fillId="0" borderId="10" xfId="264" quotePrefix="1" applyFont="1" applyBorder="1" applyAlignment="1">
      <alignment horizontal="right" vertical="center"/>
    </xf>
    <xf numFmtId="43" fontId="37" fillId="0" borderId="10" xfId="254" applyFont="1" applyBorder="1" applyAlignment="1">
      <alignment horizontal="right" vertical="center"/>
    </xf>
    <xf numFmtId="0" fontId="37" fillId="0" borderId="10" xfId="1136" applyFont="1" applyBorder="1" applyAlignment="1">
      <alignment horizontal="right" vertical="center"/>
    </xf>
    <xf numFmtId="165" fontId="37" fillId="0" borderId="10" xfId="254" applyNumberFormat="1" applyFont="1" applyBorder="1" applyAlignment="1">
      <alignment horizontal="right" vertical="center"/>
    </xf>
    <xf numFmtId="180" fontId="98" fillId="0" borderId="10" xfId="254" applyNumberFormat="1" applyFont="1" applyBorder="1" applyAlignment="1">
      <alignment horizontal="right" vertical="center"/>
    </xf>
    <xf numFmtId="166" fontId="37" fillId="0" borderId="10" xfId="254" applyNumberFormat="1" applyFont="1" applyBorder="1" applyAlignment="1">
      <alignment horizontal="right" vertical="center"/>
    </xf>
    <xf numFmtId="0" fontId="37" fillId="0" borderId="0" xfId="1136" applyFont="1" applyAlignment="1">
      <alignment horizontal="right" vertical="center"/>
    </xf>
    <xf numFmtId="4" fontId="113" fillId="24" borderId="10" xfId="265" applyNumberFormat="1" applyFont="1" applyFill="1" applyBorder="1" applyAlignment="1">
      <alignment horizontal="right" vertical="center"/>
    </xf>
    <xf numFmtId="4" fontId="113" fillId="0" borderId="10" xfId="265" applyNumberFormat="1" applyFont="1" applyBorder="1" applyAlignment="1">
      <alignment horizontal="right" vertical="center"/>
    </xf>
    <xf numFmtId="0" fontId="44" fillId="0" borderId="11" xfId="1136" applyFont="1" applyBorder="1" applyAlignment="1">
      <alignment horizontal="center" vertical="center"/>
    </xf>
    <xf numFmtId="4" fontId="103" fillId="0" borderId="11" xfId="1136" applyNumberFormat="1" applyFont="1" applyBorder="1" applyAlignment="1">
      <alignment vertical="center"/>
    </xf>
    <xf numFmtId="0" fontId="99" fillId="24" borderId="17" xfId="0" quotePrefix="1" applyFont="1" applyFill="1" applyBorder="1" applyAlignment="1">
      <alignment horizontal="justify" vertical="top" wrapText="1"/>
    </xf>
    <xf numFmtId="0" fontId="99" fillId="0" borderId="17" xfId="0" quotePrefix="1" applyFont="1" applyBorder="1" applyAlignment="1">
      <alignment horizontal="justify" vertical="top" wrapText="1"/>
    </xf>
    <xf numFmtId="3" fontId="98" fillId="0" borderId="10" xfId="250" quotePrefix="1" applyNumberFormat="1" applyFont="1" applyBorder="1" applyAlignment="1">
      <alignment horizontal="center" vertical="center"/>
    </xf>
    <xf numFmtId="179" fontId="98" fillId="0" borderId="10" xfId="250" applyNumberFormat="1" applyFont="1" applyBorder="1" applyAlignment="1">
      <alignment horizontal="center" vertical="center"/>
    </xf>
    <xf numFmtId="179" fontId="98" fillId="0" borderId="11" xfId="250" applyNumberFormat="1" applyFont="1" applyBorder="1" applyAlignment="1">
      <alignment horizontal="center" vertical="center"/>
    </xf>
    <xf numFmtId="4" fontId="98" fillId="0" borderId="10" xfId="250" applyNumberFormat="1" applyFont="1" applyBorder="1" applyAlignment="1">
      <alignment horizontal="center" vertical="center"/>
    </xf>
    <xf numFmtId="3" fontId="98" fillId="0" borderId="10" xfId="250" applyNumberFormat="1" applyFont="1" applyBorder="1" applyAlignment="1">
      <alignment horizontal="center" vertical="center"/>
    </xf>
    <xf numFmtId="3" fontId="98" fillId="24" borderId="10" xfId="250" applyNumberFormat="1" applyFont="1" applyFill="1" applyBorder="1" applyAlignment="1">
      <alignment horizontal="center" vertical="center"/>
    </xf>
    <xf numFmtId="179" fontId="98" fillId="24" borderId="10" xfId="250" quotePrefix="1" applyNumberFormat="1" applyFont="1" applyFill="1" applyBorder="1" applyAlignment="1">
      <alignment horizontal="center" vertical="center" wrapText="1"/>
    </xf>
    <xf numFmtId="179" fontId="98" fillId="24" borderId="10" xfId="250" quotePrefix="1" applyNumberFormat="1" applyFont="1" applyFill="1" applyBorder="1" applyAlignment="1">
      <alignment horizontal="center" vertical="center"/>
    </xf>
    <xf numFmtId="3" fontId="98" fillId="24" borderId="10" xfId="250" quotePrefix="1" applyNumberFormat="1" applyFont="1" applyFill="1" applyBorder="1" applyAlignment="1">
      <alignment horizontal="center" vertical="center" wrapText="1"/>
    </xf>
    <xf numFmtId="3" fontId="98" fillId="24" borderId="10" xfId="250" quotePrefix="1" applyNumberFormat="1" applyFont="1" applyFill="1" applyBorder="1" applyAlignment="1">
      <alignment horizontal="center" vertical="center"/>
    </xf>
    <xf numFmtId="3" fontId="98" fillId="24" borderId="10" xfId="250" applyNumberFormat="1" applyFont="1" applyFill="1" applyBorder="1" applyAlignment="1">
      <alignment horizontal="center" vertical="center" wrapText="1"/>
    </xf>
    <xf numFmtId="0" fontId="43" fillId="25" borderId="16" xfId="0" applyNumberFormat="1" applyFont="1" applyFill="1" applyBorder="1" applyAlignment="1">
      <alignment horizontal="center" vertical="top" wrapText="1"/>
    </xf>
    <xf numFmtId="49" fontId="43" fillId="25" borderId="16" xfId="0" applyNumberFormat="1" applyFont="1" applyFill="1" applyBorder="1" applyAlignment="1">
      <alignment horizontal="center" vertical="top" wrapText="1"/>
    </xf>
    <xf numFmtId="4" fontId="43" fillId="25" borderId="16" xfId="0" applyNumberFormat="1" applyFont="1" applyFill="1" applyBorder="1" applyAlignment="1">
      <alignment horizontal="center" vertical="top" wrapText="1"/>
    </xf>
    <xf numFmtId="0" fontId="43" fillId="0" borderId="14" xfId="0" applyFont="1" applyBorder="1" applyAlignment="1">
      <alignment horizontal="left" vertical="top" wrapText="1"/>
    </xf>
    <xf numFmtId="0" fontId="43" fillId="0" borderId="0" xfId="0" applyFont="1" applyBorder="1" applyAlignment="1">
      <alignment horizontal="left" vertical="top" wrapText="1"/>
    </xf>
    <xf numFmtId="0" fontId="43" fillId="0" borderId="13" xfId="0" applyFont="1" applyBorder="1" applyAlignment="1">
      <alignment horizontal="left" vertical="top" wrapText="1"/>
    </xf>
    <xf numFmtId="0" fontId="109" fillId="25" borderId="11" xfId="157" applyNumberFormat="1" applyFont="1" applyFill="1" applyBorder="1" applyAlignment="1">
      <alignment horizontal="center" vertical="top" wrapText="1"/>
    </xf>
    <xf numFmtId="0" fontId="43" fillId="25" borderId="11" xfId="157" applyNumberFormat="1" applyFont="1" applyFill="1" applyBorder="1" applyAlignment="1">
      <alignment horizontal="center" vertical="top" wrapText="1"/>
    </xf>
    <xf numFmtId="0" fontId="106" fillId="25" borderId="11" xfId="0" applyNumberFormat="1" applyFont="1" applyFill="1" applyBorder="1" applyAlignment="1">
      <alignment horizontal="center" vertical="top" wrapText="1"/>
    </xf>
    <xf numFmtId="49" fontId="106" fillId="25" borderId="11" xfId="0" applyNumberFormat="1" applyFont="1" applyFill="1" applyBorder="1" applyAlignment="1">
      <alignment horizontal="center" vertical="top" wrapText="1"/>
    </xf>
    <xf numFmtId="4" fontId="43" fillId="25" borderId="11" xfId="0" applyNumberFormat="1" applyFont="1" applyFill="1" applyBorder="1" applyAlignment="1">
      <alignment horizontal="center" vertical="top" wrapText="1"/>
    </xf>
    <xf numFmtId="49" fontId="106" fillId="25" borderId="11" xfId="157" applyNumberFormat="1" applyFont="1" applyFill="1" applyBorder="1" applyAlignment="1">
      <alignment horizontal="center" vertical="top" wrapText="1"/>
    </xf>
    <xf numFmtId="4" fontId="106" fillId="25" borderId="11" xfId="157" applyNumberFormat="1" applyFont="1" applyFill="1" applyBorder="1" applyAlignment="1">
      <alignment horizontal="center" vertical="top" wrapText="1"/>
    </xf>
    <xf numFmtId="3" fontId="43" fillId="25" borderId="11" xfId="157" applyNumberFormat="1" applyFont="1" applyFill="1" applyBorder="1" applyAlignment="1">
      <alignment horizontal="center" vertical="top" wrapText="1"/>
    </xf>
    <xf numFmtId="0" fontId="43" fillId="25" borderId="11" xfId="0" applyNumberFormat="1" applyFont="1" applyFill="1" applyBorder="1" applyAlignment="1">
      <alignment horizontal="center" vertical="top" wrapText="1"/>
    </xf>
    <xf numFmtId="182" fontId="43" fillId="25" borderId="16" xfId="0" applyNumberFormat="1" applyFont="1" applyFill="1" applyBorder="1" applyAlignment="1">
      <alignment horizontal="center" vertical="top" wrapText="1"/>
    </xf>
    <xf numFmtId="49" fontId="106" fillId="25" borderId="16" xfId="157" applyNumberFormat="1" applyFont="1" applyFill="1" applyBorder="1" applyAlignment="1">
      <alignment horizontal="center" vertical="top" wrapText="1"/>
    </xf>
    <xf numFmtId="179" fontId="106" fillId="25" borderId="11" xfId="157" applyNumberFormat="1" applyFont="1" applyFill="1" applyBorder="1" applyAlignment="1">
      <alignment horizontal="center" vertical="top" wrapText="1"/>
    </xf>
    <xf numFmtId="4" fontId="106" fillId="25" borderId="16" xfId="157" applyNumberFormat="1" applyFont="1" applyFill="1" applyBorder="1" applyAlignment="1">
      <alignment horizontal="center" vertical="top" wrapText="1"/>
    </xf>
    <xf numFmtId="0" fontId="109" fillId="25" borderId="11" xfId="0" applyNumberFormat="1" applyFont="1" applyFill="1" applyBorder="1" applyAlignment="1">
      <alignment horizontal="center" vertical="top" wrapText="1"/>
    </xf>
    <xf numFmtId="179" fontId="109" fillId="25" borderId="11" xfId="157" applyNumberFormat="1" applyFont="1" applyFill="1" applyBorder="1" applyAlignment="1">
      <alignment horizontal="center" vertical="top" wrapText="1"/>
    </xf>
    <xf numFmtId="0" fontId="43" fillId="25" borderId="16" xfId="157" applyNumberFormat="1" applyFont="1" applyFill="1" applyBorder="1" applyAlignment="1">
      <alignment horizontal="center" vertical="top" wrapText="1"/>
    </xf>
    <xf numFmtId="3" fontId="43" fillId="25" borderId="11" xfId="0" applyNumberFormat="1" applyFont="1" applyFill="1" applyBorder="1" applyAlignment="1">
      <alignment horizontal="center" vertical="top" wrapText="1"/>
    </xf>
    <xf numFmtId="3" fontId="43" fillId="25" borderId="16" xfId="0" applyNumberFormat="1" applyFont="1" applyFill="1" applyBorder="1" applyAlignment="1">
      <alignment horizontal="center" vertical="top" wrapText="1"/>
    </xf>
    <xf numFmtId="49" fontId="109" fillId="25" borderId="16" xfId="157" applyNumberFormat="1" applyFont="1" applyFill="1" applyBorder="1" applyAlignment="1">
      <alignment horizontal="center" vertical="top" wrapText="1"/>
    </xf>
    <xf numFmtId="0" fontId="109" fillId="25" borderId="16" xfId="157" applyNumberFormat="1" applyFont="1" applyFill="1" applyBorder="1" applyAlignment="1">
      <alignment horizontal="center" vertical="top" wrapText="1"/>
    </xf>
    <xf numFmtId="0" fontId="106" fillId="25" borderId="16" xfId="0" applyNumberFormat="1" applyFont="1" applyFill="1" applyBorder="1" applyAlignment="1">
      <alignment horizontal="center" vertical="top" wrapText="1"/>
    </xf>
    <xf numFmtId="49" fontId="106" fillId="25" borderId="16" xfId="0" applyNumberFormat="1" applyFont="1" applyFill="1" applyBorder="1" applyAlignment="1">
      <alignment horizontal="center" vertical="top" wrapText="1"/>
    </xf>
    <xf numFmtId="0" fontId="43" fillId="25" borderId="16" xfId="129" applyNumberFormat="1" applyFont="1" applyFill="1" applyBorder="1" applyAlignment="1">
      <alignment horizontal="center" vertical="top" wrapText="1"/>
    </xf>
    <xf numFmtId="49" fontId="43" fillId="25" borderId="16" xfId="129" applyNumberFormat="1" applyFont="1" applyFill="1" applyBorder="1" applyAlignment="1">
      <alignment horizontal="center" vertical="top" wrapText="1"/>
    </xf>
    <xf numFmtId="0" fontId="38" fillId="0" borderId="0" xfId="158" applyFont="1" applyAlignment="1">
      <alignment horizontal="center"/>
    </xf>
    <xf numFmtId="167" fontId="43" fillId="0" borderId="10" xfId="2824" quotePrefix="1" applyNumberFormat="1" applyFont="1" applyBorder="1" applyAlignment="1">
      <alignment horizontal="center" vertical="center"/>
    </xf>
    <xf numFmtId="167" fontId="43" fillId="0" borderId="14" xfId="2824" quotePrefix="1" applyNumberFormat="1" applyFont="1" applyBorder="1" applyAlignment="1">
      <alignment horizontal="center" vertical="center"/>
    </xf>
    <xf numFmtId="167" fontId="43" fillId="0" borderId="12" xfId="2824" quotePrefix="1" applyNumberFormat="1" applyFont="1" applyBorder="1" applyAlignment="1">
      <alignment horizontal="center" vertical="center"/>
    </xf>
    <xf numFmtId="164" fontId="43" fillId="0" borderId="10" xfId="295" applyFont="1" applyBorder="1" applyAlignment="1">
      <alignment horizontal="justify" vertical="center"/>
    </xf>
    <xf numFmtId="164" fontId="39" fillId="0" borderId="10" xfId="295" applyFont="1" applyBorder="1" applyAlignment="1">
      <alignment horizontal="justify" vertical="center"/>
    </xf>
    <xf numFmtId="164" fontId="43" fillId="0" borderId="10" xfId="295" applyFont="1" applyBorder="1" applyAlignment="1">
      <alignment horizontal="justify"/>
    </xf>
    <xf numFmtId="164" fontId="39" fillId="0" borderId="10" xfId="295" applyFont="1" applyBorder="1" applyAlignment="1">
      <alignment horizontal="center" vertical="center"/>
    </xf>
    <xf numFmtId="164" fontId="43" fillId="0" borderId="11" xfId="295" applyFont="1" applyBorder="1" applyAlignment="1">
      <alignment horizontal="center" vertical="center"/>
    </xf>
    <xf numFmtId="164" fontId="43" fillId="0" borderId="11" xfId="295" applyFont="1" applyBorder="1" applyAlignment="1">
      <alignment vertical="center"/>
    </xf>
    <xf numFmtId="0" fontId="64" fillId="24" borderId="0" xfId="2825" applyFont="1" applyFill="1" applyBorder="1" applyAlignment="1">
      <alignment vertical="top"/>
    </xf>
    <xf numFmtId="0" fontId="88" fillId="24" borderId="0" xfId="2825" applyFont="1" applyFill="1" applyBorder="1" applyAlignment="1">
      <alignment horizontal="center" vertical="center"/>
    </xf>
    <xf numFmtId="0" fontId="67" fillId="24" borderId="39" xfId="2825" applyFont="1" applyFill="1" applyBorder="1" applyAlignment="1">
      <alignment horizontal="left" vertical="center" wrapText="1"/>
    </xf>
    <xf numFmtId="0" fontId="67" fillId="24" borderId="0" xfId="2825" applyFont="1" applyFill="1" applyBorder="1" applyAlignment="1">
      <alignment vertical="center" wrapText="1"/>
    </xf>
    <xf numFmtId="0" fontId="63" fillId="24" borderId="0" xfId="2825" applyFont="1" applyFill="1" applyBorder="1" applyAlignment="1">
      <alignment vertical="top"/>
    </xf>
    <xf numFmtId="0" fontId="67" fillId="24" borderId="0" xfId="2825" applyFont="1" applyFill="1" applyBorder="1" applyAlignment="1">
      <alignment horizontal="justify" vertical="top" wrapText="1"/>
    </xf>
    <xf numFmtId="0" fontId="67" fillId="24" borderId="0" xfId="2825" applyFont="1" applyFill="1" applyBorder="1" applyAlignment="1">
      <alignment vertical="top" wrapText="1"/>
    </xf>
    <xf numFmtId="0" fontId="67" fillId="24" borderId="40" xfId="2825" applyFont="1" applyFill="1" applyBorder="1" applyAlignment="1">
      <alignment horizontal="justify" vertical="top" wrapText="1"/>
    </xf>
    <xf numFmtId="0" fontId="67" fillId="24" borderId="35" xfId="2825" applyFont="1" applyFill="1" applyBorder="1" applyAlignment="1">
      <alignment horizontal="justify" vertical="top" wrapText="1"/>
    </xf>
    <xf numFmtId="0" fontId="67" fillId="24" borderId="41" xfId="2825" applyFont="1" applyFill="1" applyBorder="1" applyAlignment="1">
      <alignment horizontal="justify" vertical="top" wrapText="1"/>
    </xf>
    <xf numFmtId="0" fontId="67" fillId="24" borderId="24" xfId="2825" applyFont="1" applyFill="1" applyBorder="1" applyAlignment="1">
      <alignment horizontal="left" vertical="top" wrapText="1"/>
    </xf>
    <xf numFmtId="0" fontId="55" fillId="0" borderId="0" xfId="85" applyFont="1" applyBorder="1" applyAlignment="1" applyProtection="1">
      <alignment horizontal="center" vertical="top" wrapText="1"/>
      <protection locked="0"/>
    </xf>
    <xf numFmtId="0" fontId="55" fillId="0" borderId="0" xfId="85" applyFont="1" applyBorder="1" applyAlignment="1" applyProtection="1">
      <alignment horizontal="center" vertical="center" wrapText="1"/>
      <protection locked="0"/>
    </xf>
    <xf numFmtId="0" fontId="53" fillId="0" borderId="0" xfId="85" applyFont="1" applyBorder="1" applyAlignment="1">
      <alignment horizontal="justify" vertical="center" wrapText="1"/>
    </xf>
    <xf numFmtId="0" fontId="53" fillId="0" borderId="0" xfId="85" applyFont="1"/>
    <xf numFmtId="0" fontId="46" fillId="0" borderId="23" xfId="85" applyFont="1" applyFill="1" applyBorder="1" applyAlignment="1">
      <alignment horizontal="centerContinuous"/>
    </xf>
    <xf numFmtId="0" fontId="46" fillId="0" borderId="23" xfId="85" applyFont="1" applyFill="1" applyBorder="1" applyAlignment="1">
      <alignment horizontal="center"/>
    </xf>
    <xf numFmtId="0" fontId="53" fillId="0" borderId="0" xfId="85" applyFont="1" applyFill="1"/>
    <xf numFmtId="0" fontId="41" fillId="25" borderId="19" xfId="85" applyFont="1" applyFill="1" applyBorder="1" applyAlignment="1">
      <alignment wrapText="1"/>
    </xf>
    <xf numFmtId="0" fontId="39" fillId="0" borderId="0" xfId="85" applyFont="1" applyBorder="1"/>
    <xf numFmtId="0" fontId="41" fillId="25" borderId="0" xfId="85" applyFont="1" applyFill="1" applyBorder="1" applyAlignment="1">
      <alignment wrapText="1"/>
    </xf>
    <xf numFmtId="0" fontId="38" fillId="25" borderId="0" xfId="85" applyFont="1" applyFill="1" applyBorder="1" applyAlignment="1">
      <alignment vertical="center" wrapText="1"/>
    </xf>
    <xf numFmtId="0" fontId="41" fillId="25" borderId="0" xfId="85" applyFont="1" applyFill="1" applyBorder="1" applyAlignment="1">
      <alignment vertical="center" wrapText="1"/>
    </xf>
    <xf numFmtId="0" fontId="41" fillId="25" borderId="21" xfId="85" applyFont="1" applyFill="1" applyBorder="1" applyAlignment="1">
      <alignment wrapText="1"/>
    </xf>
    <xf numFmtId="0" fontId="41" fillId="25" borderId="21" xfId="85" applyFont="1" applyFill="1" applyBorder="1" applyAlignment="1">
      <alignment vertical="center" wrapText="1"/>
    </xf>
    <xf numFmtId="0" fontId="41" fillId="25" borderId="21" xfId="85" applyNumberFormat="1" applyFont="1" applyFill="1" applyBorder="1" applyAlignment="1">
      <alignment wrapText="1"/>
    </xf>
    <xf numFmtId="0" fontId="38" fillId="25" borderId="21" xfId="85" applyFont="1" applyFill="1" applyBorder="1" applyAlignment="1">
      <alignment vertical="center" wrapText="1"/>
    </xf>
    <xf numFmtId="0" fontId="53" fillId="0" borderId="0" xfId="85" applyFont="1" applyBorder="1"/>
    <xf numFmtId="167" fontId="48" fillId="0" borderId="0" xfId="2824" quotePrefix="1" applyNumberFormat="1" applyFont="1" applyBorder="1" applyAlignment="1">
      <alignment horizontal="center" vertical="center"/>
    </xf>
    <xf numFmtId="167" fontId="48" fillId="0" borderId="0" xfId="2824" applyNumberFormat="1" applyFont="1" applyBorder="1" applyAlignment="1">
      <alignment vertical="center"/>
    </xf>
    <xf numFmtId="167" fontId="48" fillId="0" borderId="0" xfId="85" applyNumberFormat="1" applyFont="1" applyBorder="1" applyAlignment="1">
      <alignment vertical="center"/>
    </xf>
    <xf numFmtId="167" fontId="53" fillId="0" borderId="0" xfId="2824" applyNumberFormat="1" applyFont="1" applyBorder="1"/>
    <xf numFmtId="167" fontId="53" fillId="0" borderId="0" xfId="85" applyNumberFormat="1" applyFont="1" applyBorder="1"/>
    <xf numFmtId="0" fontId="54" fillId="0" borderId="0" xfId="85" applyFont="1" applyBorder="1"/>
    <xf numFmtId="0" fontId="41" fillId="0" borderId="0" xfId="85" applyFont="1" applyBorder="1" applyAlignment="1">
      <alignment horizontal="left"/>
    </xf>
    <xf numFmtId="0" fontId="41" fillId="0" borderId="0" xfId="85" applyFont="1" applyBorder="1" applyAlignment="1">
      <alignment horizontal="right" indent="2"/>
    </xf>
    <xf numFmtId="164" fontId="41" fillId="0" borderId="0" xfId="295" applyFont="1" applyFill="1" applyBorder="1" applyAlignment="1">
      <alignment horizontal="right"/>
    </xf>
    <xf numFmtId="164" fontId="41" fillId="0" borderId="0" xfId="295" applyFont="1" applyFill="1" applyBorder="1"/>
    <xf numFmtId="164" fontId="41" fillId="0" borderId="0" xfId="295" applyFont="1" applyFill="1" applyBorder="1" applyAlignment="1">
      <alignment horizontal="right" indent="1"/>
    </xf>
    <xf numFmtId="0" fontId="54" fillId="0" borderId="0" xfId="85" applyFont="1"/>
    <xf numFmtId="43" fontId="54" fillId="0" borderId="0" xfId="85" applyNumberFormat="1" applyFont="1"/>
    <xf numFmtId="164" fontId="41" fillId="0" borderId="0" xfId="295" applyFont="1" applyFill="1" applyBorder="1" applyAlignment="1" applyProtection="1">
      <alignment horizontal="right" indent="1"/>
      <protection locked="0"/>
    </xf>
    <xf numFmtId="0" fontId="41" fillId="0" borderId="0" xfId="85" applyFont="1" applyAlignment="1">
      <alignment horizontal="left" vertical="center" wrapText="1"/>
    </xf>
    <xf numFmtId="164" fontId="41" fillId="0" borderId="0" xfId="295" applyFont="1" applyFill="1" applyBorder="1" applyAlignment="1">
      <alignment horizontal="right" vertical="center"/>
    </xf>
    <xf numFmtId="164" fontId="41" fillId="0" borderId="0" xfId="295" applyFont="1" applyFill="1" applyBorder="1" applyAlignment="1">
      <alignment vertical="center"/>
    </xf>
    <xf numFmtId="0" fontId="41" fillId="0" borderId="0" xfId="85" applyFont="1" applyAlignment="1">
      <alignment horizontal="center" vertical="center" wrapText="1"/>
    </xf>
    <xf numFmtId="0" fontId="55" fillId="0" borderId="0" xfId="85" applyFont="1" applyAlignment="1">
      <alignment horizontal="center" vertical="center" wrapText="1"/>
    </xf>
    <xf numFmtId="0" fontId="55" fillId="0" borderId="0" xfId="85" applyFont="1" applyBorder="1" applyAlignment="1">
      <alignment horizontal="right" indent="2"/>
    </xf>
    <xf numFmtId="170" fontId="55" fillId="0" borderId="0" xfId="2824" applyNumberFormat="1" applyFont="1" applyFill="1" applyBorder="1" applyAlignment="1">
      <alignment horizontal="right"/>
    </xf>
    <xf numFmtId="170" fontId="55" fillId="0" borderId="0" xfId="2824" applyNumberFormat="1" applyFont="1" applyFill="1" applyBorder="1"/>
    <xf numFmtId="170" fontId="55" fillId="0" borderId="0" xfId="2824" applyNumberFormat="1" applyFont="1" applyFill="1" applyBorder="1" applyAlignment="1">
      <alignment horizontal="right" indent="1"/>
    </xf>
    <xf numFmtId="170" fontId="55" fillId="0" borderId="0" xfId="85" applyNumberFormat="1" applyFont="1" applyFill="1" applyBorder="1"/>
    <xf numFmtId="0" fontId="54" fillId="0" borderId="25" xfId="85" applyFont="1" applyBorder="1" applyAlignment="1">
      <alignment vertical="top"/>
    </xf>
    <xf numFmtId="0" fontId="54" fillId="0" borderId="0" xfId="85" applyFont="1" applyBorder="1" applyAlignment="1">
      <alignment vertical="top"/>
    </xf>
    <xf numFmtId="43" fontId="54" fillId="0" borderId="0" xfId="85" applyNumberFormat="1" applyFont="1" applyBorder="1" applyAlignment="1">
      <alignment vertical="top"/>
    </xf>
    <xf numFmtId="0" fontId="55" fillId="0" borderId="0" xfId="85" applyFont="1" applyBorder="1" applyAlignment="1">
      <alignment vertical="top"/>
    </xf>
    <xf numFmtId="0" fontId="55" fillId="0" borderId="0" xfId="85" applyFont="1" applyBorder="1" applyAlignment="1">
      <alignment horizontal="center" vertical="top"/>
    </xf>
    <xf numFmtId="0" fontId="54" fillId="0" borderId="0" xfId="85" applyFont="1" applyBorder="1" applyAlignment="1">
      <alignment wrapText="1"/>
    </xf>
    <xf numFmtId="0" fontId="123" fillId="0" borderId="0" xfId="85" applyFont="1" applyBorder="1" applyAlignment="1">
      <alignment horizontal="center" vertical="top"/>
    </xf>
    <xf numFmtId="0" fontId="123" fillId="0" borderId="0" xfId="85" applyFont="1" applyBorder="1" applyAlignment="1">
      <alignment vertical="top"/>
    </xf>
    <xf numFmtId="0" fontId="54" fillId="0" borderId="0" xfId="85" applyFont="1" applyAlignment="1">
      <alignment wrapText="1"/>
    </xf>
    <xf numFmtId="0" fontId="54" fillId="0" borderId="0" xfId="85" applyFont="1" applyBorder="1" applyProtection="1">
      <protection locked="0"/>
    </xf>
    <xf numFmtId="0" fontId="54" fillId="0" borderId="0" xfId="85" applyFont="1" applyProtection="1">
      <protection locked="0"/>
    </xf>
    <xf numFmtId="0" fontId="54" fillId="0" borderId="0" xfId="85" applyFont="1" applyBorder="1" applyAlignment="1" applyProtection="1">
      <alignment horizontal="left" vertical="top"/>
      <protection locked="0"/>
    </xf>
    <xf numFmtId="0" fontId="53" fillId="0" borderId="0" xfId="85" applyFont="1" applyProtection="1">
      <protection locked="0"/>
    </xf>
    <xf numFmtId="167" fontId="56" fillId="0" borderId="0" xfId="2824" applyNumberFormat="1" applyFont="1" applyBorder="1" applyAlignment="1" applyProtection="1">
      <alignment horizontal="right"/>
      <protection locked="0"/>
    </xf>
    <xf numFmtId="167" fontId="56" fillId="0" borderId="0" xfId="2824" applyNumberFormat="1" applyFont="1" applyBorder="1" applyAlignment="1">
      <alignment horizontal="right"/>
    </xf>
    <xf numFmtId="0" fontId="41" fillId="0" borderId="0" xfId="129" applyFont="1" applyBorder="1" applyAlignment="1">
      <alignment horizontal="center"/>
    </xf>
    <xf numFmtId="167" fontId="37" fillId="0" borderId="13" xfId="2824" quotePrefix="1" applyNumberFormat="1" applyFont="1" applyBorder="1" applyAlignment="1">
      <alignment horizontal="center"/>
    </xf>
    <xf numFmtId="167" fontId="37" fillId="0" borderId="10" xfId="2824" quotePrefix="1" applyNumberFormat="1" applyFont="1" applyBorder="1" applyAlignment="1">
      <alignment horizontal="center"/>
    </xf>
    <xf numFmtId="167" fontId="37" fillId="0" borderId="14" xfId="2824" quotePrefix="1" applyNumberFormat="1" applyFont="1" applyBorder="1" applyAlignment="1">
      <alignment horizontal="center"/>
    </xf>
    <xf numFmtId="164" fontId="44" fillId="0" borderId="13" xfId="295" applyFont="1" applyBorder="1" applyAlignment="1">
      <alignment horizontal="center"/>
    </xf>
    <xf numFmtId="164" fontId="44" fillId="0" borderId="13" xfId="295" applyFont="1" applyBorder="1" applyAlignment="1">
      <alignment horizontal="right"/>
    </xf>
    <xf numFmtId="164" fontId="44" fillId="0" borderId="10" xfId="295" applyFont="1" applyBorder="1" applyAlignment="1">
      <alignment horizontal="right"/>
    </xf>
    <xf numFmtId="164" fontId="37" fillId="0" borderId="13" xfId="295" applyFont="1" applyBorder="1" applyAlignment="1"/>
    <xf numFmtId="164" fontId="37" fillId="0" borderId="10" xfId="295" applyFont="1" applyBorder="1" applyAlignment="1">
      <alignment horizontal="right"/>
    </xf>
    <xf numFmtId="164" fontId="37" fillId="0" borderId="14" xfId="295" applyFont="1" applyBorder="1" applyAlignment="1">
      <alignment horizontal="right"/>
    </xf>
    <xf numFmtId="164" fontId="37" fillId="0" borderId="13" xfId="295" applyFont="1" applyBorder="1" applyAlignment="1">
      <alignment horizontal="right"/>
    </xf>
    <xf numFmtId="164" fontId="92" fillId="0" borderId="10" xfId="295" applyFont="1" applyBorder="1"/>
    <xf numFmtId="164" fontId="92" fillId="0" borderId="0" xfId="295" applyFont="1" applyBorder="1"/>
    <xf numFmtId="164" fontId="70" fillId="0" borderId="13" xfId="295" applyFont="1" applyBorder="1"/>
    <xf numFmtId="164" fontId="70" fillId="0" borderId="10" xfId="295" applyFont="1" applyBorder="1"/>
    <xf numFmtId="164" fontId="70" fillId="0" borderId="14" xfId="295" applyFont="1" applyBorder="1"/>
    <xf numFmtId="164" fontId="44" fillId="0" borderId="15" xfId="295" applyFont="1" applyBorder="1" applyAlignment="1">
      <alignment horizontal="right"/>
    </xf>
    <xf numFmtId="164" fontId="44" fillId="0" borderId="11" xfId="295" applyFont="1" applyBorder="1" applyAlignment="1">
      <alignment horizontal="right"/>
    </xf>
    <xf numFmtId="0" fontId="70" fillId="24" borderId="0" xfId="2827" applyFont="1" applyFill="1" applyBorder="1" applyAlignment="1">
      <alignment horizontal="right" vertical="center"/>
    </xf>
    <xf numFmtId="0" fontId="70" fillId="24" borderId="0" xfId="2827" applyFont="1" applyFill="1" applyBorder="1" applyAlignment="1">
      <alignment horizontal="center" vertical="center"/>
    </xf>
    <xf numFmtId="43" fontId="44" fillId="0" borderId="0" xfId="2828" applyFont="1" applyAlignment="1">
      <alignment horizontal="center" vertical="center"/>
    </xf>
    <xf numFmtId="0" fontId="92" fillId="0" borderId="0" xfId="2827" applyFont="1" applyFill="1" applyBorder="1" applyAlignment="1" applyProtection="1">
      <alignment horizontal="left" vertical="center" indent="1"/>
      <protection locked="0"/>
    </xf>
    <xf numFmtId="43" fontId="37" fillId="0" borderId="0" xfId="2828" applyFont="1" applyAlignment="1">
      <alignment horizontal="center" vertical="center"/>
    </xf>
    <xf numFmtId="0" fontId="92" fillId="0" borderId="0" xfId="2827" applyFont="1" applyFill="1" applyBorder="1" applyAlignment="1" applyProtection="1">
      <alignment horizontal="left" vertical="center" wrapText="1" indent="1"/>
      <protection locked="0"/>
    </xf>
    <xf numFmtId="0" fontId="70" fillId="0" borderId="0" xfId="2827" applyFont="1" applyFill="1" applyBorder="1" applyAlignment="1" applyProtection="1">
      <alignment horizontal="left" vertical="center"/>
      <protection locked="0"/>
    </xf>
    <xf numFmtId="43" fontId="37" fillId="0" borderId="21" xfId="2828" applyFont="1" applyBorder="1" applyAlignment="1">
      <alignment horizontal="center" vertical="center"/>
    </xf>
    <xf numFmtId="0" fontId="43" fillId="0" borderId="0" xfId="129" applyFont="1" applyAlignment="1">
      <alignment horizontal="center" wrapText="1"/>
    </xf>
    <xf numFmtId="0" fontId="44" fillId="25" borderId="12" xfId="85" applyFont="1" applyFill="1" applyBorder="1" applyAlignment="1">
      <alignment horizontal="center" vertical="center" wrapText="1"/>
    </xf>
    <xf numFmtId="0" fontId="38" fillId="0" borderId="20" xfId="129" applyFont="1" applyBorder="1" applyAlignment="1">
      <alignment horizontal="justify" vertical="center"/>
    </xf>
    <xf numFmtId="0" fontId="38" fillId="0" borderId="15" xfId="129" applyFont="1" applyBorder="1" applyAlignment="1">
      <alignment horizontal="justify" vertical="center"/>
    </xf>
    <xf numFmtId="0" fontId="43" fillId="0" borderId="0" xfId="129" applyFont="1" applyAlignment="1">
      <alignment horizontal="left" vertical="top"/>
    </xf>
    <xf numFmtId="0" fontId="43" fillId="0" borderId="0" xfId="129" applyFont="1" applyAlignment="1">
      <alignment horizontal="center" vertical="top"/>
    </xf>
    <xf numFmtId="0" fontId="39" fillId="0" borderId="0" xfId="129" applyFont="1" applyAlignment="1">
      <alignment vertical="top"/>
    </xf>
    <xf numFmtId="0" fontId="39" fillId="0" borderId="0" xfId="129" applyFont="1" applyAlignment="1">
      <alignment horizontal="center" vertical="top"/>
    </xf>
    <xf numFmtId="0" fontId="53" fillId="0" borderId="0" xfId="85" applyFont="1" applyAlignment="1">
      <alignment vertical="center"/>
    </xf>
    <xf numFmtId="0" fontId="42" fillId="0" borderId="23" xfId="85" applyFont="1" applyFill="1" applyBorder="1" applyAlignment="1">
      <alignment horizontal="centerContinuous" vertical="center"/>
    </xf>
    <xf numFmtId="0" fontId="42" fillId="0" borderId="23" xfId="85" applyFont="1" applyFill="1" applyBorder="1" applyAlignment="1">
      <alignment horizontal="center" vertical="center"/>
    </xf>
    <xf numFmtId="0" fontId="53" fillId="0" borderId="0" xfId="85" applyFont="1" applyFill="1" applyAlignment="1">
      <alignment vertical="center"/>
    </xf>
    <xf numFmtId="0" fontId="39" fillId="0" borderId="0" xfId="85" applyFont="1" applyBorder="1" applyAlignment="1">
      <alignment vertical="center"/>
    </xf>
    <xf numFmtId="0" fontId="41" fillId="25" borderId="21" xfId="85" applyNumberFormat="1" applyFont="1" applyFill="1" applyBorder="1" applyAlignment="1">
      <alignment vertical="center" wrapText="1"/>
    </xf>
    <xf numFmtId="0" fontId="53" fillId="0" borderId="0" xfId="85" applyFont="1" applyBorder="1" applyAlignment="1">
      <alignment vertical="center"/>
    </xf>
    <xf numFmtId="167" fontId="53" fillId="0" borderId="0" xfId="2824" applyNumberFormat="1" applyFont="1" applyBorder="1" applyAlignment="1">
      <alignment vertical="center"/>
    </xf>
    <xf numFmtId="167" fontId="53" fillId="0" borderId="0" xfId="85" applyNumberFormat="1" applyFont="1" applyBorder="1" applyAlignment="1">
      <alignment vertical="center"/>
    </xf>
    <xf numFmtId="164" fontId="54" fillId="0" borderId="0" xfId="295" applyFont="1" applyBorder="1" applyAlignment="1">
      <alignment vertical="center"/>
    </xf>
    <xf numFmtId="164" fontId="41" fillId="0" borderId="0" xfId="295" applyFont="1" applyBorder="1" applyAlignment="1">
      <alignment horizontal="left" vertical="center"/>
    </xf>
    <xf numFmtId="164" fontId="41" fillId="0" borderId="0" xfId="295" applyFont="1" applyBorder="1" applyAlignment="1">
      <alignment horizontal="right" vertical="center"/>
    </xf>
    <xf numFmtId="164" fontId="43" fillId="0" borderId="0" xfId="295" applyFont="1" applyBorder="1" applyAlignment="1">
      <alignment horizontal="right" vertical="center"/>
    </xf>
    <xf numFmtId="164" fontId="43" fillId="0" borderId="0" xfId="295" applyFont="1" applyBorder="1" applyAlignment="1">
      <alignment vertical="center"/>
    </xf>
    <xf numFmtId="164" fontId="41" fillId="0" borderId="0" xfId="295" applyFont="1" applyBorder="1" applyAlignment="1">
      <alignment vertical="center"/>
    </xf>
    <xf numFmtId="172" fontId="54" fillId="0" borderId="0" xfId="85" applyNumberFormat="1" applyFont="1" applyAlignment="1">
      <alignment vertical="center"/>
    </xf>
    <xf numFmtId="0" fontId="54" fillId="0" borderId="0" xfId="85" applyFont="1" applyAlignment="1">
      <alignment vertical="center"/>
    </xf>
    <xf numFmtId="168" fontId="54" fillId="0" borderId="0" xfId="292" applyNumberFormat="1" applyFont="1" applyAlignment="1">
      <alignment vertical="center"/>
    </xf>
    <xf numFmtId="164" fontId="39" fillId="0" borderId="0" xfId="295" applyFont="1" applyBorder="1" applyAlignment="1">
      <alignment horizontal="right" vertical="center"/>
    </xf>
    <xf numFmtId="164" fontId="39" fillId="0" borderId="0" xfId="295" applyFont="1" applyBorder="1" applyAlignment="1">
      <alignment vertical="center"/>
    </xf>
    <xf numFmtId="164" fontId="39" fillId="0" borderId="0" xfId="295" applyFont="1" applyBorder="1" applyAlignment="1">
      <alignment horizontal="left" vertical="center"/>
    </xf>
    <xf numFmtId="164" fontId="109" fillId="0" borderId="0" xfId="295" applyFont="1" applyBorder="1" applyAlignment="1">
      <alignment horizontal="right" vertical="center"/>
    </xf>
    <xf numFmtId="164" fontId="109" fillId="0" borderId="0" xfId="295" applyFont="1" applyBorder="1" applyAlignment="1">
      <alignment vertical="center"/>
    </xf>
    <xf numFmtId="172" fontId="39" fillId="0" borderId="0" xfId="85" applyNumberFormat="1" applyFont="1" applyAlignment="1">
      <alignment vertical="center"/>
    </xf>
    <xf numFmtId="0" fontId="39" fillId="0" borderId="0" xfId="85" applyFont="1" applyAlignment="1">
      <alignment vertical="center"/>
    </xf>
    <xf numFmtId="164" fontId="109" fillId="0" borderId="0" xfId="295" applyFont="1" applyBorder="1" applyAlignment="1" applyProtection="1">
      <alignment horizontal="right" vertical="center"/>
      <protection locked="0"/>
    </xf>
    <xf numFmtId="164" fontId="43" fillId="0" borderId="0" xfId="295" applyFont="1" applyBorder="1" applyAlignment="1">
      <alignment horizontal="left" vertical="center"/>
    </xf>
    <xf numFmtId="164" fontId="106" fillId="0" borderId="0" xfId="295" applyFont="1" applyBorder="1" applyAlignment="1">
      <alignment horizontal="right" vertical="center"/>
    </xf>
    <xf numFmtId="164" fontId="106" fillId="0" borderId="0" xfId="295" applyFont="1" applyBorder="1" applyAlignment="1">
      <alignment vertical="center"/>
    </xf>
    <xf numFmtId="164" fontId="111" fillId="0" borderId="0" xfId="295" applyFont="1" applyBorder="1" applyAlignment="1">
      <alignment horizontal="right" vertical="center"/>
    </xf>
    <xf numFmtId="164" fontId="111" fillId="0" borderId="0" xfId="295" applyFont="1" applyBorder="1" applyAlignment="1">
      <alignment vertical="center"/>
    </xf>
    <xf numFmtId="164" fontId="111" fillId="0" borderId="0" xfId="295" applyFont="1" applyBorder="1" applyAlignment="1" applyProtection="1">
      <alignment horizontal="right" vertical="center"/>
      <protection locked="0"/>
    </xf>
    <xf numFmtId="164" fontId="41" fillId="0" borderId="0" xfId="295" applyFont="1" applyBorder="1" applyAlignment="1" applyProtection="1">
      <alignment horizontal="right" vertical="center"/>
      <protection locked="0"/>
    </xf>
    <xf numFmtId="164" fontId="106" fillId="0" borderId="0" xfId="295" applyFont="1" applyBorder="1" applyAlignment="1" applyProtection="1">
      <alignment horizontal="right" vertical="center"/>
      <protection locked="0"/>
    </xf>
    <xf numFmtId="164" fontId="103" fillId="0" borderId="0" xfId="295" applyFont="1" applyBorder="1" applyAlignment="1">
      <alignment horizontal="right" vertical="center"/>
    </xf>
    <xf numFmtId="164" fontId="103" fillId="0" borderId="0" xfId="295" applyFont="1" applyBorder="1" applyAlignment="1">
      <alignment vertical="center"/>
    </xf>
    <xf numFmtId="164" fontId="103" fillId="0" borderId="0" xfId="295" applyFont="1" applyBorder="1" applyAlignment="1" applyProtection="1">
      <alignment horizontal="right" vertical="center"/>
      <protection locked="0"/>
    </xf>
    <xf numFmtId="164" fontId="44" fillId="0" borderId="0" xfId="295" applyFont="1" applyBorder="1" applyAlignment="1">
      <alignment horizontal="right" vertical="center"/>
    </xf>
    <xf numFmtId="164" fontId="43" fillId="0" borderId="0" xfId="295" applyFont="1" applyBorder="1" applyAlignment="1" applyProtection="1">
      <alignment horizontal="right" vertical="center"/>
      <protection locked="0"/>
    </xf>
    <xf numFmtId="0" fontId="38" fillId="0" borderId="0" xfId="85" applyFont="1" applyFill="1" applyBorder="1" applyAlignment="1">
      <alignment horizontal="center" vertical="center" wrapText="1"/>
    </xf>
    <xf numFmtId="0" fontId="41" fillId="0" borderId="0" xfId="85" applyFont="1" applyFill="1" applyBorder="1" applyAlignment="1">
      <alignment horizontal="center" vertical="center" wrapText="1"/>
    </xf>
    <xf numFmtId="0" fontId="41" fillId="0" borderId="0" xfId="85" applyFont="1" applyFill="1" applyBorder="1" applyAlignment="1">
      <alignment vertical="center" wrapText="1"/>
    </xf>
    <xf numFmtId="0" fontId="41" fillId="0" borderId="0" xfId="85" applyNumberFormat="1" applyFont="1" applyFill="1" applyBorder="1" applyAlignment="1">
      <alignment vertical="center" wrapText="1"/>
    </xf>
    <xf numFmtId="0" fontId="38" fillId="0" borderId="0" xfId="85" applyFont="1" applyFill="1" applyBorder="1" applyAlignment="1">
      <alignment vertical="center" wrapText="1"/>
    </xf>
    <xf numFmtId="0" fontId="54" fillId="0" borderId="26" xfId="85" applyFont="1" applyBorder="1" applyAlignment="1">
      <alignment vertical="center"/>
    </xf>
    <xf numFmtId="167" fontId="54" fillId="0" borderId="26" xfId="85" applyNumberFormat="1" applyFont="1" applyBorder="1" applyAlignment="1">
      <alignment vertical="center"/>
    </xf>
    <xf numFmtId="168" fontId="54" fillId="0" borderId="26" xfId="2824" applyNumberFormat="1" applyFont="1" applyBorder="1" applyAlignment="1">
      <alignment vertical="center"/>
    </xf>
    <xf numFmtId="168" fontId="54" fillId="0" borderId="26" xfId="85" applyNumberFormat="1" applyFont="1" applyBorder="1" applyAlignment="1">
      <alignment vertical="center"/>
    </xf>
    <xf numFmtId="0" fontId="54" fillId="0" borderId="0" xfId="85" applyFont="1" applyBorder="1" applyAlignment="1">
      <alignment vertical="center"/>
    </xf>
    <xf numFmtId="167" fontId="54" fillId="0" borderId="0" xfId="85" applyNumberFormat="1" applyFont="1" applyBorder="1" applyAlignment="1">
      <alignment vertical="center"/>
    </xf>
    <xf numFmtId="168" fontId="54" fillId="0" borderId="0" xfId="2824" applyNumberFormat="1" applyFont="1" applyBorder="1" applyAlignment="1">
      <alignment vertical="center"/>
    </xf>
    <xf numFmtId="168" fontId="54" fillId="0" borderId="0" xfId="85" applyNumberFormat="1" applyFont="1" applyBorder="1" applyAlignment="1">
      <alignment vertical="center"/>
    </xf>
    <xf numFmtId="0" fontId="54" fillId="0" borderId="0" xfId="85" applyFont="1" applyBorder="1" applyAlignment="1" applyProtection="1">
      <alignment vertical="center" wrapText="1"/>
      <protection locked="0"/>
    </xf>
    <xf numFmtId="0" fontId="38" fillId="0" borderId="0" xfId="85" applyFont="1" applyAlignment="1">
      <alignment vertical="center"/>
    </xf>
    <xf numFmtId="43" fontId="38" fillId="0" borderId="0" xfId="85" applyNumberFormat="1" applyFont="1" applyAlignment="1">
      <alignment vertical="center"/>
    </xf>
    <xf numFmtId="0" fontId="54" fillId="0" borderId="0" xfId="85" applyFont="1" applyBorder="1" applyAlignment="1">
      <alignment vertical="center" wrapText="1"/>
    </xf>
    <xf numFmtId="0" fontId="54" fillId="0" borderId="0" xfId="85" applyFont="1" applyAlignment="1" applyProtection="1">
      <alignment vertical="top" wrapText="1"/>
      <protection locked="0"/>
    </xf>
    <xf numFmtId="0" fontId="55" fillId="0" borderId="0" xfId="85" applyFont="1" applyAlignment="1" applyProtection="1">
      <alignment vertical="top" wrapText="1"/>
      <protection locked="0"/>
    </xf>
    <xf numFmtId="0" fontId="54" fillId="0" borderId="0" xfId="85" applyFont="1" applyAlignment="1">
      <alignment vertical="top" wrapText="1"/>
    </xf>
    <xf numFmtId="0" fontId="54" fillId="0" borderId="0" xfId="85" applyFont="1" applyAlignment="1">
      <alignment vertical="center" wrapText="1"/>
    </xf>
    <xf numFmtId="0" fontId="54" fillId="0" borderId="0" xfId="85" applyFont="1" applyAlignment="1" applyProtection="1">
      <alignment vertical="center" wrapText="1"/>
      <protection locked="0"/>
    </xf>
    <xf numFmtId="0" fontId="54" fillId="0" borderId="0" xfId="85" applyFont="1" applyAlignment="1" applyProtection="1">
      <alignment vertical="center"/>
      <protection locked="0"/>
    </xf>
    <xf numFmtId="0" fontId="54" fillId="0" borderId="0" xfId="85" applyFont="1" applyBorder="1" applyAlignment="1" applyProtection="1">
      <alignment vertical="center"/>
      <protection locked="0"/>
    </xf>
    <xf numFmtId="0" fontId="54" fillId="0" borderId="0" xfId="85" applyFont="1" applyBorder="1" applyAlignment="1" applyProtection="1">
      <alignment horizontal="left" vertical="center"/>
      <protection locked="0"/>
    </xf>
    <xf numFmtId="0" fontId="53" fillId="0" borderId="0" xfId="85" applyFont="1" applyAlignment="1" applyProtection="1">
      <alignment vertical="center"/>
      <protection locked="0"/>
    </xf>
    <xf numFmtId="167" fontId="56" fillId="0" borderId="0" xfId="2824" applyNumberFormat="1" applyFont="1" applyBorder="1" applyAlignment="1" applyProtection="1">
      <alignment horizontal="right" vertical="center"/>
      <protection locked="0"/>
    </xf>
    <xf numFmtId="167" fontId="56" fillId="0" borderId="0" xfId="2824" applyNumberFormat="1" applyFont="1" applyBorder="1" applyAlignment="1">
      <alignment horizontal="right" vertical="center"/>
    </xf>
    <xf numFmtId="0" fontId="64" fillId="0" borderId="0" xfId="2829" applyFont="1"/>
    <xf numFmtId="0" fontId="2" fillId="0" borderId="0" xfId="2829"/>
    <xf numFmtId="0" fontId="63" fillId="0" borderId="0" xfId="2829" applyFont="1" applyBorder="1" applyAlignment="1">
      <alignment horizontal="center" vertical="top"/>
    </xf>
    <xf numFmtId="0" fontId="66" fillId="25" borderId="12" xfId="2829" applyFont="1" applyFill="1" applyBorder="1" applyAlignment="1">
      <alignment horizontal="center" vertical="center"/>
    </xf>
    <xf numFmtId="0" fontId="66" fillId="25" borderId="12" xfId="2829" applyFont="1" applyFill="1" applyBorder="1" applyAlignment="1">
      <alignment horizontal="center" vertical="center" wrapText="1"/>
    </xf>
    <xf numFmtId="0" fontId="66" fillId="25" borderId="11" xfId="2829" applyFont="1" applyFill="1" applyBorder="1" applyAlignment="1">
      <alignment horizontal="center" vertical="center"/>
    </xf>
    <xf numFmtId="0" fontId="66" fillId="25" borderId="15" xfId="2829" applyFont="1" applyFill="1" applyBorder="1" applyAlignment="1">
      <alignment horizontal="center" vertical="center"/>
    </xf>
    <xf numFmtId="0" fontId="64" fillId="0" borderId="12" xfId="2829" applyFont="1" applyBorder="1"/>
    <xf numFmtId="0" fontId="92" fillId="0" borderId="10" xfId="0" applyFont="1" applyBorder="1" applyAlignment="1">
      <alignment horizontal="justify" vertical="center" wrapText="1"/>
    </xf>
    <xf numFmtId="0" fontId="70" fillId="0" borderId="10" xfId="0" applyFont="1" applyBorder="1" applyAlignment="1">
      <alignment horizontal="left" vertical="center" wrapText="1" indent="1"/>
    </xf>
    <xf numFmtId="0" fontId="70" fillId="0" borderId="10" xfId="2829" applyFont="1" applyBorder="1"/>
    <xf numFmtId="0" fontId="92" fillId="0" borderId="11" xfId="2829" applyFont="1" applyBorder="1" applyAlignment="1">
      <alignment horizontal="center"/>
    </xf>
    <xf numFmtId="0" fontId="70" fillId="0" borderId="0" xfId="2829" applyFont="1"/>
    <xf numFmtId="0" fontId="70" fillId="0" borderId="0" xfId="2829" applyFont="1" applyBorder="1"/>
    <xf numFmtId="0" fontId="92" fillId="0" borderId="0" xfId="2829" applyFont="1" applyAlignment="1">
      <alignment horizontal="center" vertical="top" wrapText="1"/>
    </xf>
    <xf numFmtId="43" fontId="92" fillId="0" borderId="0" xfId="2829" applyNumberFormat="1" applyFont="1" applyBorder="1"/>
    <xf numFmtId="0" fontId="92" fillId="0" borderId="0" xfId="2829" applyFont="1"/>
    <xf numFmtId="0" fontId="87" fillId="0" borderId="0" xfId="2829" applyFont="1"/>
    <xf numFmtId="0" fontId="109" fillId="0" borderId="11" xfId="0" applyFont="1" applyBorder="1" applyAlignment="1">
      <alignment horizontal="center" vertical="center"/>
    </xf>
    <xf numFmtId="0" fontId="109" fillId="24" borderId="11" xfId="157" quotePrefix="1" applyFont="1" applyFill="1" applyBorder="1" applyAlignment="1">
      <alignment horizontal="center" vertical="center" wrapText="1"/>
    </xf>
    <xf numFmtId="0" fontId="109" fillId="0" borderId="11"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109" fillId="24" borderId="11" xfId="157" quotePrefix="1" applyFont="1" applyFill="1" applyBorder="1" applyAlignment="1">
      <alignment vertical="center" wrapText="1"/>
    </xf>
    <xf numFmtId="0" fontId="39" fillId="24" borderId="11" xfId="157" applyFont="1" applyFill="1" applyBorder="1" applyAlignment="1">
      <alignment horizontal="center" vertical="center"/>
    </xf>
    <xf numFmtId="3" fontId="39" fillId="24" borderId="11" xfId="157" applyNumberFormat="1" applyFont="1" applyFill="1" applyBorder="1" applyAlignment="1">
      <alignment horizontal="center" vertical="center"/>
    </xf>
    <xf numFmtId="4" fontId="99" fillId="0" borderId="11" xfId="2702" applyNumberFormat="1" applyFont="1" applyFill="1" applyBorder="1" applyAlignment="1">
      <alignment horizontal="right" vertical="center"/>
    </xf>
    <xf numFmtId="0" fontId="99" fillId="24" borderId="11" xfId="0" applyFont="1" applyFill="1" applyBorder="1" applyAlignment="1">
      <alignment horizontal="left" vertical="center" wrapText="1"/>
    </xf>
    <xf numFmtId="0" fontId="37" fillId="24" borderId="21" xfId="1136" applyFont="1" applyFill="1" applyBorder="1" applyAlignment="1">
      <alignment vertical="center"/>
    </xf>
    <xf numFmtId="4" fontId="113" fillId="0" borderId="11" xfId="265" applyNumberFormat="1" applyFont="1" applyBorder="1" applyAlignment="1">
      <alignment horizontal="right" vertical="center"/>
    </xf>
    <xf numFmtId="43" fontId="37" fillId="0" borderId="11" xfId="254" applyFont="1" applyBorder="1" applyAlignment="1">
      <alignment horizontal="right" vertical="center"/>
    </xf>
    <xf numFmtId="0" fontId="37" fillId="0" borderId="11" xfId="1136" applyFont="1" applyBorder="1" applyAlignment="1">
      <alignment horizontal="right" vertical="center"/>
    </xf>
    <xf numFmtId="165" fontId="37" fillId="0" borderId="11" xfId="254" applyNumberFormat="1" applyFont="1" applyBorder="1" applyAlignment="1">
      <alignment horizontal="right" vertical="center"/>
    </xf>
    <xf numFmtId="4" fontId="106" fillId="25" borderId="16" xfId="0" applyNumberFormat="1" applyFont="1" applyFill="1" applyBorder="1" applyAlignment="1">
      <alignment horizontal="center" vertical="top" wrapText="1"/>
    </xf>
    <xf numFmtId="0" fontId="103" fillId="0" borderId="0" xfId="0" applyFont="1" applyAlignment="1">
      <alignment horizontal="center"/>
    </xf>
    <xf numFmtId="49" fontId="43" fillId="25" borderId="11" xfId="0" applyNumberFormat="1" applyFont="1" applyFill="1" applyBorder="1" applyAlignment="1">
      <alignment horizontal="center" vertical="center" wrapText="1"/>
    </xf>
    <xf numFmtId="0" fontId="64" fillId="24" borderId="0" xfId="2830" applyFont="1" applyFill="1" applyBorder="1" applyAlignment="1">
      <alignment vertical="center"/>
    </xf>
    <xf numFmtId="0" fontId="64" fillId="24" borderId="0" xfId="2830" applyFont="1" applyFill="1" applyBorder="1"/>
    <xf numFmtId="0" fontId="68" fillId="25" borderId="16" xfId="2830" applyFont="1" applyFill="1" applyBorder="1" applyAlignment="1">
      <alignment horizontal="center" vertical="center" wrapText="1"/>
    </xf>
    <xf numFmtId="0" fontId="124" fillId="24" borderId="16" xfId="2830" quotePrefix="1" applyFont="1" applyFill="1" applyBorder="1" applyAlignment="1">
      <alignment horizontal="justify" vertical="top" wrapText="1"/>
    </xf>
    <xf numFmtId="0" fontId="124" fillId="24" borderId="16" xfId="2830" quotePrefix="1" applyFont="1" applyFill="1" applyBorder="1" applyAlignment="1">
      <alignment horizontal="center" vertical="center" wrapText="1"/>
    </xf>
    <xf numFmtId="43" fontId="124" fillId="24" borderId="16" xfId="2831" quotePrefix="1" applyFont="1" applyFill="1" applyBorder="1" applyAlignment="1">
      <alignment horizontal="center" vertical="center" wrapText="1"/>
    </xf>
    <xf numFmtId="0" fontId="124" fillId="24" borderId="16" xfId="2830" applyFont="1" applyFill="1" applyBorder="1" applyAlignment="1">
      <alignment horizontal="justify" vertical="top" wrapText="1"/>
    </xf>
    <xf numFmtId="0" fontId="124" fillId="24" borderId="16" xfId="2830" applyFont="1" applyFill="1" applyBorder="1" applyAlignment="1">
      <alignment horizontal="justify" vertical="center" wrapText="1"/>
    </xf>
    <xf numFmtId="43" fontId="124" fillId="24" borderId="16" xfId="2831" applyFont="1" applyFill="1" applyBorder="1" applyAlignment="1">
      <alignment horizontal="justify" vertical="center" wrapText="1"/>
    </xf>
    <xf numFmtId="0" fontId="68" fillId="25" borderId="16" xfId="2830" applyFont="1" applyFill="1" applyBorder="1" applyAlignment="1">
      <alignment horizontal="justify" vertical="center" wrapText="1"/>
    </xf>
    <xf numFmtId="43" fontId="68" fillId="25" borderId="16" xfId="2831" applyFont="1" applyFill="1" applyBorder="1" applyAlignment="1">
      <alignment horizontal="justify" vertical="center" wrapText="1"/>
    </xf>
    <xf numFmtId="0" fontId="41" fillId="0" borderId="0" xfId="129" applyFont="1" applyBorder="1" applyAlignment="1">
      <alignment horizontal="center" wrapText="1"/>
    </xf>
    <xf numFmtId="4" fontId="37" fillId="0" borderId="16" xfId="72" applyNumberFormat="1" applyFont="1" applyBorder="1" applyAlignment="1">
      <alignment horizontal="right" vertical="top"/>
    </xf>
    <xf numFmtId="0" fontId="44" fillId="25" borderId="10" xfId="85" applyFont="1" applyFill="1" applyBorder="1" applyAlignment="1">
      <alignment horizontal="center" vertical="center" wrapText="1"/>
    </xf>
    <xf numFmtId="0" fontId="37" fillId="24" borderId="16" xfId="2636" applyFont="1" applyFill="1" applyBorder="1" applyAlignment="1">
      <alignment horizontal="left" vertical="top" wrapText="1"/>
    </xf>
    <xf numFmtId="0" fontId="38" fillId="24" borderId="10" xfId="85" applyFont="1" applyFill="1" applyBorder="1"/>
    <xf numFmtId="4" fontId="38" fillId="24" borderId="10" xfId="85" applyNumberFormat="1" applyFont="1" applyFill="1" applyBorder="1"/>
    <xf numFmtId="0" fontId="38" fillId="24" borderId="11" xfId="85" applyFont="1" applyFill="1" applyBorder="1"/>
    <xf numFmtId="4" fontId="102" fillId="24" borderId="16" xfId="157" quotePrefix="1" applyNumberFormat="1" applyFont="1" applyFill="1" applyBorder="1" applyAlignment="1">
      <alignment horizontal="right" vertical="top"/>
    </xf>
    <xf numFmtId="0" fontId="99" fillId="24" borderId="16" xfId="2636" quotePrefix="1" applyFont="1" applyFill="1" applyBorder="1" applyAlignment="1">
      <alignment horizontal="left" vertical="top" wrapText="1"/>
    </xf>
    <xf numFmtId="0" fontId="37" fillId="24" borderId="16" xfId="157" applyFont="1" applyFill="1" applyBorder="1" applyAlignment="1">
      <alignment horizontal="left" vertical="top" wrapText="1"/>
    </xf>
    <xf numFmtId="0" fontId="100" fillId="24" borderId="16" xfId="2636" quotePrefix="1" applyFont="1" applyFill="1" applyBorder="1" applyAlignment="1">
      <alignment horizontal="left" vertical="top" wrapText="1"/>
    </xf>
    <xf numFmtId="0" fontId="64" fillId="24" borderId="0" xfId="148" applyFont="1" applyFill="1" applyBorder="1" applyAlignment="1"/>
    <xf numFmtId="0" fontId="37" fillId="0" borderId="10" xfId="59" applyFont="1" applyBorder="1" applyAlignment="1">
      <alignment horizontal="center" vertical="center" wrapText="1"/>
    </xf>
    <xf numFmtId="0" fontId="37" fillId="0" borderId="10" xfId="59" applyFont="1" applyBorder="1" applyAlignment="1">
      <alignment horizontal="center" vertical="center"/>
    </xf>
    <xf numFmtId="4" fontId="37" fillId="0" borderId="10" xfId="59" applyNumberFormat="1" applyFont="1" applyBorder="1" applyAlignment="1">
      <alignment horizontal="center" vertical="center"/>
    </xf>
    <xf numFmtId="0" fontId="37" fillId="0" borderId="0" xfId="59" applyFont="1" applyAlignment="1">
      <alignment horizontal="center" vertical="center"/>
    </xf>
    <xf numFmtId="4" fontId="37" fillId="24" borderId="10" xfId="59" applyNumberFormat="1" applyFont="1" applyFill="1" applyBorder="1" applyAlignment="1">
      <alignment horizontal="center" vertical="center"/>
    </xf>
    <xf numFmtId="0" fontId="37" fillId="0" borderId="10" xfId="59" applyFont="1" applyBorder="1"/>
    <xf numFmtId="0" fontId="44" fillId="0" borderId="10" xfId="59" applyFont="1" applyBorder="1" applyAlignment="1">
      <alignment horizontal="center"/>
    </xf>
    <xf numFmtId="0" fontId="37" fillId="24" borderId="10" xfId="59" applyFont="1" applyFill="1" applyBorder="1" applyAlignment="1">
      <alignment horizontal="center" vertical="center" wrapText="1"/>
    </xf>
    <xf numFmtId="0" fontId="37" fillId="0" borderId="10" xfId="59" applyFont="1" applyBorder="1" applyAlignment="1">
      <alignment horizontal="center"/>
    </xf>
    <xf numFmtId="4" fontId="98" fillId="0" borderId="10" xfId="59" applyNumberFormat="1" applyFont="1" applyBorder="1" applyAlignment="1">
      <alignment horizontal="center"/>
    </xf>
    <xf numFmtId="0" fontId="98" fillId="24" borderId="20" xfId="157" quotePrefix="1" applyFont="1" applyFill="1" applyBorder="1" applyAlignment="1">
      <alignment horizontal="center" vertical="center" wrapText="1"/>
    </xf>
    <xf numFmtId="0" fontId="99" fillId="24" borderId="20" xfId="157" quotePrefix="1" applyFont="1" applyFill="1" applyBorder="1" applyAlignment="1">
      <alignment horizontal="center" vertical="center" wrapText="1"/>
    </xf>
    <xf numFmtId="4" fontId="98" fillId="24" borderId="11" xfId="264" quotePrefix="1" applyNumberFormat="1" applyFont="1" applyFill="1" applyBorder="1" applyAlignment="1">
      <alignment horizontal="center" vertical="center"/>
    </xf>
    <xf numFmtId="0" fontId="99" fillId="24" borderId="11" xfId="157" applyFont="1" applyFill="1" applyBorder="1"/>
    <xf numFmtId="0" fontId="99" fillId="24" borderId="11" xfId="157" quotePrefix="1" applyFont="1" applyFill="1" applyBorder="1" applyAlignment="1">
      <alignment horizontal="center" vertical="center"/>
    </xf>
    <xf numFmtId="4" fontId="106" fillId="24" borderId="11" xfId="0" applyNumberFormat="1" applyFont="1" applyFill="1" applyBorder="1" applyAlignment="1">
      <alignment horizontal="center" vertical="center"/>
    </xf>
    <xf numFmtId="0" fontId="98" fillId="24" borderId="20" xfId="157" applyFont="1" applyFill="1" applyBorder="1" applyAlignment="1">
      <alignment horizontal="center" vertical="center" wrapText="1"/>
    </xf>
    <xf numFmtId="0" fontId="44" fillId="25" borderId="10" xfId="59" applyFont="1" applyFill="1" applyBorder="1" applyAlignment="1">
      <alignment horizontal="center" wrapText="1"/>
    </xf>
    <xf numFmtId="165" fontId="99" fillId="24" borderId="10" xfId="254" applyNumberFormat="1" applyFont="1" applyFill="1" applyBorder="1" applyAlignment="1">
      <alignment vertical="center"/>
    </xf>
    <xf numFmtId="0" fontId="109" fillId="24" borderId="12" xfId="1136" applyFont="1" applyFill="1" applyBorder="1" applyAlignment="1">
      <alignment horizontal="center" vertical="center" wrapText="1"/>
    </xf>
    <xf numFmtId="0" fontId="109" fillId="24" borderId="12" xfId="1136" applyFont="1" applyFill="1" applyBorder="1" applyAlignment="1">
      <alignment horizontal="left" vertical="center" wrapText="1"/>
    </xf>
    <xf numFmtId="0" fontId="109" fillId="24" borderId="12" xfId="1136" quotePrefix="1" applyFont="1" applyFill="1" applyBorder="1" applyAlignment="1">
      <alignment horizontal="center" vertical="center" wrapText="1"/>
    </xf>
    <xf numFmtId="0" fontId="106" fillId="24" borderId="12" xfId="1136" quotePrefix="1" applyFont="1" applyFill="1" applyBorder="1" applyAlignment="1">
      <alignment horizontal="center" vertical="center"/>
    </xf>
    <xf numFmtId="180" fontId="109" fillId="24" borderId="12" xfId="1136" quotePrefix="1" applyNumberFormat="1" applyFont="1" applyFill="1" applyBorder="1" applyAlignment="1">
      <alignment horizontal="right" vertical="center"/>
    </xf>
    <xf numFmtId="0" fontId="109" fillId="24" borderId="0" xfId="1136" applyFont="1" applyFill="1" applyAlignment="1">
      <alignment vertical="center"/>
    </xf>
    <xf numFmtId="0" fontId="109" fillId="0" borderId="10" xfId="1136" applyFont="1" applyBorder="1" applyAlignment="1">
      <alignment horizontal="center" vertical="center" wrapText="1"/>
    </xf>
    <xf numFmtId="0" fontId="109" fillId="0" borderId="10" xfId="1136" quotePrefix="1" applyFont="1" applyBorder="1" applyAlignment="1">
      <alignment horizontal="center" vertical="center" wrapText="1"/>
    </xf>
    <xf numFmtId="0" fontId="109" fillId="0" borderId="10" xfId="1136" quotePrefix="1" applyFont="1" applyBorder="1" applyAlignment="1">
      <alignment horizontal="left" vertical="center" wrapText="1"/>
    </xf>
    <xf numFmtId="0" fontId="106" fillId="0" borderId="10" xfId="1136" quotePrefix="1" applyFont="1" applyBorder="1" applyAlignment="1">
      <alignment horizontal="center" vertical="center"/>
    </xf>
    <xf numFmtId="180" fontId="109" fillId="0" borderId="10" xfId="1136" quotePrefix="1" applyNumberFormat="1" applyFont="1" applyFill="1" applyBorder="1" applyAlignment="1">
      <alignment horizontal="right" vertical="center"/>
    </xf>
    <xf numFmtId="0" fontId="109" fillId="0" borderId="0" xfId="1136" applyFont="1" applyAlignment="1">
      <alignment vertical="center"/>
    </xf>
    <xf numFmtId="166" fontId="106" fillId="0" borderId="10" xfId="254" applyNumberFormat="1" applyFont="1" applyBorder="1" applyAlignment="1">
      <alignment horizontal="center" vertical="center"/>
    </xf>
    <xf numFmtId="166" fontId="109" fillId="0" borderId="10" xfId="254" applyNumberFormat="1" applyFont="1" applyBorder="1" applyAlignment="1">
      <alignment vertical="center"/>
    </xf>
    <xf numFmtId="43" fontId="109" fillId="0" borderId="10" xfId="254" applyFont="1" applyBorder="1" applyAlignment="1">
      <alignment vertical="center"/>
    </xf>
    <xf numFmtId="0" fontId="109" fillId="0" borderId="10" xfId="1136" applyFont="1" applyBorder="1" applyAlignment="1">
      <alignment vertical="center"/>
    </xf>
    <xf numFmtId="165" fontId="109" fillId="0" borderId="10" xfId="254" applyNumberFormat="1" applyFont="1" applyBorder="1" applyAlignment="1">
      <alignment vertical="center"/>
    </xf>
    <xf numFmtId="0" fontId="106" fillId="0" borderId="10" xfId="1136" quotePrefix="1" applyFont="1" applyBorder="1" applyAlignment="1">
      <alignment horizontal="center" vertical="center" wrapText="1"/>
    </xf>
    <xf numFmtId="0" fontId="106" fillId="0" borderId="10" xfId="1136" quotePrefix="1" applyFont="1" applyBorder="1" applyAlignment="1">
      <alignment horizontal="left" vertical="center" wrapText="1"/>
    </xf>
    <xf numFmtId="3" fontId="106" fillId="0" borderId="10" xfId="1136" quotePrefix="1" applyNumberFormat="1" applyFont="1" applyBorder="1" applyAlignment="1">
      <alignment horizontal="center" vertical="center" wrapText="1"/>
    </xf>
    <xf numFmtId="4" fontId="106" fillId="24" borderId="10" xfId="1136" quotePrefix="1" applyNumberFormat="1" applyFont="1" applyFill="1" applyBorder="1" applyAlignment="1">
      <alignment horizontal="right" vertical="center"/>
    </xf>
    <xf numFmtId="4" fontId="106" fillId="0" borderId="10" xfId="1136" quotePrefix="1" applyNumberFormat="1" applyFont="1" applyBorder="1" applyAlignment="1">
      <alignment horizontal="right" vertical="center"/>
    </xf>
    <xf numFmtId="3" fontId="109" fillId="0" borderId="10" xfId="1136" quotePrefix="1" applyNumberFormat="1" applyFont="1" applyBorder="1" applyAlignment="1">
      <alignment horizontal="center" vertical="center" wrapText="1"/>
    </xf>
    <xf numFmtId="0" fontId="106" fillId="0" borderId="10" xfId="1136" quotePrefix="1" applyFont="1" applyFill="1" applyBorder="1" applyAlignment="1">
      <alignment horizontal="center" vertical="center"/>
    </xf>
    <xf numFmtId="180" fontId="109" fillId="0" borderId="10" xfId="254" applyNumberFormat="1" applyFont="1" applyBorder="1" applyAlignment="1">
      <alignment vertical="center"/>
    </xf>
    <xf numFmtId="4" fontId="106" fillId="0" borderId="10" xfId="1136" quotePrefix="1" applyNumberFormat="1" applyFont="1" applyFill="1" applyBorder="1" applyAlignment="1">
      <alignment horizontal="right" vertical="center"/>
    </xf>
    <xf numFmtId="0" fontId="109" fillId="24" borderId="10" xfId="1136" applyFont="1" applyFill="1" applyBorder="1" applyAlignment="1">
      <alignment horizontal="center" vertical="center" wrapText="1"/>
    </xf>
    <xf numFmtId="0" fontId="109" fillId="24" borderId="10" xfId="1136" quotePrefix="1" applyFont="1" applyFill="1" applyBorder="1" applyAlignment="1">
      <alignment horizontal="center" vertical="center" wrapText="1"/>
    </xf>
    <xf numFmtId="0" fontId="109" fillId="24" borderId="10" xfId="1136" quotePrefix="1" applyFont="1" applyFill="1" applyBorder="1" applyAlignment="1">
      <alignment horizontal="left" vertical="center" wrapText="1"/>
    </xf>
    <xf numFmtId="3" fontId="109" fillId="24" borderId="10" xfId="1136" quotePrefix="1" applyNumberFormat="1" applyFont="1" applyFill="1" applyBorder="1" applyAlignment="1">
      <alignment horizontal="center" vertical="center" wrapText="1"/>
    </xf>
    <xf numFmtId="4" fontId="109" fillId="24" borderId="10" xfId="1136" quotePrefix="1" applyNumberFormat="1" applyFont="1" applyFill="1" applyBorder="1" applyAlignment="1">
      <alignment horizontal="right" vertical="center"/>
    </xf>
    <xf numFmtId="43" fontId="109" fillId="24" borderId="10" xfId="254" applyFont="1" applyFill="1" applyBorder="1" applyAlignment="1">
      <alignment vertical="center"/>
    </xf>
    <xf numFmtId="0" fontId="109" fillId="24" borderId="10" xfId="1136" applyFont="1" applyFill="1" applyBorder="1" applyAlignment="1">
      <alignment vertical="center"/>
    </xf>
    <xf numFmtId="165" fontId="109" fillId="24" borderId="10" xfId="254" applyNumberFormat="1" applyFont="1" applyFill="1" applyBorder="1" applyAlignment="1">
      <alignment vertical="center"/>
    </xf>
    <xf numFmtId="4" fontId="109" fillId="0" borderId="10" xfId="1136" quotePrefix="1" applyNumberFormat="1" applyFont="1" applyFill="1" applyBorder="1" applyAlignment="1">
      <alignment horizontal="right" vertical="center"/>
    </xf>
    <xf numFmtId="3" fontId="106" fillId="24" borderId="10" xfId="1136" quotePrefix="1" applyNumberFormat="1" applyFont="1" applyFill="1" applyBorder="1" applyAlignment="1">
      <alignment horizontal="center" vertical="center" wrapText="1"/>
    </xf>
    <xf numFmtId="9" fontId="106" fillId="24" borderId="10" xfId="264" quotePrefix="1" applyFont="1" applyFill="1" applyBorder="1" applyAlignment="1">
      <alignment horizontal="center" vertical="center"/>
    </xf>
    <xf numFmtId="0" fontId="106" fillId="24" borderId="10" xfId="1136" quotePrefix="1" applyFont="1" applyFill="1" applyBorder="1" applyAlignment="1">
      <alignment horizontal="left" vertical="center" wrapText="1"/>
    </xf>
    <xf numFmtId="4" fontId="106" fillId="0" borderId="10" xfId="1136" quotePrefix="1" applyNumberFormat="1" applyFont="1" applyBorder="1" applyAlignment="1">
      <alignment horizontal="center" vertical="center" wrapText="1"/>
    </xf>
    <xf numFmtId="0" fontId="106" fillId="24" borderId="10" xfId="1136" quotePrefix="1" applyFont="1" applyFill="1" applyBorder="1" applyAlignment="1">
      <alignment horizontal="center" vertical="center" wrapText="1"/>
    </xf>
    <xf numFmtId="0" fontId="109" fillId="24" borderId="0" xfId="1136" applyFont="1" applyFill="1"/>
    <xf numFmtId="0" fontId="106" fillId="24" borderId="0" xfId="157" applyFont="1" applyFill="1" applyBorder="1" applyAlignment="1">
      <alignment horizontal="left" vertical="center" wrapText="1"/>
    </xf>
    <xf numFmtId="0" fontId="106" fillId="24" borderId="0" xfId="157" applyFont="1" applyFill="1" applyBorder="1" applyAlignment="1">
      <alignment horizontal="center" vertical="center" wrapText="1"/>
    </xf>
    <xf numFmtId="0" fontId="106" fillId="24" borderId="0" xfId="157" applyFont="1" applyFill="1" applyBorder="1" applyAlignment="1">
      <alignment horizontal="center" vertical="center"/>
    </xf>
    <xf numFmtId="0" fontId="109" fillId="24" borderId="10" xfId="1136" applyFont="1" applyFill="1" applyBorder="1"/>
    <xf numFmtId="4" fontId="106" fillId="0" borderId="10" xfId="1136" applyNumberFormat="1" applyFont="1" applyBorder="1"/>
    <xf numFmtId="0" fontId="106" fillId="0" borderId="10" xfId="1136" applyFont="1" applyBorder="1" applyAlignment="1">
      <alignment horizontal="center"/>
    </xf>
    <xf numFmtId="0" fontId="109" fillId="24" borderId="11" xfId="1136" applyFont="1" applyFill="1" applyBorder="1" applyAlignment="1">
      <alignment horizontal="center" vertical="center" wrapText="1"/>
    </xf>
    <xf numFmtId="0" fontId="109" fillId="24" borderId="11" xfId="1136" quotePrefix="1" applyFont="1" applyFill="1" applyBorder="1" applyAlignment="1">
      <alignment horizontal="center" vertical="center" wrapText="1"/>
    </xf>
    <xf numFmtId="0" fontId="109" fillId="24" borderId="11" xfId="1136" quotePrefix="1" applyFont="1" applyFill="1" applyBorder="1" applyAlignment="1">
      <alignment horizontal="left" vertical="center" wrapText="1"/>
    </xf>
    <xf numFmtId="3" fontId="109" fillId="24" borderId="11" xfId="1136" quotePrefix="1" applyNumberFormat="1" applyFont="1" applyFill="1" applyBorder="1" applyAlignment="1">
      <alignment horizontal="center" vertical="center" wrapText="1"/>
    </xf>
    <xf numFmtId="166" fontId="109" fillId="24" borderId="11" xfId="254" applyNumberFormat="1" applyFont="1" applyFill="1" applyBorder="1" applyAlignment="1">
      <alignment vertical="center"/>
    </xf>
    <xf numFmtId="4" fontId="109" fillId="24" borderId="11" xfId="1136" quotePrefix="1" applyNumberFormat="1" applyFont="1" applyFill="1" applyBorder="1" applyAlignment="1">
      <alignment horizontal="right" vertical="center"/>
    </xf>
    <xf numFmtId="43" fontId="109" fillId="24" borderId="11" xfId="254" applyFont="1" applyFill="1" applyBorder="1" applyAlignment="1">
      <alignment vertical="center"/>
    </xf>
    <xf numFmtId="0" fontId="109" fillId="24" borderId="11" xfId="1136" applyFont="1" applyFill="1" applyBorder="1" applyAlignment="1">
      <alignment vertical="center"/>
    </xf>
    <xf numFmtId="165" fontId="109" fillId="24" borderId="11" xfId="254" applyNumberFormat="1" applyFont="1" applyFill="1" applyBorder="1" applyAlignment="1">
      <alignment vertical="center"/>
    </xf>
    <xf numFmtId="4" fontId="99" fillId="24" borderId="12" xfId="250" quotePrefix="1" applyNumberFormat="1" applyFont="1" applyFill="1" applyBorder="1" applyAlignment="1">
      <alignment horizontal="right" vertical="center"/>
    </xf>
    <xf numFmtId="166" fontId="98" fillId="24" borderId="10" xfId="254" applyNumberFormat="1" applyFont="1" applyFill="1" applyBorder="1" applyAlignment="1">
      <alignment horizontal="center" vertical="center"/>
    </xf>
    <xf numFmtId="166" fontId="98" fillId="24" borderId="10" xfId="254" applyNumberFormat="1" applyFont="1" applyFill="1" applyBorder="1" applyAlignment="1">
      <alignment vertical="center"/>
    </xf>
    <xf numFmtId="165" fontId="98" fillId="24" borderId="10" xfId="254" applyNumberFormat="1" applyFont="1" applyFill="1" applyBorder="1" applyAlignment="1">
      <alignment vertical="center"/>
    </xf>
    <xf numFmtId="43" fontId="98" fillId="24" borderId="10" xfId="254" applyFont="1" applyFill="1" applyBorder="1" applyAlignment="1">
      <alignment vertical="center"/>
    </xf>
    <xf numFmtId="0" fontId="99" fillId="24" borderId="0" xfId="250" applyFont="1" applyFill="1" applyAlignment="1">
      <alignment vertical="center"/>
    </xf>
    <xf numFmtId="166" fontId="99" fillId="24" borderId="11" xfId="254" applyNumberFormat="1" applyFont="1" applyFill="1" applyBorder="1" applyAlignment="1">
      <alignment vertical="center"/>
    </xf>
    <xf numFmtId="43" fontId="99" fillId="24" borderId="11" xfId="254" applyFont="1" applyFill="1" applyBorder="1" applyAlignment="1">
      <alignment vertical="center"/>
    </xf>
    <xf numFmtId="165" fontId="99" fillId="24" borderId="11" xfId="254" applyNumberFormat="1" applyFont="1" applyFill="1" applyBorder="1" applyAlignment="1">
      <alignment vertical="center"/>
    </xf>
    <xf numFmtId="4" fontId="126" fillId="24" borderId="10" xfId="254" applyNumberFormat="1" applyFont="1" applyFill="1" applyBorder="1" applyAlignment="1">
      <alignment horizontal="right" vertical="center"/>
    </xf>
    <xf numFmtId="4" fontId="126" fillId="24" borderId="10" xfId="265" applyNumberFormat="1" applyFont="1" applyFill="1" applyBorder="1" applyAlignment="1">
      <alignment horizontal="right" vertical="center"/>
    </xf>
    <xf numFmtId="4" fontId="44" fillId="24" borderId="10" xfId="254" applyNumberFormat="1" applyFont="1" applyFill="1" applyBorder="1" applyAlignment="1">
      <alignment horizontal="right" vertical="center"/>
    </xf>
    <xf numFmtId="4" fontId="126" fillId="24" borderId="11" xfId="254" applyNumberFormat="1" applyFont="1" applyFill="1" applyBorder="1" applyAlignment="1">
      <alignment horizontal="right" vertical="center"/>
    </xf>
    <xf numFmtId="4" fontId="126" fillId="24" borderId="11" xfId="265" applyNumberFormat="1" applyFont="1" applyFill="1" applyBorder="1" applyAlignment="1">
      <alignment horizontal="right" vertical="center"/>
    </xf>
    <xf numFmtId="0" fontId="44" fillId="24" borderId="10" xfId="250" quotePrefix="1" applyFont="1" applyFill="1" applyBorder="1" applyAlignment="1">
      <alignment horizontal="center" vertical="center"/>
    </xf>
    <xf numFmtId="4" fontId="37" fillId="24" borderId="10" xfId="250" quotePrefix="1" applyNumberFormat="1" applyFont="1" applyFill="1" applyBorder="1" applyAlignment="1">
      <alignment horizontal="right" vertical="center"/>
    </xf>
    <xf numFmtId="0" fontId="44" fillId="0" borderId="10" xfId="250" quotePrefix="1" applyFont="1" applyBorder="1" applyAlignment="1">
      <alignment horizontal="center" vertical="center"/>
    </xf>
    <xf numFmtId="4" fontId="37" fillId="0" borderId="10" xfId="250" quotePrefix="1" applyNumberFormat="1" applyFont="1" applyFill="1" applyBorder="1" applyAlignment="1">
      <alignment horizontal="right" vertical="center"/>
    </xf>
    <xf numFmtId="4" fontId="37" fillId="0" borderId="10" xfId="254" applyNumberFormat="1" applyFont="1" applyBorder="1" applyAlignment="1">
      <alignment horizontal="right" vertical="center"/>
    </xf>
    <xf numFmtId="4" fontId="37" fillId="24" borderId="10" xfId="254" applyNumberFormat="1" applyFont="1" applyFill="1" applyBorder="1" applyAlignment="1">
      <alignment horizontal="right" vertical="center"/>
    </xf>
    <xf numFmtId="0" fontId="37" fillId="0" borderId="10" xfId="250" applyFont="1" applyBorder="1" applyAlignment="1">
      <alignment vertical="center"/>
    </xf>
    <xf numFmtId="4" fontId="37" fillId="0" borderId="10" xfId="254" applyNumberFormat="1" applyFont="1" applyFill="1" applyBorder="1" applyAlignment="1">
      <alignment horizontal="right" vertical="center"/>
    </xf>
    <xf numFmtId="3" fontId="99" fillId="0" borderId="10" xfId="250" quotePrefix="1" applyNumberFormat="1" applyFont="1" applyBorder="1" applyAlignment="1">
      <alignment horizontal="center" vertical="center"/>
    </xf>
    <xf numFmtId="0" fontId="44" fillId="0" borderId="10" xfId="250" quotePrefix="1" applyFont="1" applyFill="1" applyBorder="1" applyAlignment="1">
      <alignment horizontal="center" vertical="center"/>
    </xf>
    <xf numFmtId="3" fontId="99" fillId="0" borderId="10" xfId="250" applyNumberFormat="1" applyFont="1" applyBorder="1" applyAlignment="1">
      <alignment horizontal="center" vertical="center"/>
    </xf>
    <xf numFmtId="3" fontId="99" fillId="24" borderId="10" xfId="250" applyNumberFormat="1" applyFont="1" applyFill="1" applyBorder="1" applyAlignment="1">
      <alignment horizontal="center" vertical="center"/>
    </xf>
    <xf numFmtId="3" fontId="98" fillId="0" borderId="11" xfId="250" applyNumberFormat="1" applyFont="1" applyBorder="1" applyAlignment="1">
      <alignment horizontal="center" vertical="center"/>
    </xf>
    <xf numFmtId="180" fontId="98" fillId="24" borderId="11" xfId="254" applyNumberFormat="1" applyFont="1" applyFill="1" applyBorder="1" applyAlignment="1">
      <alignment vertical="center"/>
    </xf>
    <xf numFmtId="0" fontId="98" fillId="0" borderId="0" xfId="250" applyFont="1" applyAlignment="1">
      <alignment vertical="center"/>
    </xf>
    <xf numFmtId="0" fontId="98" fillId="0" borderId="21" xfId="250" applyFont="1" applyBorder="1" applyAlignment="1">
      <alignment vertical="center"/>
    </xf>
    <xf numFmtId="0" fontId="99" fillId="0" borderId="11" xfId="250" applyFont="1" applyBorder="1" applyAlignment="1">
      <alignment vertical="center"/>
    </xf>
    <xf numFmtId="0" fontId="98" fillId="24" borderId="11" xfId="250" applyFont="1" applyFill="1" applyBorder="1" applyAlignment="1">
      <alignment horizontal="center" vertical="center" wrapText="1"/>
    </xf>
    <xf numFmtId="3" fontId="98" fillId="24" borderId="11" xfId="250" applyNumberFormat="1" applyFont="1" applyFill="1" applyBorder="1" applyAlignment="1">
      <alignment horizontal="center" vertical="center" wrapText="1"/>
    </xf>
    <xf numFmtId="0" fontId="37" fillId="0" borderId="11" xfId="59" applyFont="1" applyBorder="1" applyAlignment="1">
      <alignment horizontal="center" vertical="center" wrapText="1"/>
    </xf>
    <xf numFmtId="0" fontId="37" fillId="0" borderId="11" xfId="59" applyFont="1" applyBorder="1" applyAlignment="1">
      <alignment horizontal="center" vertical="center"/>
    </xf>
    <xf numFmtId="4" fontId="37" fillId="0" borderId="11" xfId="59" applyNumberFormat="1" applyFont="1" applyBorder="1" applyAlignment="1">
      <alignment horizontal="center" vertical="center"/>
    </xf>
    <xf numFmtId="9" fontId="37" fillId="24" borderId="16" xfId="264" quotePrefix="1" applyFont="1" applyFill="1" applyBorder="1" applyAlignment="1">
      <alignment horizontal="center" vertical="top"/>
    </xf>
    <xf numFmtId="9" fontId="37" fillId="24" borderId="16" xfId="85" quotePrefix="1" applyNumberFormat="1" applyFont="1" applyFill="1" applyBorder="1" applyAlignment="1">
      <alignment horizontal="center" vertical="top"/>
    </xf>
    <xf numFmtId="10" fontId="37" fillId="24" borderId="16" xfId="85" quotePrefix="1" applyNumberFormat="1" applyFont="1" applyFill="1" applyBorder="1" applyAlignment="1">
      <alignment horizontal="center" vertical="top"/>
    </xf>
    <xf numFmtId="4" fontId="37" fillId="24" borderId="16" xfId="85" quotePrefix="1" applyNumberFormat="1" applyFont="1" applyFill="1" applyBorder="1" applyAlignment="1">
      <alignment horizontal="center" vertical="top"/>
    </xf>
    <xf numFmtId="181" fontId="37" fillId="24" borderId="16" xfId="157" quotePrefix="1" applyNumberFormat="1" applyFont="1" applyFill="1" applyBorder="1" applyAlignment="1">
      <alignment horizontal="center" vertical="top"/>
    </xf>
    <xf numFmtId="0" fontId="38" fillId="24" borderId="10" xfId="85" applyFont="1" applyFill="1" applyBorder="1" applyAlignment="1">
      <alignment horizontal="center"/>
    </xf>
    <xf numFmtId="4" fontId="111" fillId="24" borderId="10" xfId="85" applyNumberFormat="1" applyFont="1" applyFill="1" applyBorder="1"/>
    <xf numFmtId="0" fontId="111" fillId="24" borderId="10" xfId="85" applyFont="1" applyFill="1" applyBorder="1"/>
    <xf numFmtId="0" fontId="109" fillId="24" borderId="13" xfId="0" applyFont="1" applyFill="1" applyBorder="1" applyAlignment="1">
      <alignment horizontal="center" vertical="center" wrapText="1"/>
    </xf>
    <xf numFmtId="0" fontId="44" fillId="25" borderId="15" xfId="0" applyFont="1" applyFill="1" applyBorder="1" applyAlignment="1">
      <alignment horizontal="left" vertical="center" wrapText="1"/>
    </xf>
    <xf numFmtId="0" fontId="109" fillId="24" borderId="13" xfId="0" applyFont="1" applyFill="1" applyBorder="1" applyAlignment="1">
      <alignment horizontal="left" vertical="center" wrapText="1"/>
    </xf>
    <xf numFmtId="0" fontId="44" fillId="25" borderId="13" xfId="0" applyFont="1" applyFill="1" applyBorder="1" applyAlignment="1">
      <alignment horizontal="left" vertical="center" wrapText="1"/>
    </xf>
    <xf numFmtId="0" fontId="38" fillId="24" borderId="0" xfId="0" applyFont="1" applyFill="1" applyBorder="1" applyAlignment="1">
      <alignment horizontal="left" vertical="center"/>
    </xf>
    <xf numFmtId="0" fontId="38" fillId="0" borderId="0" xfId="0" applyFont="1" applyAlignment="1">
      <alignment horizontal="left" vertical="center"/>
    </xf>
    <xf numFmtId="4" fontId="106" fillId="24" borderId="12" xfId="129" applyNumberFormat="1" applyFont="1" applyFill="1" applyBorder="1" applyAlignment="1">
      <alignment horizontal="center" vertical="center" wrapText="1"/>
    </xf>
    <xf numFmtId="0" fontId="37" fillId="24" borderId="18" xfId="0" applyFont="1" applyFill="1" applyBorder="1" applyAlignment="1">
      <alignment horizontal="center" vertical="center"/>
    </xf>
    <xf numFmtId="4" fontId="109" fillId="24" borderId="10" xfId="129" applyNumberFormat="1" applyFont="1" applyFill="1" applyBorder="1" applyAlignment="1">
      <alignment horizontal="center" vertical="center" wrapText="1"/>
    </xf>
    <xf numFmtId="4" fontId="109" fillId="24" borderId="10" xfId="0" quotePrefix="1" applyNumberFormat="1" applyFont="1" applyFill="1" applyBorder="1" applyAlignment="1">
      <alignment horizontal="center" vertical="center"/>
    </xf>
    <xf numFmtId="0" fontId="39" fillId="24" borderId="14" xfId="0" applyFont="1" applyFill="1" applyBorder="1" applyAlignment="1">
      <alignment horizontal="center" vertical="center"/>
    </xf>
    <xf numFmtId="4" fontId="39" fillId="24" borderId="10" xfId="129" applyNumberFormat="1" applyFont="1" applyFill="1" applyBorder="1" applyAlignment="1">
      <alignment horizontal="center" vertical="center" wrapText="1"/>
    </xf>
    <xf numFmtId="4" fontId="109" fillId="24" borderId="10" xfId="0" applyNumberFormat="1" applyFont="1" applyFill="1" applyBorder="1" applyAlignment="1">
      <alignment horizontal="center" vertical="center"/>
    </xf>
    <xf numFmtId="0" fontId="109" fillId="24" borderId="10" xfId="0" applyFont="1" applyFill="1" applyBorder="1" applyAlignment="1">
      <alignment horizontal="center" vertical="center"/>
    </xf>
    <xf numFmtId="4" fontId="106" fillId="24" borderId="10" xfId="129" applyNumberFormat="1" applyFont="1" applyFill="1" applyBorder="1" applyAlignment="1">
      <alignment horizontal="center" vertical="center" wrapText="1"/>
    </xf>
    <xf numFmtId="4" fontId="106" fillId="24" borderId="11" xfId="0" applyNumberFormat="1" applyFont="1" applyFill="1" applyBorder="1" applyAlignment="1">
      <alignment horizontal="center" vertical="center" wrapText="1"/>
    </xf>
    <xf numFmtId="0" fontId="39" fillId="24" borderId="11" xfId="0" applyFont="1" applyFill="1" applyBorder="1" applyAlignment="1">
      <alignment horizontal="center" vertical="center"/>
    </xf>
    <xf numFmtId="0" fontId="39" fillId="24" borderId="20" xfId="0" applyFont="1" applyFill="1" applyBorder="1" applyAlignment="1">
      <alignment horizontal="center" vertical="center"/>
    </xf>
    <xf numFmtId="0" fontId="109" fillId="24" borderId="15" xfId="0" applyFont="1" applyFill="1" applyBorder="1" applyAlignment="1">
      <alignment horizontal="center" vertical="center"/>
    </xf>
    <xf numFmtId="4" fontId="109" fillId="24" borderId="11" xfId="129" applyNumberFormat="1" applyFont="1" applyFill="1" applyBorder="1" applyAlignment="1">
      <alignment horizontal="center" vertical="center" wrapText="1"/>
    </xf>
    <xf numFmtId="4" fontId="109" fillId="24" borderId="11" xfId="0" quotePrefix="1" applyNumberFormat="1" applyFont="1" applyFill="1" applyBorder="1" applyAlignment="1">
      <alignment horizontal="center" vertical="center"/>
    </xf>
    <xf numFmtId="0" fontId="109" fillId="24" borderId="15" xfId="0" applyFont="1" applyFill="1" applyBorder="1" applyAlignment="1">
      <alignment horizontal="left" vertical="center" wrapText="1"/>
    </xf>
    <xf numFmtId="4" fontId="127" fillId="24" borderId="10" xfId="129" applyNumberFormat="1" applyFont="1" applyFill="1" applyBorder="1" applyAlignment="1">
      <alignment horizontal="center" vertical="center" wrapText="1"/>
    </xf>
    <xf numFmtId="4" fontId="127" fillId="24" borderId="10" xfId="0" quotePrefix="1" applyNumberFormat="1" applyFont="1" applyFill="1" applyBorder="1" applyAlignment="1">
      <alignment horizontal="center" vertical="center"/>
    </xf>
    <xf numFmtId="4" fontId="127" fillId="24" borderId="11" xfId="129" applyNumberFormat="1" applyFont="1" applyFill="1" applyBorder="1" applyAlignment="1">
      <alignment horizontal="center" vertical="center" wrapText="1"/>
    </xf>
    <xf numFmtId="0" fontId="127" fillId="24" borderId="11" xfId="0" applyFont="1" applyFill="1" applyBorder="1" applyAlignment="1">
      <alignment horizontal="center" vertical="center"/>
    </xf>
    <xf numFmtId="0" fontId="111" fillId="0" borderId="0" xfId="0" applyFont="1" applyAlignment="1">
      <alignment horizontal="left"/>
    </xf>
    <xf numFmtId="43" fontId="128" fillId="24" borderId="11" xfId="2889" applyFont="1" applyFill="1" applyBorder="1" applyAlignment="1">
      <alignment horizontal="center" vertical="center" wrapText="1"/>
    </xf>
    <xf numFmtId="0" fontId="102" fillId="24" borderId="16" xfId="2887" applyFont="1" applyFill="1" applyBorder="1" applyAlignment="1">
      <alignment horizontal="justify" vertical="center" wrapText="1"/>
    </xf>
    <xf numFmtId="0" fontId="102" fillId="0" borderId="16" xfId="2888" applyFont="1" applyBorder="1" applyAlignment="1">
      <alignment horizontal="center" vertical="center" wrapText="1"/>
    </xf>
    <xf numFmtId="9" fontId="102" fillId="24" borderId="16" xfId="2887" applyNumberFormat="1" applyFont="1" applyFill="1" applyBorder="1" applyAlignment="1">
      <alignment horizontal="center" vertical="center" wrapText="1"/>
    </xf>
    <xf numFmtId="0" fontId="102" fillId="0" borderId="16" xfId="157" applyFont="1" applyBorder="1" applyAlignment="1">
      <alignment horizontal="left" vertical="top" wrapText="1"/>
    </xf>
    <xf numFmtId="0" fontId="43" fillId="0" borderId="16" xfId="149" quotePrefix="1" applyFont="1" applyBorder="1" applyAlignment="1">
      <alignment horizontal="center" vertical="center" wrapText="1"/>
    </xf>
    <xf numFmtId="4" fontId="102" fillId="24" borderId="16" xfId="2832" applyNumberFormat="1" applyFont="1" applyFill="1" applyBorder="1" applyAlignment="1">
      <alignment horizontal="right" vertical="center"/>
    </xf>
    <xf numFmtId="4" fontId="102" fillId="24" borderId="16" xfId="2832" applyNumberFormat="1" applyFont="1" applyFill="1" applyBorder="1" applyAlignment="1">
      <alignment horizontal="right" vertical="center" wrapText="1"/>
    </xf>
    <xf numFmtId="4" fontId="102" fillId="0" borderId="16" xfId="2832" applyNumberFormat="1" applyFont="1" applyBorder="1" applyAlignment="1">
      <alignment horizontal="right" vertical="center"/>
    </xf>
    <xf numFmtId="4" fontId="130" fillId="24" borderId="16" xfId="2890" applyNumberFormat="1" applyFont="1" applyFill="1" applyBorder="1" applyAlignment="1">
      <alignment horizontal="right" vertical="center" wrapText="1"/>
    </xf>
    <xf numFmtId="4" fontId="104" fillId="24" borderId="16" xfId="2832" applyNumberFormat="1" applyFont="1" applyFill="1" applyBorder="1" applyAlignment="1">
      <alignment horizontal="right" vertical="center"/>
    </xf>
    <xf numFmtId="0" fontId="102" fillId="0" borderId="16" xfId="2888" applyFont="1" applyBorder="1" applyAlignment="1">
      <alignment horizontal="left" vertical="center" wrapText="1"/>
    </xf>
    <xf numFmtId="49" fontId="37" fillId="24" borderId="16" xfId="2889" applyNumberFormat="1" applyFont="1" applyFill="1" applyBorder="1" applyAlignment="1">
      <alignment horizontal="left" vertical="top" wrapText="1"/>
    </xf>
    <xf numFmtId="4" fontId="102" fillId="0" borderId="16" xfId="2832" applyNumberFormat="1" applyFont="1" applyFill="1" applyBorder="1" applyAlignment="1">
      <alignment horizontal="right" vertical="center" wrapText="1"/>
    </xf>
    <xf numFmtId="4" fontId="102" fillId="0" borderId="16" xfId="2832" applyNumberFormat="1" applyFont="1" applyFill="1" applyBorder="1" applyAlignment="1">
      <alignment horizontal="right" vertical="center"/>
    </xf>
    <xf numFmtId="49" fontId="99" fillId="24" borderId="16" xfId="2889" applyNumberFormat="1" applyFont="1" applyFill="1" applyBorder="1" applyAlignment="1">
      <alignment horizontal="left" vertical="top" wrapText="1"/>
    </xf>
    <xf numFmtId="0" fontId="102" fillId="24" borderId="16" xfId="2888" applyFont="1" applyFill="1" applyBorder="1" applyAlignment="1">
      <alignment horizontal="left" vertical="center" wrapText="1"/>
    </xf>
    <xf numFmtId="0" fontId="106" fillId="62" borderId="10" xfId="157" applyFont="1" applyFill="1" applyBorder="1" applyAlignment="1">
      <alignment horizontal="center" vertical="center"/>
    </xf>
    <xf numFmtId="0" fontId="117" fillId="62" borderId="10" xfId="157" applyFont="1" applyFill="1" applyBorder="1" applyAlignment="1">
      <alignment horizontal="center" vertical="center"/>
    </xf>
    <xf numFmtId="0" fontId="106" fillId="62" borderId="10" xfId="157" applyFont="1" applyFill="1" applyBorder="1" applyAlignment="1">
      <alignment horizontal="left" vertical="center" wrapText="1"/>
    </xf>
    <xf numFmtId="0" fontId="106" fillId="62" borderId="10" xfId="157" quotePrefix="1" applyFont="1" applyFill="1" applyBorder="1" applyAlignment="1">
      <alignment horizontal="center" vertical="center" wrapText="1"/>
    </xf>
    <xf numFmtId="9" fontId="106" fillId="62" borderId="0" xfId="2639" applyFont="1" applyFill="1" applyAlignment="1">
      <alignment horizontal="center" vertical="center"/>
    </xf>
    <xf numFmtId="4" fontId="106" fillId="62" borderId="10" xfId="157" quotePrefix="1" applyNumberFormat="1" applyFont="1" applyFill="1" applyBorder="1" applyAlignment="1">
      <alignment horizontal="right" vertical="center"/>
    </xf>
    <xf numFmtId="9" fontId="106" fillId="62" borderId="10" xfId="2639" applyFont="1" applyFill="1" applyBorder="1" applyAlignment="1">
      <alignment horizontal="center" vertical="center"/>
    </xf>
    <xf numFmtId="0" fontId="106" fillId="62" borderId="0" xfId="157" applyFont="1" applyFill="1" applyAlignment="1">
      <alignment horizontal="center" vertical="center"/>
    </xf>
    <xf numFmtId="0" fontId="47" fillId="60" borderId="11" xfId="0" applyFont="1" applyFill="1" applyBorder="1" applyAlignment="1">
      <alignment horizontal="center" wrapText="1"/>
    </xf>
    <xf numFmtId="0" fontId="47" fillId="63" borderId="11" xfId="0" applyFont="1" applyFill="1" applyBorder="1" applyAlignment="1">
      <alignment horizontal="center" wrapText="1"/>
    </xf>
    <xf numFmtId="0" fontId="47" fillId="64" borderId="16" xfId="0" applyFont="1" applyFill="1" applyBorder="1" applyAlignment="1">
      <alignment horizontal="center" wrapText="1"/>
    </xf>
    <xf numFmtId="0" fontId="47" fillId="65" borderId="16" xfId="0" applyFont="1" applyFill="1" applyBorder="1" applyAlignment="1">
      <alignment horizontal="center" wrapText="1"/>
    </xf>
    <xf numFmtId="179" fontId="109" fillId="24" borderId="0" xfId="157" applyNumberFormat="1" applyFont="1" applyFill="1"/>
    <xf numFmtId="0" fontId="117" fillId="0" borderId="10" xfId="157" applyFont="1" applyFill="1" applyBorder="1" applyAlignment="1">
      <alignment horizontal="center" vertical="center"/>
    </xf>
    <xf numFmtId="0" fontId="106" fillId="0" borderId="10" xfId="157" applyFont="1" applyFill="1" applyBorder="1" applyAlignment="1">
      <alignment horizontal="left" vertical="center" wrapText="1"/>
    </xf>
    <xf numFmtId="0" fontId="106" fillId="0" borderId="10" xfId="157" quotePrefix="1" applyFont="1" applyFill="1" applyBorder="1" applyAlignment="1">
      <alignment horizontal="center" vertical="center" wrapText="1"/>
    </xf>
    <xf numFmtId="179" fontId="106" fillId="0" borderId="10" xfId="0" applyNumberFormat="1" applyFont="1" applyFill="1" applyBorder="1" applyAlignment="1">
      <alignment horizontal="center" vertical="center"/>
    </xf>
    <xf numFmtId="9" fontId="106" fillId="0" borderId="0" xfId="2639" applyFont="1" applyFill="1" applyAlignment="1">
      <alignment horizontal="center" vertical="center"/>
    </xf>
    <xf numFmtId="4" fontId="106" fillId="0" borderId="10" xfId="157" quotePrefix="1" applyNumberFormat="1" applyFont="1" applyFill="1" applyBorder="1" applyAlignment="1">
      <alignment horizontal="right" vertical="center"/>
    </xf>
    <xf numFmtId="9" fontId="106" fillId="0" borderId="10" xfId="2639" applyFont="1" applyFill="1" applyBorder="1" applyAlignment="1">
      <alignment horizontal="center" vertical="center"/>
    </xf>
    <xf numFmtId="0" fontId="106" fillId="0" borderId="0" xfId="157" applyFont="1" applyFill="1" applyAlignment="1">
      <alignment horizontal="center" vertical="center"/>
    </xf>
    <xf numFmtId="3" fontId="106" fillId="62" borderId="10" xfId="0" applyNumberFormat="1" applyFont="1" applyFill="1" applyBorder="1" applyAlignment="1">
      <alignment horizontal="center" vertical="center"/>
    </xf>
    <xf numFmtId="4" fontId="106" fillId="62" borderId="10" xfId="0" applyNumberFormat="1" applyFont="1" applyFill="1" applyBorder="1" applyAlignment="1">
      <alignment horizontal="center" vertical="center"/>
    </xf>
    <xf numFmtId="9" fontId="106" fillId="62" borderId="0" xfId="2639" applyFont="1" applyFill="1" applyBorder="1" applyAlignment="1">
      <alignment horizontal="center" vertical="center"/>
    </xf>
    <xf numFmtId="0" fontId="59" fillId="0" borderId="0" xfId="0" applyFont="1" applyAlignment="1">
      <alignment horizontal="center" vertical="center"/>
    </xf>
    <xf numFmtId="0" fontId="59" fillId="0" borderId="0" xfId="0" applyFont="1" applyAlignment="1">
      <alignment horizontal="center" vertical="center" wrapText="1"/>
    </xf>
    <xf numFmtId="0" fontId="46" fillId="0" borderId="0" xfId="0" applyFont="1" applyBorder="1" applyAlignment="1">
      <alignment horizontal="center" vertical="center" wrapText="1"/>
    </xf>
    <xf numFmtId="0" fontId="46" fillId="0" borderId="0" xfId="0" applyFont="1" applyBorder="1" applyAlignment="1">
      <alignment horizontal="center" vertical="center"/>
    </xf>
    <xf numFmtId="0" fontId="46" fillId="0" borderId="22" xfId="0" applyFont="1" applyBorder="1" applyAlignment="1">
      <alignment horizontal="center" vertical="center" wrapText="1"/>
    </xf>
    <xf numFmtId="0" fontId="46" fillId="0" borderId="22" xfId="0" applyFont="1" applyBorder="1" applyAlignment="1">
      <alignment horizontal="center" vertical="center"/>
    </xf>
    <xf numFmtId="0" fontId="41" fillId="0" borderId="22" xfId="0" applyFont="1" applyBorder="1" applyAlignment="1">
      <alignment horizontal="center" vertical="center" wrapText="1"/>
    </xf>
    <xf numFmtId="0" fontId="41" fillId="0" borderId="0" xfId="0" applyFont="1" applyBorder="1" applyAlignment="1">
      <alignment horizontal="center" vertical="center" wrapText="1"/>
    </xf>
    <xf numFmtId="0" fontId="42" fillId="25" borderId="18" xfId="0" applyFont="1" applyFill="1" applyBorder="1" applyAlignment="1">
      <alignment horizontal="center" vertical="center" wrapText="1"/>
    </xf>
    <xf numFmtId="0" fontId="42" fillId="25" borderId="22" xfId="0" applyFont="1" applyFill="1" applyBorder="1" applyAlignment="1">
      <alignment horizontal="center" vertical="center" wrapText="1"/>
    </xf>
    <xf numFmtId="0" fontId="42" fillId="25" borderId="19" xfId="0" applyFont="1" applyFill="1" applyBorder="1" applyAlignment="1">
      <alignment horizontal="center" vertical="center" wrapText="1"/>
    </xf>
    <xf numFmtId="0" fontId="43" fillId="25" borderId="20" xfId="59" applyFont="1" applyFill="1" applyBorder="1" applyAlignment="1">
      <alignment horizontal="left" vertical="center" wrapText="1"/>
    </xf>
    <xf numFmtId="0" fontId="43" fillId="25" borderId="21" xfId="59" applyFont="1" applyFill="1" applyBorder="1" applyAlignment="1">
      <alignment horizontal="left" vertical="center" wrapText="1"/>
    </xf>
    <xf numFmtId="0" fontId="43" fillId="25" borderId="15" xfId="59" applyFont="1" applyFill="1" applyBorder="1" applyAlignment="1">
      <alignment horizontal="left" vertical="center" wrapText="1"/>
    </xf>
    <xf numFmtId="0" fontId="43" fillId="25" borderId="24" xfId="0" applyFont="1" applyFill="1" applyBorder="1" applyAlignment="1">
      <alignment horizontal="center" vertical="center" wrapText="1"/>
    </xf>
    <xf numFmtId="0" fontId="43" fillId="25" borderId="23" xfId="0" applyFont="1" applyFill="1" applyBorder="1" applyAlignment="1">
      <alignment horizontal="center" vertical="center" wrapText="1"/>
    </xf>
    <xf numFmtId="0" fontId="43" fillId="25" borderId="17" xfId="0" applyFont="1" applyFill="1" applyBorder="1" applyAlignment="1">
      <alignment horizontal="center" vertical="center" wrapText="1"/>
    </xf>
    <xf numFmtId="0" fontId="44" fillId="25" borderId="12" xfId="0" applyFont="1" applyFill="1" applyBorder="1" applyAlignment="1">
      <alignment horizontal="center" vertical="center" wrapText="1"/>
    </xf>
    <xf numFmtId="0" fontId="44" fillId="25" borderId="10" xfId="0" applyFont="1" applyFill="1" applyBorder="1" applyAlignment="1">
      <alignment horizontal="center" vertical="center" wrapText="1"/>
    </xf>
    <xf numFmtId="0" fontId="44" fillId="25" borderId="11" xfId="0" applyFont="1" applyFill="1" applyBorder="1" applyAlignment="1">
      <alignment horizontal="center" vertical="center" wrapText="1"/>
    </xf>
    <xf numFmtId="0" fontId="43" fillId="25" borderId="18" xfId="0" applyFont="1" applyFill="1" applyBorder="1" applyAlignment="1">
      <alignment horizontal="center" vertical="center"/>
    </xf>
    <xf numFmtId="0" fontId="43" fillId="25" borderId="19" xfId="0" applyFont="1" applyFill="1" applyBorder="1" applyAlignment="1">
      <alignment horizontal="center" vertical="center"/>
    </xf>
    <xf numFmtId="0" fontId="41" fillId="0" borderId="21" xfId="0" applyFont="1" applyBorder="1" applyAlignment="1">
      <alignment horizontal="left"/>
    </xf>
    <xf numFmtId="0" fontId="42" fillId="25" borderId="18" xfId="129" applyFont="1" applyFill="1" applyBorder="1" applyAlignment="1">
      <alignment horizontal="center" vertical="center" wrapText="1"/>
    </xf>
    <xf numFmtId="0" fontId="42" fillId="25" borderId="22" xfId="129" applyFont="1" applyFill="1" applyBorder="1" applyAlignment="1">
      <alignment horizontal="center" vertical="center" wrapText="1"/>
    </xf>
    <xf numFmtId="0" fontId="42" fillId="25" borderId="19" xfId="129" applyFont="1" applyFill="1" applyBorder="1" applyAlignment="1">
      <alignment horizontal="center" vertical="center" wrapText="1"/>
    </xf>
    <xf numFmtId="0" fontId="43" fillId="25" borderId="20" xfId="1136" applyFont="1" applyFill="1" applyBorder="1" applyAlignment="1">
      <alignment horizontal="left" vertical="center" wrapText="1"/>
    </xf>
    <xf numFmtId="0" fontId="43" fillId="25" borderId="21" xfId="1136" applyFont="1" applyFill="1" applyBorder="1" applyAlignment="1">
      <alignment horizontal="left" vertical="center" wrapText="1"/>
    </xf>
    <xf numFmtId="0" fontId="43" fillId="25" borderId="12" xfId="129" applyFont="1" applyFill="1" applyBorder="1" applyAlignment="1">
      <alignment horizontal="center" vertical="center" wrapText="1"/>
    </xf>
    <xf numFmtId="0" fontId="39" fillId="25" borderId="10" xfId="129" applyFont="1" applyFill="1" applyBorder="1" applyAlignment="1">
      <alignment horizontal="center" vertical="center" wrapText="1"/>
    </xf>
    <xf numFmtId="0" fontId="43" fillId="25" borderId="11" xfId="129" applyFont="1" applyFill="1" applyBorder="1" applyAlignment="1">
      <alignment horizontal="center" vertical="center" wrapText="1"/>
    </xf>
    <xf numFmtId="0" fontId="43" fillId="25" borderId="10" xfId="129" applyFont="1" applyFill="1" applyBorder="1" applyAlignment="1">
      <alignment horizontal="center" vertical="center" wrapText="1"/>
    </xf>
    <xf numFmtId="0" fontId="43" fillId="25" borderId="18" xfId="129" applyFont="1" applyFill="1" applyBorder="1" applyAlignment="1">
      <alignment horizontal="center" vertical="center" wrapText="1"/>
    </xf>
    <xf numFmtId="0" fontId="43" fillId="25" borderId="22" xfId="129" applyFont="1" applyFill="1" applyBorder="1" applyAlignment="1">
      <alignment horizontal="center" vertical="center" wrapText="1"/>
    </xf>
    <xf numFmtId="0" fontId="43" fillId="25" borderId="19" xfId="129" applyFont="1" applyFill="1" applyBorder="1" applyAlignment="1">
      <alignment horizontal="center" vertical="center" wrapText="1"/>
    </xf>
    <xf numFmtId="0" fontId="41" fillId="0" borderId="0" xfId="129" applyFont="1" applyBorder="1" applyAlignment="1">
      <alignment horizontal="center" vertical="center" wrapText="1"/>
    </xf>
    <xf numFmtId="0" fontId="41" fillId="0" borderId="0" xfId="129" applyFont="1" applyBorder="1" applyAlignment="1">
      <alignment horizontal="center" vertical="center"/>
    </xf>
    <xf numFmtId="0" fontId="43" fillId="25" borderId="24" xfId="129" applyFont="1" applyFill="1" applyBorder="1" applyAlignment="1">
      <alignment horizontal="center" vertical="center" wrapText="1"/>
    </xf>
    <xf numFmtId="0" fontId="43" fillId="25" borderId="23" xfId="129" applyFont="1" applyFill="1" applyBorder="1" applyAlignment="1">
      <alignment horizontal="center" vertical="center" wrapText="1"/>
    </xf>
    <xf numFmtId="0" fontId="43" fillId="25" borderId="17" xfId="129" applyFont="1" applyFill="1" applyBorder="1" applyAlignment="1">
      <alignment horizontal="center" vertical="center" wrapText="1"/>
    </xf>
    <xf numFmtId="0" fontId="39" fillId="0" borderId="0" xfId="129" applyFont="1" applyAlignment="1">
      <alignment horizontal="left" vertical="top" wrapText="1" indent="12"/>
    </xf>
    <xf numFmtId="0" fontId="39" fillId="0" borderId="0" xfId="129" applyFont="1" applyAlignment="1">
      <alignment horizontal="left" vertical="top" wrapText="1" indent="8"/>
    </xf>
    <xf numFmtId="0" fontId="39" fillId="0" borderId="0" xfId="129" applyFont="1" applyAlignment="1">
      <alignment horizontal="left" vertical="top" wrapText="1" indent="10"/>
    </xf>
    <xf numFmtId="0" fontId="41" fillId="0" borderId="0" xfId="129" applyFont="1" applyBorder="1" applyAlignment="1">
      <alignment horizontal="left"/>
    </xf>
    <xf numFmtId="0" fontId="37" fillId="24" borderId="0" xfId="129" applyFont="1" applyFill="1" applyAlignment="1">
      <alignment horizontal="left" vertical="top" wrapText="1"/>
    </xf>
    <xf numFmtId="0" fontId="43" fillId="25" borderId="12" xfId="0" applyFont="1" applyFill="1" applyBorder="1" applyAlignment="1">
      <alignment horizontal="center" vertical="center" wrapText="1"/>
    </xf>
    <xf numFmtId="0" fontId="39" fillId="25" borderId="10" xfId="0" applyFont="1" applyFill="1" applyBorder="1" applyAlignment="1">
      <alignment horizontal="center" vertical="center" wrapText="1"/>
    </xf>
    <xf numFmtId="0" fontId="43" fillId="25" borderId="11" xfId="0" applyFont="1" applyFill="1" applyBorder="1" applyAlignment="1">
      <alignment horizontal="center" vertical="center" wrapText="1"/>
    </xf>
    <xf numFmtId="0" fontId="43" fillId="25" borderId="10" xfId="0" applyFont="1" applyFill="1" applyBorder="1" applyAlignment="1">
      <alignment horizontal="center" vertical="center" wrapText="1"/>
    </xf>
    <xf numFmtId="0" fontId="43" fillId="25" borderId="18" xfId="0" applyFont="1" applyFill="1" applyBorder="1" applyAlignment="1">
      <alignment horizontal="center" vertical="center" wrapText="1"/>
    </xf>
    <xf numFmtId="0" fontId="43" fillId="25" borderId="22" xfId="0" applyFont="1" applyFill="1" applyBorder="1" applyAlignment="1">
      <alignment horizontal="center" vertical="center" wrapText="1"/>
    </xf>
    <xf numFmtId="0" fontId="43" fillId="25" borderId="19" xfId="0" applyFont="1" applyFill="1" applyBorder="1" applyAlignment="1">
      <alignment horizontal="center" vertical="center" wrapText="1"/>
    </xf>
    <xf numFmtId="0" fontId="42" fillId="25" borderId="14" xfId="59" applyFont="1" applyFill="1" applyBorder="1" applyAlignment="1">
      <alignment horizontal="center" vertical="top" wrapText="1"/>
    </xf>
    <xf numFmtId="0" fontId="42" fillId="25" borderId="0" xfId="59" applyFont="1" applyFill="1" applyBorder="1" applyAlignment="1">
      <alignment horizontal="center" vertical="top" wrapText="1"/>
    </xf>
    <xf numFmtId="0" fontId="42" fillId="25" borderId="13" xfId="59" applyFont="1" applyFill="1" applyBorder="1" applyAlignment="1">
      <alignment horizontal="center" vertical="top" wrapText="1"/>
    </xf>
    <xf numFmtId="0" fontId="44" fillId="25" borderId="12" xfId="59" applyFont="1" applyFill="1" applyBorder="1" applyAlignment="1">
      <alignment horizontal="center" vertical="center" wrapText="1"/>
    </xf>
    <xf numFmtId="0" fontId="37" fillId="25" borderId="10" xfId="59" applyFont="1" applyFill="1" applyBorder="1" applyAlignment="1">
      <alignment horizontal="center" vertical="center" wrapText="1"/>
    </xf>
    <xf numFmtId="0" fontId="37" fillId="25" borderId="11" xfId="59" applyFont="1" applyFill="1" applyBorder="1" applyAlignment="1">
      <alignment horizontal="center" vertical="center" wrapText="1"/>
    </xf>
    <xf numFmtId="0" fontId="44" fillId="25" borderId="24" xfId="59" applyFont="1" applyFill="1" applyBorder="1" applyAlignment="1">
      <alignment horizontal="center" vertical="center" wrapText="1"/>
    </xf>
    <xf numFmtId="0" fontId="44" fillId="25" borderId="23" xfId="59" applyFont="1" applyFill="1" applyBorder="1" applyAlignment="1">
      <alignment horizontal="center" vertical="center" wrapText="1"/>
    </xf>
    <xf numFmtId="0" fontId="44" fillId="25" borderId="17" xfId="59" applyFont="1" applyFill="1" applyBorder="1" applyAlignment="1">
      <alignment horizontal="center" vertical="center" wrapText="1"/>
    </xf>
    <xf numFmtId="0" fontId="38" fillId="24" borderId="0" xfId="250" applyFont="1" applyFill="1" applyAlignment="1">
      <alignment horizontal="left" vertical="top" wrapText="1"/>
    </xf>
    <xf numFmtId="0" fontId="41" fillId="0" borderId="0" xfId="0" applyFont="1" applyBorder="1" applyAlignment="1">
      <alignment horizontal="center"/>
    </xf>
    <xf numFmtId="0" fontId="41" fillId="0" borderId="0" xfId="0" applyFont="1" applyBorder="1" applyAlignment="1">
      <alignment horizontal="center" vertical="center"/>
    </xf>
    <xf numFmtId="0" fontId="41" fillId="0" borderId="21" xfId="0" applyFont="1" applyBorder="1" applyAlignment="1">
      <alignment horizontal="center"/>
    </xf>
    <xf numFmtId="0" fontId="39" fillId="24" borderId="0" xfId="1136" applyFont="1" applyFill="1" applyAlignment="1">
      <alignment horizontal="left" vertical="top" wrapText="1"/>
    </xf>
    <xf numFmtId="0" fontId="37" fillId="24" borderId="0" xfId="1136" applyFont="1" applyFill="1" applyAlignment="1">
      <alignment horizontal="justify" vertical="top" wrapText="1"/>
    </xf>
    <xf numFmtId="0" fontId="37" fillId="25" borderId="14" xfId="59" applyFont="1" applyFill="1" applyBorder="1" applyAlignment="1">
      <alignment horizontal="center" vertical="center" wrapText="1"/>
    </xf>
    <xf numFmtId="0" fontId="44" fillId="25" borderId="18" xfId="59" applyFont="1" applyFill="1" applyBorder="1" applyAlignment="1">
      <alignment horizontal="center" vertical="center" wrapText="1"/>
    </xf>
    <xf numFmtId="0" fontId="44" fillId="25" borderId="22" xfId="59" applyFont="1" applyFill="1" applyBorder="1" applyAlignment="1">
      <alignment horizontal="center" vertical="center" wrapText="1"/>
    </xf>
    <xf numFmtId="0" fontId="44" fillId="25" borderId="19" xfId="59" applyFont="1" applyFill="1" applyBorder="1" applyAlignment="1">
      <alignment horizontal="center" vertical="center" wrapText="1"/>
    </xf>
    <xf numFmtId="0" fontId="109" fillId="0" borderId="0" xfId="145" applyFont="1" applyAlignment="1">
      <alignment horizontal="justify" vertical="justify" wrapText="1"/>
    </xf>
    <xf numFmtId="0" fontId="115" fillId="0" borderId="0" xfId="0" applyFont="1" applyAlignment="1">
      <alignment horizontal="left" vertical="top" wrapText="1"/>
    </xf>
    <xf numFmtId="0" fontId="38" fillId="0" borderId="0" xfId="1136" applyFont="1" applyAlignment="1">
      <alignment horizontal="left" vertical="top" wrapText="1"/>
    </xf>
    <xf numFmtId="0" fontId="38" fillId="0" borderId="0" xfId="250" applyFont="1" applyAlignment="1">
      <alignment horizontal="left" vertical="top" wrapText="1"/>
    </xf>
    <xf numFmtId="0" fontId="38" fillId="24" borderId="0" xfId="250" applyFont="1" applyFill="1" applyAlignment="1">
      <alignment horizontal="left" vertical="center" wrapText="1"/>
    </xf>
    <xf numFmtId="0" fontId="122" fillId="24" borderId="0" xfId="0" applyFont="1" applyFill="1" applyAlignment="1">
      <alignment horizontal="left" vertical="top" wrapText="1"/>
    </xf>
    <xf numFmtId="0" fontId="37" fillId="24" borderId="0" xfId="0" applyFont="1" applyFill="1" applyAlignment="1">
      <alignment horizontal="justify" vertical="top" wrapText="1"/>
    </xf>
    <xf numFmtId="0" fontId="43" fillId="0" borderId="14" xfId="0" applyFont="1" applyBorder="1" applyAlignment="1">
      <alignment horizontal="center" vertical="top"/>
    </xf>
    <xf numFmtId="0" fontId="43" fillId="0" borderId="0" xfId="0" applyFont="1" applyBorder="1" applyAlignment="1">
      <alignment horizontal="center" vertical="top"/>
    </xf>
    <xf numFmtId="0" fontId="43" fillId="0" borderId="13" xfId="0" applyFont="1" applyBorder="1" applyAlignment="1">
      <alignment horizontal="center" vertical="top"/>
    </xf>
    <xf numFmtId="0" fontId="42" fillId="25" borderId="14" xfId="0" applyFont="1" applyFill="1" applyBorder="1" applyAlignment="1">
      <alignment horizontal="left" vertical="center" wrapText="1"/>
    </xf>
    <xf numFmtId="0" fontId="42" fillId="25" borderId="0" xfId="0" applyFont="1" applyFill="1" applyBorder="1" applyAlignment="1">
      <alignment horizontal="left" vertical="center" wrapText="1"/>
    </xf>
    <xf numFmtId="0" fontId="42" fillId="25" borderId="13" xfId="0" applyFont="1" applyFill="1" applyBorder="1" applyAlignment="1">
      <alignment horizontal="left" vertical="center" wrapText="1"/>
    </xf>
    <xf numFmtId="0" fontId="42" fillId="25" borderId="18" xfId="0" applyFont="1" applyFill="1" applyBorder="1" applyAlignment="1">
      <alignment horizontal="left" vertical="center" wrapText="1"/>
    </xf>
    <xf numFmtId="0" fontId="42" fillId="25" borderId="22" xfId="0" applyFont="1" applyFill="1" applyBorder="1" applyAlignment="1">
      <alignment horizontal="left" vertical="center" wrapText="1"/>
    </xf>
    <xf numFmtId="0" fontId="42" fillId="25" borderId="19" xfId="0" applyFont="1" applyFill="1" applyBorder="1" applyAlignment="1">
      <alignment horizontal="left" vertical="center" wrapText="1"/>
    </xf>
    <xf numFmtId="49" fontId="42" fillId="25" borderId="24" xfId="0" applyNumberFormat="1" applyFont="1" applyFill="1" applyBorder="1" applyAlignment="1">
      <alignment horizontal="center" vertical="center" wrapText="1"/>
    </xf>
    <xf numFmtId="49" fontId="42" fillId="25" borderId="23" xfId="0" applyNumberFormat="1" applyFont="1" applyFill="1" applyBorder="1" applyAlignment="1">
      <alignment horizontal="center" vertical="center" wrapText="1"/>
    </xf>
    <xf numFmtId="0" fontId="43" fillId="0" borderId="14" xfId="0" quotePrefix="1" applyFont="1" applyBorder="1" applyAlignment="1">
      <alignment vertical="top"/>
    </xf>
    <xf numFmtId="0" fontId="43" fillId="0" borderId="0" xfId="0" applyFont="1" applyBorder="1" applyAlignment="1">
      <alignment vertical="top"/>
    </xf>
    <xf numFmtId="0" fontId="43" fillId="0" borderId="13" xfId="0" applyFont="1" applyBorder="1" applyAlignment="1">
      <alignment vertical="top"/>
    </xf>
    <xf numFmtId="0" fontId="39" fillId="0" borderId="20" xfId="0" applyFont="1" applyBorder="1" applyAlignment="1">
      <alignment horizontal="center" vertical="top"/>
    </xf>
    <xf numFmtId="0" fontId="39" fillId="0" borderId="21" xfId="0" applyFont="1" applyBorder="1" applyAlignment="1">
      <alignment horizontal="center" vertical="top"/>
    </xf>
    <xf numFmtId="0" fontId="39" fillId="0" borderId="15" xfId="0" applyFont="1" applyBorder="1" applyAlignment="1">
      <alignment horizontal="center" vertical="top"/>
    </xf>
    <xf numFmtId="0" fontId="43" fillId="0" borderId="14" xfId="0" quotePrefix="1" applyFont="1" applyBorder="1" applyAlignment="1">
      <alignment horizontal="left" vertical="top"/>
    </xf>
    <xf numFmtId="0" fontId="43" fillId="0" borderId="0" xfId="0" applyFont="1" applyBorder="1" applyAlignment="1">
      <alignment horizontal="left" vertical="top"/>
    </xf>
    <xf numFmtId="0" fontId="43" fillId="0" borderId="13" xfId="0" applyFont="1" applyBorder="1" applyAlignment="1">
      <alignment horizontal="left" vertical="top"/>
    </xf>
    <xf numFmtId="0" fontId="43" fillId="0" borderId="14" xfId="0" applyFont="1" applyBorder="1" applyAlignment="1">
      <alignment vertical="top"/>
    </xf>
    <xf numFmtId="49" fontId="42" fillId="25" borderId="17" xfId="0" applyNumberFormat="1" applyFont="1" applyFill="1" applyBorder="1" applyAlignment="1">
      <alignment horizontal="center" vertical="center" wrapText="1"/>
    </xf>
    <xf numFmtId="0" fontId="109" fillId="0" borderId="14" xfId="0" applyFont="1" applyBorder="1" applyAlignment="1">
      <alignment vertical="top" wrapText="1"/>
    </xf>
    <xf numFmtId="0" fontId="109" fillId="0" borderId="0" xfId="0" applyFont="1" applyBorder="1" applyAlignment="1">
      <alignment vertical="top"/>
    </xf>
    <xf numFmtId="0" fontId="109" fillId="0" borderId="13" xfId="0" applyFont="1" applyBorder="1" applyAlignment="1">
      <alignment vertical="top"/>
    </xf>
    <xf numFmtId="0" fontId="39" fillId="24" borderId="0" xfId="0" applyFont="1" applyFill="1" applyBorder="1" applyAlignment="1">
      <alignment horizontal="left" vertical="top" wrapText="1"/>
    </xf>
    <xf numFmtId="0" fontId="39" fillId="0" borderId="21" xfId="0" applyFont="1" applyBorder="1" applyAlignment="1">
      <alignment horizontal="left" vertical="top" wrapText="1"/>
    </xf>
    <xf numFmtId="0" fontId="39" fillId="0" borderId="0" xfId="0" applyFont="1" applyBorder="1" applyAlignment="1">
      <alignment horizontal="left" vertical="top" wrapText="1"/>
    </xf>
    <xf numFmtId="0" fontId="39" fillId="24" borderId="21" xfId="0" applyFont="1" applyFill="1" applyBorder="1" applyAlignment="1">
      <alignment horizontal="left" vertical="top" wrapText="1"/>
    </xf>
    <xf numFmtId="0" fontId="109" fillId="24" borderId="14" xfId="0" applyFont="1" applyFill="1" applyBorder="1" applyAlignment="1">
      <alignment vertical="top" wrapText="1"/>
    </xf>
    <xf numFmtId="0" fontId="109" fillId="24" borderId="0" xfId="0" applyFont="1" applyFill="1" applyBorder="1" applyAlignment="1">
      <alignment vertical="top"/>
    </xf>
    <xf numFmtId="0" fontId="109" fillId="24" borderId="13" xfId="0" applyFont="1" applyFill="1" applyBorder="1" applyAlignment="1">
      <alignment vertical="top"/>
    </xf>
    <xf numFmtId="0" fontId="39" fillId="24" borderId="14" xfId="0" applyFont="1" applyFill="1" applyBorder="1" applyAlignment="1">
      <alignment horizontal="left" vertical="top" wrapText="1"/>
    </xf>
    <xf numFmtId="0" fontId="39" fillId="24" borderId="13" xfId="0" applyFont="1" applyFill="1" applyBorder="1" applyAlignment="1">
      <alignment horizontal="left" vertical="top" wrapText="1"/>
    </xf>
    <xf numFmtId="0" fontId="109" fillId="24" borderId="20" xfId="0" applyFont="1" applyFill="1" applyBorder="1" applyAlignment="1">
      <alignment horizontal="left" vertical="top" wrapText="1"/>
    </xf>
    <xf numFmtId="0" fontId="109" fillId="24" borderId="21" xfId="0" applyFont="1" applyFill="1" applyBorder="1" applyAlignment="1">
      <alignment horizontal="left" vertical="top" wrapText="1"/>
    </xf>
    <xf numFmtId="0" fontId="109" fillId="24" borderId="15" xfId="0" applyFont="1" applyFill="1" applyBorder="1" applyAlignment="1">
      <alignment horizontal="left" vertical="top" wrapText="1"/>
    </xf>
    <xf numFmtId="0" fontId="109" fillId="24" borderId="20" xfId="0" applyFont="1" applyFill="1" applyBorder="1" applyAlignment="1">
      <alignment vertical="top" wrapText="1"/>
    </xf>
    <xf numFmtId="0" fontId="109" fillId="24" borderId="21" xfId="0" applyFont="1" applyFill="1" applyBorder="1" applyAlignment="1">
      <alignment vertical="top"/>
    </xf>
    <xf numFmtId="0" fontId="109" fillId="24" borderId="15" xfId="0" applyFont="1" applyFill="1" applyBorder="1" applyAlignment="1">
      <alignment vertical="top"/>
    </xf>
    <xf numFmtId="0" fontId="109" fillId="24" borderId="14" xfId="0" applyFont="1" applyFill="1" applyBorder="1" applyAlignment="1">
      <alignment horizontal="left" vertical="top" wrapText="1"/>
    </xf>
    <xf numFmtId="0" fontId="109" fillId="24" borderId="0" xfId="0" applyFont="1" applyFill="1" applyBorder="1" applyAlignment="1">
      <alignment horizontal="left" vertical="top" wrapText="1"/>
    </xf>
    <xf numFmtId="0" fontId="109" fillId="24" borderId="13" xfId="0" applyFont="1" applyFill="1" applyBorder="1" applyAlignment="1">
      <alignment horizontal="left" vertical="top" wrapText="1"/>
    </xf>
    <xf numFmtId="0" fontId="39" fillId="24" borderId="0" xfId="0" applyFont="1" applyFill="1" applyBorder="1" applyAlignment="1">
      <alignment horizontal="left" vertical="top"/>
    </xf>
    <xf numFmtId="0" fontId="39" fillId="24" borderId="13" xfId="0" applyFont="1" applyFill="1" applyBorder="1" applyAlignment="1">
      <alignment horizontal="left" vertical="top"/>
    </xf>
    <xf numFmtId="0" fontId="109" fillId="0" borderId="0" xfId="0" applyFont="1" applyBorder="1" applyAlignment="1">
      <alignment vertical="top" wrapText="1"/>
    </xf>
    <xf numFmtId="0" fontId="109" fillId="0" borderId="13" xfId="0" applyFont="1" applyBorder="1" applyAlignment="1">
      <alignment vertical="top" wrapText="1"/>
    </xf>
    <xf numFmtId="0" fontId="39" fillId="0" borderId="14" xfId="0" applyFont="1" applyBorder="1" applyAlignment="1">
      <alignment horizontal="center" vertical="top"/>
    </xf>
    <xf numFmtId="0" fontId="39" fillId="0" borderId="0" xfId="0" applyFont="1" applyBorder="1" applyAlignment="1">
      <alignment horizontal="center" vertical="top"/>
    </xf>
    <xf numFmtId="0" fontId="39" fillId="0" borderId="13" xfId="0" applyFont="1" applyBorder="1" applyAlignment="1">
      <alignment horizontal="center" vertical="top"/>
    </xf>
    <xf numFmtId="0" fontId="109" fillId="0" borderId="14" xfId="0" quotePrefix="1" applyFont="1" applyBorder="1" applyAlignment="1">
      <alignment vertical="top" wrapText="1"/>
    </xf>
    <xf numFmtId="0" fontId="109" fillId="0" borderId="14" xfId="0" quotePrefix="1" applyFont="1" applyFill="1" applyBorder="1" applyAlignment="1">
      <alignment vertical="top" wrapText="1"/>
    </xf>
    <xf numFmtId="0" fontId="109" fillId="0" borderId="0" xfId="0" applyFont="1" applyFill="1" applyBorder="1" applyAlignment="1">
      <alignment vertical="top" wrapText="1"/>
    </xf>
    <xf numFmtId="0" fontId="109" fillId="0" borderId="13" xfId="0" applyFont="1" applyFill="1" applyBorder="1" applyAlignment="1">
      <alignment vertical="top" wrapText="1"/>
    </xf>
    <xf numFmtId="0" fontId="109" fillId="0" borderId="14" xfId="0" quotePrefix="1" applyFont="1" applyFill="1" applyBorder="1" applyAlignment="1">
      <alignment horizontal="left" vertical="top" wrapText="1"/>
    </xf>
    <xf numFmtId="0" fontId="109" fillId="0" borderId="0" xfId="0" applyFont="1" applyFill="1" applyBorder="1" applyAlignment="1">
      <alignment horizontal="left" vertical="top" wrapText="1"/>
    </xf>
    <xf numFmtId="0" fontId="109" fillId="0" borderId="13" xfId="0" applyFont="1" applyFill="1" applyBorder="1" applyAlignment="1">
      <alignment horizontal="left" vertical="top" wrapText="1"/>
    </xf>
    <xf numFmtId="0" fontId="109" fillId="0" borderId="14" xfId="0" applyFont="1" applyBorder="1" applyAlignment="1">
      <alignment horizontal="left" vertical="top" wrapText="1"/>
    </xf>
    <xf numFmtId="0" fontId="109" fillId="0" borderId="0" xfId="0" applyFont="1" applyBorder="1" applyAlignment="1">
      <alignment horizontal="left" vertical="top" wrapText="1"/>
    </xf>
    <xf numFmtId="0" fontId="109" fillId="0" borderId="13" xfId="0" applyFont="1" applyBorder="1" applyAlignment="1">
      <alignment horizontal="left" vertical="top" wrapText="1"/>
    </xf>
    <xf numFmtId="0" fontId="109" fillId="0" borderId="20" xfId="0" applyFont="1" applyBorder="1" applyAlignment="1">
      <alignment horizontal="left" vertical="top" wrapText="1"/>
    </xf>
    <xf numFmtId="0" fontId="109" fillId="0" borderId="21" xfId="0" applyFont="1" applyBorder="1" applyAlignment="1">
      <alignment horizontal="left" vertical="top" wrapText="1"/>
    </xf>
    <xf numFmtId="0" fontId="109" fillId="0" borderId="15" xfId="0" applyFont="1" applyBorder="1" applyAlignment="1">
      <alignment horizontal="left" vertical="top" wrapText="1"/>
    </xf>
    <xf numFmtId="0" fontId="109" fillId="0" borderId="18" xfId="0" quotePrefix="1" applyFont="1" applyBorder="1" applyAlignment="1">
      <alignment horizontal="left" vertical="top" wrapText="1"/>
    </xf>
    <xf numFmtId="0" fontId="109" fillId="0" borderId="22" xfId="0" applyFont="1" applyBorder="1" applyAlignment="1">
      <alignment horizontal="left" vertical="top" wrapText="1"/>
    </xf>
    <xf numFmtId="0" fontId="109" fillId="0" borderId="19" xfId="0" applyFont="1" applyBorder="1" applyAlignment="1">
      <alignment horizontal="left" vertical="top" wrapText="1"/>
    </xf>
    <xf numFmtId="0" fontId="109" fillId="0" borderId="24" xfId="0" applyFont="1" applyBorder="1" applyAlignment="1">
      <alignment horizontal="left" vertical="top" wrapText="1"/>
    </xf>
    <xf numFmtId="0" fontId="109" fillId="0" borderId="23" xfId="0" applyFont="1" applyBorder="1" applyAlignment="1">
      <alignment horizontal="left" vertical="top" wrapText="1"/>
    </xf>
    <xf numFmtId="0" fontId="109" fillId="0" borderId="17" xfId="0" applyFont="1" applyBorder="1" applyAlignment="1">
      <alignment horizontal="left" vertical="top" wrapText="1"/>
    </xf>
    <xf numFmtId="0" fontId="109" fillId="0" borderId="20" xfId="0" quotePrefix="1" applyFont="1" applyBorder="1" applyAlignment="1">
      <alignment horizontal="left" vertical="top" wrapText="1"/>
    </xf>
    <xf numFmtId="0" fontId="109" fillId="0" borderId="24" xfId="0" quotePrefix="1" applyFont="1" applyBorder="1" applyAlignment="1">
      <alignment horizontal="left" vertical="top" wrapText="1"/>
    </xf>
    <xf numFmtId="0" fontId="109" fillId="0" borderId="20" xfId="0" quotePrefix="1" applyFont="1" applyBorder="1" applyAlignment="1">
      <alignment vertical="top" wrapText="1"/>
    </xf>
    <xf numFmtId="0" fontId="109" fillId="0" borderId="21" xfId="0" applyFont="1" applyBorder="1" applyAlignment="1">
      <alignment vertical="top"/>
    </xf>
    <xf numFmtId="0" fontId="109" fillId="0" borderId="15" xfId="0" applyFont="1" applyBorder="1" applyAlignment="1">
      <alignment vertical="top"/>
    </xf>
    <xf numFmtId="0" fontId="109" fillId="0" borderId="14" xfId="0" quotePrefix="1" applyFont="1" applyBorder="1" applyAlignment="1">
      <alignment horizontal="left" vertical="top" wrapText="1"/>
    </xf>
    <xf numFmtId="0" fontId="109" fillId="0" borderId="24" xfId="0" quotePrefix="1" applyFont="1" applyBorder="1" applyAlignment="1">
      <alignment vertical="top" wrapText="1"/>
    </xf>
    <xf numFmtId="0" fontId="109" fillId="0" borderId="23" xfId="0" applyFont="1" applyBorder="1" applyAlignment="1">
      <alignment vertical="top"/>
    </xf>
    <xf numFmtId="0" fontId="109" fillId="0" borderId="17" xfId="0" applyFont="1" applyBorder="1" applyAlignment="1">
      <alignment vertical="top"/>
    </xf>
    <xf numFmtId="0" fontId="109" fillId="0" borderId="0" xfId="0" quotePrefix="1" applyFont="1" applyBorder="1" applyAlignment="1">
      <alignment horizontal="left" vertical="top" wrapText="1"/>
    </xf>
    <xf numFmtId="0" fontId="109" fillId="0" borderId="14" xfId="0" quotePrefix="1" applyFont="1" applyBorder="1" applyAlignment="1">
      <alignment vertical="top"/>
    </xf>
    <xf numFmtId="0" fontId="109" fillId="0" borderId="13" xfId="0" quotePrefix="1" applyFont="1" applyBorder="1" applyAlignment="1">
      <alignment horizontal="left" vertical="top" wrapText="1"/>
    </xf>
    <xf numFmtId="0" fontId="109" fillId="0" borderId="21" xfId="0" quotePrefix="1" applyFont="1" applyBorder="1" applyAlignment="1">
      <alignment horizontal="left" vertical="top" wrapText="1"/>
    </xf>
    <xf numFmtId="0" fontId="109" fillId="0" borderId="15" xfId="0" quotePrefix="1" applyFont="1" applyBorder="1" applyAlignment="1">
      <alignment horizontal="left" vertical="top" wrapText="1"/>
    </xf>
    <xf numFmtId="0" fontId="109" fillId="0" borderId="14" xfId="0" applyFont="1" applyBorder="1" applyAlignment="1">
      <alignment horizontal="center" vertical="top"/>
    </xf>
    <xf numFmtId="0" fontId="109" fillId="0" borderId="0" xfId="0" applyFont="1" applyBorder="1" applyAlignment="1">
      <alignment horizontal="center" vertical="top"/>
    </xf>
    <xf numFmtId="0" fontId="109" fillId="0" borderId="13" xfId="0" applyFont="1" applyBorder="1" applyAlignment="1">
      <alignment horizontal="center" vertical="top"/>
    </xf>
    <xf numFmtId="0" fontId="39" fillId="25" borderId="11" xfId="0" applyFont="1" applyFill="1" applyBorder="1" applyAlignment="1">
      <alignment horizontal="center" vertical="center" wrapText="1"/>
    </xf>
    <xf numFmtId="0" fontId="39" fillId="25" borderId="23" xfId="0" applyFont="1" applyFill="1" applyBorder="1" applyAlignment="1">
      <alignment vertical="center"/>
    </xf>
    <xf numFmtId="0" fontId="39" fillId="25" borderId="17" xfId="0" applyFont="1" applyFill="1" applyBorder="1" applyAlignment="1">
      <alignment vertical="center"/>
    </xf>
    <xf numFmtId="0" fontId="47" fillId="25" borderId="12" xfId="0" applyFont="1" applyFill="1" applyBorder="1" applyAlignment="1">
      <alignment horizontal="center" wrapText="1"/>
    </xf>
    <xf numFmtId="0" fontId="47" fillId="25" borderId="11" xfId="0" applyFont="1" applyFill="1" applyBorder="1" applyAlignment="1">
      <alignment horizontal="center" wrapText="1"/>
    </xf>
    <xf numFmtId="0" fontId="106" fillId="0" borderId="21" xfId="0" applyFont="1" applyBorder="1" applyAlignment="1">
      <alignment horizontal="center"/>
    </xf>
    <xf numFmtId="0" fontId="37" fillId="24" borderId="0" xfId="129" applyFont="1" applyFill="1" applyAlignment="1">
      <alignment horizontal="justify" vertical="top" wrapText="1"/>
    </xf>
    <xf numFmtId="0" fontId="39" fillId="0" borderId="18" xfId="0" applyFont="1" applyBorder="1" applyAlignment="1">
      <alignment horizontal="center" vertical="top"/>
    </xf>
    <xf numFmtId="0" fontId="39" fillId="0" borderId="22" xfId="0" applyFont="1" applyBorder="1" applyAlignment="1">
      <alignment horizontal="center" vertical="top"/>
    </xf>
    <xf numFmtId="0" fontId="39" fillId="0" borderId="19" xfId="0" applyFont="1" applyBorder="1" applyAlignment="1">
      <alignment horizontal="center" vertical="top"/>
    </xf>
    <xf numFmtId="0" fontId="43" fillId="24" borderId="14" xfId="0" applyFont="1" applyFill="1" applyBorder="1" applyAlignment="1">
      <alignment horizontal="left" vertical="top" wrapText="1"/>
    </xf>
    <xf numFmtId="0" fontId="43" fillId="24" borderId="0" xfId="0" applyFont="1" applyFill="1" applyBorder="1" applyAlignment="1">
      <alignment horizontal="left" vertical="top" wrapText="1"/>
    </xf>
    <xf numFmtId="0" fontId="43" fillId="24" borderId="13" xfId="0" applyFont="1" applyFill="1" applyBorder="1" applyAlignment="1">
      <alignment horizontal="left" vertical="top" wrapText="1"/>
    </xf>
    <xf numFmtId="0" fontId="43" fillId="0" borderId="20" xfId="0" applyFont="1" applyBorder="1" applyAlignment="1">
      <alignment vertical="top" wrapText="1"/>
    </xf>
    <xf numFmtId="0" fontId="43" fillId="0" borderId="21" xfId="0" applyFont="1" applyBorder="1" applyAlignment="1">
      <alignment vertical="top"/>
    </xf>
    <xf numFmtId="0" fontId="43" fillId="0" borderId="15" xfId="0" applyFont="1" applyBorder="1" applyAlignment="1">
      <alignment vertical="top"/>
    </xf>
    <xf numFmtId="49" fontId="43" fillId="25" borderId="16" xfId="0" applyNumberFormat="1" applyFont="1" applyFill="1" applyBorder="1" applyAlignment="1">
      <alignment horizontal="center" vertical="top" wrapText="1"/>
    </xf>
    <xf numFmtId="49" fontId="43" fillId="25" borderId="24" xfId="0" applyNumberFormat="1" applyFont="1" applyFill="1" applyBorder="1" applyAlignment="1">
      <alignment horizontal="center" vertical="top" wrapText="1"/>
    </xf>
    <xf numFmtId="49" fontId="43" fillId="25" borderId="23" xfId="0" applyNumberFormat="1" applyFont="1" applyFill="1" applyBorder="1" applyAlignment="1">
      <alignment horizontal="center" vertical="top" wrapText="1"/>
    </xf>
    <xf numFmtId="49" fontId="43" fillId="25" borderId="17" xfId="0" applyNumberFormat="1" applyFont="1" applyFill="1" applyBorder="1" applyAlignment="1">
      <alignment horizontal="center" vertical="top" wrapText="1"/>
    </xf>
    <xf numFmtId="49" fontId="43" fillId="25" borderId="24" xfId="157" applyNumberFormat="1" applyFont="1" applyFill="1" applyBorder="1" applyAlignment="1">
      <alignment horizontal="center" vertical="top" wrapText="1"/>
    </xf>
    <xf numFmtId="49" fontId="43" fillId="25" borderId="23" xfId="157" applyNumberFormat="1" applyFont="1" applyFill="1" applyBorder="1" applyAlignment="1">
      <alignment horizontal="center" vertical="top" wrapText="1"/>
    </xf>
    <xf numFmtId="49" fontId="43" fillId="25" borderId="17" xfId="157" applyNumberFormat="1" applyFont="1" applyFill="1" applyBorder="1" applyAlignment="1">
      <alignment horizontal="center" vertical="top" wrapText="1"/>
    </xf>
    <xf numFmtId="0" fontId="43" fillId="0" borderId="14" xfId="0" applyFont="1" applyBorder="1" applyAlignment="1">
      <alignment horizontal="left" vertical="top" wrapText="1"/>
    </xf>
    <xf numFmtId="0" fontId="43" fillId="0" borderId="0" xfId="0" applyFont="1" applyBorder="1" applyAlignment="1">
      <alignment horizontal="left" vertical="top" wrapText="1"/>
    </xf>
    <xf numFmtId="0" fontId="43" fillId="0" borderId="13" xfId="0" applyFont="1" applyBorder="1" applyAlignment="1">
      <alignment horizontal="left" vertical="top" wrapText="1"/>
    </xf>
    <xf numFmtId="0" fontId="43" fillId="0" borderId="14" xfId="0" applyFont="1" applyFill="1" applyBorder="1" applyAlignment="1">
      <alignment horizontal="left" vertical="top" wrapText="1"/>
    </xf>
    <xf numFmtId="0" fontId="43" fillId="0" borderId="0" xfId="0" applyFont="1" applyFill="1" applyBorder="1" applyAlignment="1">
      <alignment horizontal="left" vertical="top" wrapText="1"/>
    </xf>
    <xf numFmtId="0" fontId="43" fillId="0" borderId="13" xfId="0" applyFont="1" applyFill="1" applyBorder="1" applyAlignment="1">
      <alignment horizontal="left" vertical="top" wrapText="1"/>
    </xf>
    <xf numFmtId="0" fontId="43" fillId="0" borderId="20" xfId="0" applyFont="1" applyFill="1" applyBorder="1" applyAlignment="1">
      <alignment horizontal="left" vertical="top" wrapText="1"/>
    </xf>
    <xf numFmtId="0" fontId="43" fillId="0" borderId="21" xfId="0" applyFont="1" applyFill="1" applyBorder="1" applyAlignment="1">
      <alignment horizontal="left" vertical="top" wrapText="1"/>
    </xf>
    <xf numFmtId="0" fontId="43" fillId="0" borderId="15" xfId="0" applyFont="1" applyFill="1" applyBorder="1" applyAlignment="1">
      <alignment horizontal="left" vertical="top" wrapText="1"/>
    </xf>
    <xf numFmtId="0" fontId="43" fillId="0" borderId="14" xfId="157" applyFont="1" applyBorder="1" applyAlignment="1">
      <alignment horizontal="left" vertical="top" wrapText="1"/>
    </xf>
    <xf numFmtId="0" fontId="43" fillId="0" borderId="0" xfId="157" applyFont="1" applyBorder="1" applyAlignment="1">
      <alignment horizontal="left" vertical="top" wrapText="1"/>
    </xf>
    <xf numFmtId="0" fontId="43" fillId="0" borderId="13" xfId="157" applyFont="1" applyBorder="1" applyAlignment="1">
      <alignment horizontal="left" vertical="top" wrapText="1"/>
    </xf>
    <xf numFmtId="0" fontId="43" fillId="24" borderId="14" xfId="157" applyFont="1" applyFill="1" applyBorder="1" applyAlignment="1">
      <alignment horizontal="left" vertical="top" wrapText="1"/>
    </xf>
    <xf numFmtId="0" fontId="43" fillId="24" borderId="0" xfId="157" applyFont="1" applyFill="1" applyBorder="1" applyAlignment="1">
      <alignment horizontal="left" vertical="top" wrapText="1"/>
    </xf>
    <xf numFmtId="0" fontId="43" fillId="24" borderId="13" xfId="157" applyFont="1" applyFill="1" applyBorder="1" applyAlignment="1">
      <alignment horizontal="left" vertical="top" wrapText="1"/>
    </xf>
    <xf numFmtId="49" fontId="43" fillId="25" borderId="16" xfId="157" applyNumberFormat="1" applyFont="1" applyFill="1" applyBorder="1" applyAlignment="1">
      <alignment horizontal="center" vertical="top" wrapText="1"/>
    </xf>
    <xf numFmtId="0" fontId="43" fillId="0" borderId="20" xfId="157" applyFont="1" applyBorder="1" applyAlignment="1">
      <alignment horizontal="center" vertical="top"/>
    </xf>
    <xf numFmtId="0" fontId="43" fillId="0" borderId="21" xfId="157" applyFont="1" applyBorder="1" applyAlignment="1">
      <alignment horizontal="center" vertical="top"/>
    </xf>
    <xf numFmtId="0" fontId="43" fillId="0" borderId="15" xfId="157" applyFont="1" applyBorder="1" applyAlignment="1">
      <alignment horizontal="center" vertical="top"/>
    </xf>
    <xf numFmtId="0" fontId="109" fillId="24" borderId="20" xfId="157" applyFont="1" applyFill="1" applyBorder="1" applyAlignment="1">
      <alignment horizontal="left" vertical="top" wrapText="1"/>
    </xf>
    <xf numFmtId="0" fontId="109" fillId="24" borderId="21" xfId="157" applyFont="1" applyFill="1" applyBorder="1" applyAlignment="1">
      <alignment horizontal="left" vertical="top" wrapText="1"/>
    </xf>
    <xf numFmtId="0" fontId="109" fillId="24" borderId="15" xfId="157" applyFont="1" applyFill="1" applyBorder="1" applyAlignment="1">
      <alignment horizontal="left" vertical="top" wrapText="1"/>
    </xf>
    <xf numFmtId="0" fontId="43" fillId="0" borderId="20" xfId="0" applyFont="1" applyBorder="1" applyAlignment="1">
      <alignment horizontal="left" vertical="top" wrapText="1"/>
    </xf>
    <xf numFmtId="0" fontId="43" fillId="0" borderId="21" xfId="0" applyFont="1" applyBorder="1" applyAlignment="1">
      <alignment horizontal="left" vertical="top" wrapText="1"/>
    </xf>
    <xf numFmtId="0" fontId="43" fillId="0" borderId="15" xfId="0" applyFont="1" applyBorder="1" applyAlignment="1">
      <alignment horizontal="left" vertical="top" wrapText="1"/>
    </xf>
    <xf numFmtId="49" fontId="106" fillId="25" borderId="16" xfId="0" applyNumberFormat="1" applyFont="1" applyFill="1" applyBorder="1" applyAlignment="1">
      <alignment horizontal="center" vertical="top" wrapText="1"/>
    </xf>
    <xf numFmtId="0" fontId="43" fillId="0" borderId="14" xfId="0" applyFont="1" applyBorder="1" applyAlignment="1">
      <alignment vertical="top" wrapText="1"/>
    </xf>
    <xf numFmtId="0" fontId="109" fillId="0" borderId="14" xfId="157" applyFont="1" applyBorder="1" applyAlignment="1">
      <alignment horizontal="left" vertical="top" wrapText="1"/>
    </xf>
    <xf numFmtId="0" fontId="109" fillId="0" borderId="0" xfId="157" applyFont="1" applyBorder="1" applyAlignment="1">
      <alignment horizontal="left" vertical="top" wrapText="1"/>
    </xf>
    <xf numFmtId="0" fontId="109" fillId="0" borderId="13" xfId="157" applyFont="1" applyBorder="1" applyAlignment="1">
      <alignment horizontal="left" vertical="top" wrapText="1"/>
    </xf>
    <xf numFmtId="49" fontId="43" fillId="25" borderId="16" xfId="157" applyNumberFormat="1" applyFont="1" applyFill="1" applyBorder="1" applyAlignment="1">
      <alignment horizontal="center" vertical="center" wrapText="1"/>
    </xf>
    <xf numFmtId="0" fontId="43" fillId="24" borderId="20" xfId="157" applyFont="1" applyFill="1" applyBorder="1" applyAlignment="1">
      <alignment horizontal="left" vertical="top" wrapText="1"/>
    </xf>
    <xf numFmtId="0" fontId="43" fillId="24" borderId="21" xfId="157" applyFont="1" applyFill="1" applyBorder="1" applyAlignment="1">
      <alignment horizontal="left" vertical="top" wrapText="1"/>
    </xf>
    <xf numFmtId="0" fontId="43" fillId="24" borderId="15" xfId="157" applyFont="1" applyFill="1" applyBorder="1" applyAlignment="1">
      <alignment horizontal="left" vertical="top" wrapText="1"/>
    </xf>
    <xf numFmtId="0" fontId="43" fillId="25" borderId="20" xfId="0" applyFont="1" applyFill="1" applyBorder="1" applyAlignment="1">
      <alignment horizontal="left" vertical="center" wrapText="1"/>
    </xf>
    <xf numFmtId="0" fontId="43" fillId="25" borderId="21" xfId="0" applyFont="1" applyFill="1" applyBorder="1" applyAlignment="1">
      <alignment horizontal="left" vertical="center" wrapText="1"/>
    </xf>
    <xf numFmtId="0" fontId="43" fillId="25" borderId="15" xfId="0" applyFont="1" applyFill="1" applyBorder="1" applyAlignment="1">
      <alignment horizontal="left" vertical="center" wrapText="1"/>
    </xf>
    <xf numFmtId="0" fontId="44" fillId="25" borderId="18" xfId="0" applyFont="1" applyFill="1" applyBorder="1" applyAlignment="1">
      <alignment horizontal="center" vertical="center" wrapText="1"/>
    </xf>
    <xf numFmtId="0" fontId="44" fillId="25" borderId="22" xfId="0" applyFont="1" applyFill="1" applyBorder="1" applyAlignment="1">
      <alignment horizontal="center" vertical="center" wrapText="1"/>
    </xf>
    <xf numFmtId="0" fontId="44" fillId="25" borderId="19"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21" xfId="0" applyFont="1" applyFill="1" applyBorder="1" applyAlignment="1">
      <alignment horizontal="center" vertical="center" wrapText="1"/>
    </xf>
    <xf numFmtId="0" fontId="44" fillId="25" borderId="15" xfId="0" applyFont="1" applyFill="1" applyBorder="1" applyAlignment="1">
      <alignment horizontal="center" vertical="center" wrapText="1"/>
    </xf>
    <xf numFmtId="0" fontId="44" fillId="25" borderId="24" xfId="0" applyFont="1" applyFill="1" applyBorder="1" applyAlignment="1">
      <alignment horizontal="center" vertical="center" wrapText="1"/>
    </xf>
    <xf numFmtId="0" fontId="44" fillId="25" borderId="23" xfId="0" applyFont="1" applyFill="1" applyBorder="1" applyAlignment="1">
      <alignment horizontal="center" vertical="center" wrapText="1"/>
    </xf>
    <xf numFmtId="0" fontId="44" fillId="25" borderId="17" xfId="0" applyFont="1" applyFill="1" applyBorder="1" applyAlignment="1">
      <alignment horizontal="center" vertical="center" wrapText="1"/>
    </xf>
    <xf numFmtId="49" fontId="43" fillId="25" borderId="20" xfId="157" applyNumberFormat="1" applyFont="1" applyFill="1" applyBorder="1" applyAlignment="1">
      <alignment horizontal="center" vertical="top" wrapText="1"/>
    </xf>
    <xf numFmtId="49" fontId="43" fillId="25" borderId="21" xfId="157" applyNumberFormat="1" applyFont="1" applyFill="1" applyBorder="1" applyAlignment="1">
      <alignment horizontal="center" vertical="top" wrapText="1"/>
    </xf>
    <xf numFmtId="49" fontId="43" fillId="25" borderId="15" xfId="157" applyNumberFormat="1" applyFont="1" applyFill="1" applyBorder="1" applyAlignment="1">
      <alignment horizontal="center" vertical="top" wrapText="1"/>
    </xf>
    <xf numFmtId="0" fontId="39" fillId="0" borderId="14" xfId="157" applyFont="1" applyBorder="1" applyAlignment="1">
      <alignment horizontal="center" vertical="top"/>
    </xf>
    <xf numFmtId="0" fontId="39" fillId="0" borderId="0" xfId="157" applyFont="1" applyBorder="1" applyAlignment="1">
      <alignment horizontal="center" vertical="top"/>
    </xf>
    <xf numFmtId="0" fontId="39" fillId="0" borderId="13" xfId="157" applyFont="1" applyBorder="1" applyAlignment="1">
      <alignment horizontal="center" vertical="top"/>
    </xf>
    <xf numFmtId="0" fontId="43" fillId="0" borderId="20" xfId="0" applyFont="1" applyBorder="1" applyAlignment="1">
      <alignment horizontal="center" vertical="top" wrapText="1"/>
    </xf>
    <xf numFmtId="0" fontId="43" fillId="0" borderId="21" xfId="0" applyFont="1" applyBorder="1" applyAlignment="1">
      <alignment horizontal="center" vertical="top" wrapText="1"/>
    </xf>
    <xf numFmtId="0" fontId="43" fillId="0" borderId="15" xfId="0" applyFont="1" applyBorder="1" applyAlignment="1">
      <alignment horizontal="center" vertical="top" wrapText="1"/>
    </xf>
    <xf numFmtId="49" fontId="106" fillId="25" borderId="24" xfId="0" applyNumberFormat="1" applyFont="1" applyFill="1" applyBorder="1" applyAlignment="1">
      <alignment horizontal="center" vertical="top" wrapText="1"/>
    </xf>
    <xf numFmtId="49" fontId="106" fillId="25" borderId="23" xfId="0" applyNumberFormat="1" applyFont="1" applyFill="1" applyBorder="1" applyAlignment="1">
      <alignment horizontal="center" vertical="top" wrapText="1"/>
    </xf>
    <xf numFmtId="49" fontId="106" fillId="25" borderId="17" xfId="0" applyNumberFormat="1" applyFont="1" applyFill="1" applyBorder="1" applyAlignment="1">
      <alignment horizontal="center" vertical="top" wrapText="1"/>
    </xf>
    <xf numFmtId="49" fontId="43" fillId="25" borderId="24" xfId="0" applyNumberFormat="1" applyFont="1" applyFill="1" applyBorder="1" applyAlignment="1">
      <alignment horizontal="center" vertical="center" wrapText="1"/>
    </xf>
    <xf numFmtId="49" fontId="43" fillId="25" borderId="23" xfId="0" applyNumberFormat="1" applyFont="1" applyFill="1" applyBorder="1" applyAlignment="1">
      <alignment horizontal="center" vertical="center" wrapText="1"/>
    </xf>
    <xf numFmtId="49" fontId="43" fillId="25" borderId="17" xfId="0" applyNumberFormat="1" applyFont="1" applyFill="1" applyBorder="1" applyAlignment="1">
      <alignment horizontal="center" vertical="center" wrapText="1"/>
    </xf>
    <xf numFmtId="0" fontId="109" fillId="0" borderId="14" xfId="0" applyFont="1" applyBorder="1" applyAlignment="1">
      <alignment horizontal="justify" vertical="top" wrapText="1"/>
    </xf>
    <xf numFmtId="0" fontId="109" fillId="0" borderId="0" xfId="0" applyFont="1" applyBorder="1" applyAlignment="1">
      <alignment horizontal="justify" vertical="top" wrapText="1"/>
    </xf>
    <xf numFmtId="0" fontId="109" fillId="0" borderId="13" xfId="0" applyFont="1" applyBorder="1" applyAlignment="1">
      <alignment horizontal="justify" vertical="top" wrapText="1"/>
    </xf>
    <xf numFmtId="0" fontId="42" fillId="25" borderId="18" xfId="59" applyFont="1" applyFill="1" applyBorder="1" applyAlignment="1">
      <alignment horizontal="center" vertical="center" wrapText="1"/>
    </xf>
    <xf numFmtId="0" fontId="42" fillId="25" borderId="22" xfId="59" applyFont="1" applyFill="1" applyBorder="1" applyAlignment="1">
      <alignment horizontal="center" vertical="center" wrapText="1"/>
    </xf>
    <xf numFmtId="0" fontId="42" fillId="25" borderId="19" xfId="59" applyFont="1" applyFill="1" applyBorder="1" applyAlignment="1">
      <alignment horizontal="center" vertical="center" wrapText="1"/>
    </xf>
    <xf numFmtId="0" fontId="41" fillId="0" borderId="0" xfId="0" applyFont="1" applyAlignment="1">
      <alignment horizontal="center"/>
    </xf>
    <xf numFmtId="0" fontId="38" fillId="25" borderId="21" xfId="59" applyFont="1" applyFill="1" applyBorder="1" applyAlignment="1">
      <alignment horizontal="left" vertical="center" wrapText="1"/>
    </xf>
    <xf numFmtId="0" fontId="44" fillId="25" borderId="11" xfId="59" applyFont="1" applyFill="1" applyBorder="1" applyAlignment="1">
      <alignment horizontal="center" vertical="center" wrapText="1"/>
    </xf>
    <xf numFmtId="0" fontId="43" fillId="25" borderId="24" xfId="59" applyFont="1" applyFill="1" applyBorder="1" applyAlignment="1">
      <alignment horizontal="center" vertical="center" wrapText="1"/>
    </xf>
    <xf numFmtId="0" fontId="43" fillId="25" borderId="17" xfId="59" applyFont="1" applyFill="1" applyBorder="1" applyAlignment="1">
      <alignment horizontal="center" vertical="center" wrapText="1"/>
    </xf>
    <xf numFmtId="0" fontId="41" fillId="0" borderId="0" xfId="0" applyFont="1" applyAlignment="1">
      <alignment horizontal="left"/>
    </xf>
    <xf numFmtId="0" fontId="46" fillId="25" borderId="18" xfId="59" applyFont="1" applyFill="1" applyBorder="1" applyAlignment="1">
      <alignment horizontal="center" vertical="center" wrapText="1"/>
    </xf>
    <xf numFmtId="0" fontId="46" fillId="25" borderId="22" xfId="59" applyFont="1" applyFill="1" applyBorder="1" applyAlignment="1">
      <alignment horizontal="center" vertical="center" wrapText="1"/>
    </xf>
    <xf numFmtId="0" fontId="46" fillId="25" borderId="19" xfId="59" applyFont="1" applyFill="1" applyBorder="1" applyAlignment="1">
      <alignment horizontal="center" vertical="center" wrapText="1"/>
    </xf>
    <xf numFmtId="0" fontId="42" fillId="25" borderId="18" xfId="52" applyFont="1" applyFill="1" applyBorder="1" applyAlignment="1">
      <alignment horizontal="center" vertical="center" wrapText="1"/>
    </xf>
    <xf numFmtId="0" fontId="42" fillId="25" borderId="22" xfId="52" applyFont="1" applyFill="1" applyBorder="1" applyAlignment="1">
      <alignment horizontal="center" vertical="center" wrapText="1"/>
    </xf>
    <xf numFmtId="0" fontId="42" fillId="25" borderId="19" xfId="52" applyFont="1" applyFill="1" applyBorder="1" applyAlignment="1">
      <alignment horizontal="center" vertical="center" wrapText="1"/>
    </xf>
    <xf numFmtId="0" fontId="43" fillId="25" borderId="12" xfId="72" applyFont="1" applyFill="1" applyBorder="1" applyAlignment="1">
      <alignment horizontal="center" vertical="center" wrapText="1"/>
    </xf>
    <xf numFmtId="0" fontId="43" fillId="25" borderId="11" xfId="72" applyFont="1" applyFill="1" applyBorder="1" applyAlignment="1">
      <alignment horizontal="center" vertical="center" wrapText="1"/>
    </xf>
    <xf numFmtId="0" fontId="44" fillId="25" borderId="24" xfId="52" applyFont="1" applyFill="1" applyBorder="1" applyAlignment="1">
      <alignment horizontal="center" vertical="center" wrapText="1"/>
    </xf>
    <xf numFmtId="0" fontId="37" fillId="25" borderId="23" xfId="52" applyFont="1" applyFill="1" applyBorder="1"/>
    <xf numFmtId="0" fontId="42" fillId="25" borderId="18" xfId="85" applyFont="1" applyFill="1" applyBorder="1" applyAlignment="1">
      <alignment horizontal="center" vertical="center" wrapText="1"/>
    </xf>
    <xf numFmtId="0" fontId="42" fillId="25" borderId="22" xfId="85" applyFont="1" applyFill="1" applyBorder="1" applyAlignment="1">
      <alignment horizontal="center" vertical="center" wrapText="1"/>
    </xf>
    <xf numFmtId="0" fontId="42" fillId="25" borderId="19" xfId="85" applyFont="1" applyFill="1" applyBorder="1" applyAlignment="1">
      <alignment horizontal="center" vertical="center" wrapText="1"/>
    </xf>
    <xf numFmtId="0" fontId="44" fillId="25" borderId="12" xfId="85" applyFont="1" applyFill="1" applyBorder="1" applyAlignment="1">
      <alignment horizontal="center" vertical="center" wrapText="1"/>
    </xf>
    <xf numFmtId="0" fontId="44" fillId="25" borderId="10" xfId="85" applyFont="1" applyFill="1" applyBorder="1" applyAlignment="1">
      <alignment horizontal="center" vertical="center" wrapText="1"/>
    </xf>
    <xf numFmtId="0" fontId="44" fillId="25" borderId="24" xfId="85" applyFont="1" applyFill="1" applyBorder="1" applyAlignment="1">
      <alignment horizontal="center" vertical="center" wrapText="1"/>
    </xf>
    <xf numFmtId="0" fontId="44" fillId="25" borderId="23" xfId="85" applyFont="1" applyFill="1" applyBorder="1" applyAlignment="1">
      <alignment horizontal="center" vertical="center" wrapText="1"/>
    </xf>
    <xf numFmtId="0" fontId="44" fillId="25" borderId="17" xfId="85" applyFont="1" applyFill="1" applyBorder="1" applyAlignment="1">
      <alignment horizontal="center" vertical="center" wrapText="1"/>
    </xf>
    <xf numFmtId="0" fontId="38" fillId="0" borderId="0" xfId="158" applyFont="1" applyAlignment="1">
      <alignment horizontal="center" vertical="top" wrapText="1"/>
    </xf>
    <xf numFmtId="0" fontId="38" fillId="0" borderId="0" xfId="158" applyFont="1" applyAlignment="1">
      <alignment horizontal="center" vertical="top"/>
    </xf>
    <xf numFmtId="0" fontId="38" fillId="0" borderId="0" xfId="158" applyFont="1" applyAlignment="1">
      <alignment horizontal="center" wrapText="1"/>
    </xf>
    <xf numFmtId="0" fontId="38" fillId="0" borderId="0" xfId="158" applyFont="1" applyAlignment="1">
      <alignment horizontal="center"/>
    </xf>
    <xf numFmtId="0" fontId="46" fillId="25" borderId="18" xfId="157" applyFont="1" applyFill="1" applyBorder="1" applyAlignment="1">
      <alignment horizontal="center" vertical="center" wrapText="1"/>
    </xf>
    <xf numFmtId="0" fontId="46" fillId="25" borderId="22" xfId="157" applyFont="1" applyFill="1" applyBorder="1" applyAlignment="1">
      <alignment horizontal="center" vertical="center" wrapText="1"/>
    </xf>
    <xf numFmtId="0" fontId="46" fillId="25" borderId="19" xfId="157" applyFont="1" applyFill="1" applyBorder="1" applyAlignment="1">
      <alignment horizontal="center" vertical="center" wrapText="1"/>
    </xf>
    <xf numFmtId="0" fontId="46" fillId="25" borderId="20" xfId="157" applyFont="1" applyFill="1" applyBorder="1" applyAlignment="1">
      <alignment horizontal="center" vertical="center" wrapText="1"/>
    </xf>
    <xf numFmtId="0" fontId="46" fillId="25" borderId="21" xfId="157" applyFont="1" applyFill="1" applyBorder="1" applyAlignment="1">
      <alignment horizontal="center" vertical="center" wrapText="1"/>
    </xf>
    <xf numFmtId="0" fontId="46" fillId="25" borderId="15" xfId="157" applyFont="1" applyFill="1" applyBorder="1" applyAlignment="1">
      <alignment horizontal="center" vertical="center" wrapText="1"/>
    </xf>
    <xf numFmtId="0" fontId="43" fillId="0" borderId="24" xfId="157" applyFont="1" applyBorder="1" applyAlignment="1">
      <alignment horizontal="left" vertical="center"/>
    </xf>
    <xf numFmtId="0" fontId="43" fillId="0" borderId="23" xfId="157" applyFont="1" applyBorder="1" applyAlignment="1">
      <alignment horizontal="left" vertical="center"/>
    </xf>
    <xf numFmtId="0" fontId="43" fillId="0" borderId="17" xfId="157" applyFont="1" applyBorder="1" applyAlignment="1">
      <alignment horizontal="left" vertical="center"/>
    </xf>
    <xf numFmtId="0" fontId="43" fillId="57" borderId="12" xfId="158" applyFont="1" applyFill="1" applyBorder="1" applyAlignment="1">
      <alignment horizontal="center" vertical="center" wrapText="1"/>
    </xf>
    <xf numFmtId="0" fontId="43" fillId="57" borderId="11" xfId="158" applyFont="1" applyFill="1" applyBorder="1" applyAlignment="1">
      <alignment horizontal="center" vertical="center" wrapText="1"/>
    </xf>
    <xf numFmtId="0" fontId="44" fillId="25" borderId="12" xfId="158" applyFont="1" applyFill="1" applyBorder="1" applyAlignment="1">
      <alignment horizontal="center" vertical="center" wrapText="1"/>
    </xf>
    <xf numFmtId="0" fontId="44" fillId="25" borderId="11" xfId="158" applyFont="1" applyFill="1" applyBorder="1" applyAlignment="1">
      <alignment horizontal="center" vertical="center" wrapText="1"/>
    </xf>
    <xf numFmtId="0" fontId="43" fillId="25" borderId="24" xfId="157" applyFont="1" applyFill="1" applyBorder="1" applyAlignment="1">
      <alignment horizontal="center" vertical="center" wrapText="1"/>
    </xf>
    <xf numFmtId="0" fontId="43" fillId="25" borderId="23" xfId="157" applyFont="1" applyFill="1" applyBorder="1" applyAlignment="1">
      <alignment horizontal="center" vertical="center" wrapText="1"/>
    </xf>
    <xf numFmtId="0" fontId="39" fillId="25" borderId="23" xfId="157" applyFont="1" applyFill="1" applyBorder="1"/>
    <xf numFmtId="0" fontId="43" fillId="25" borderId="12" xfId="157" applyFont="1" applyFill="1" applyBorder="1" applyAlignment="1">
      <alignment horizontal="center" vertical="center" wrapText="1"/>
    </xf>
    <xf numFmtId="0" fontId="43" fillId="25" borderId="11" xfId="157" applyFont="1" applyFill="1" applyBorder="1" applyAlignment="1">
      <alignment horizontal="center" vertical="center" wrapText="1"/>
    </xf>
    <xf numFmtId="0" fontId="43" fillId="25" borderId="12" xfId="158" applyFont="1" applyFill="1" applyBorder="1" applyAlignment="1">
      <alignment horizontal="center" vertical="center" wrapText="1"/>
    </xf>
    <xf numFmtId="0" fontId="43" fillId="25" borderId="11" xfId="158" applyFont="1" applyFill="1" applyBorder="1" applyAlignment="1">
      <alignment horizontal="center" vertical="center" wrapText="1"/>
    </xf>
    <xf numFmtId="0" fontId="38" fillId="0" borderId="0" xfId="158" applyFont="1" applyAlignment="1">
      <alignment horizontal="center" vertical="center" wrapText="1"/>
    </xf>
    <xf numFmtId="0" fontId="38" fillId="0" borderId="0" xfId="158" applyFont="1" applyAlignment="1">
      <alignment horizontal="center" vertical="center"/>
    </xf>
    <xf numFmtId="0" fontId="41" fillId="0" borderId="0" xfId="1136" applyFont="1" applyAlignment="1">
      <alignment vertical="top" wrapText="1"/>
    </xf>
    <xf numFmtId="0" fontId="41" fillId="0" borderId="0" xfId="1136" applyFont="1" applyAlignment="1">
      <alignment vertical="top"/>
    </xf>
    <xf numFmtId="0" fontId="41" fillId="0" borderId="0" xfId="1136" applyFont="1" applyAlignment="1">
      <alignment horizontal="center" vertical="top" wrapText="1"/>
    </xf>
    <xf numFmtId="0" fontId="41" fillId="0" borderId="0" xfId="1136" applyFont="1" applyAlignment="1">
      <alignment horizontal="center" vertical="top"/>
    </xf>
    <xf numFmtId="0" fontId="66" fillId="0" borderId="0" xfId="85" applyFont="1" applyFill="1" applyBorder="1" applyAlignment="1">
      <alignment horizontal="justify" vertical="center" wrapText="1"/>
    </xf>
    <xf numFmtId="0" fontId="66" fillId="0" borderId="13" xfId="85" applyFont="1" applyFill="1" applyBorder="1" applyAlignment="1">
      <alignment horizontal="justify" vertical="center" wrapText="1"/>
    </xf>
    <xf numFmtId="0" fontId="66" fillId="0" borderId="14" xfId="85" applyFont="1" applyFill="1" applyBorder="1" applyAlignment="1">
      <alignment horizontal="left" vertical="center" wrapText="1"/>
    </xf>
    <xf numFmtId="0" fontId="66" fillId="0" borderId="0" xfId="85" applyFont="1" applyFill="1" applyBorder="1" applyAlignment="1">
      <alignment horizontal="left" vertical="center" wrapText="1"/>
    </xf>
    <xf numFmtId="0" fontId="66" fillId="0" borderId="13" xfId="85" applyFont="1" applyFill="1" applyBorder="1" applyAlignment="1">
      <alignment horizontal="left" vertical="center" wrapText="1"/>
    </xf>
    <xf numFmtId="0" fontId="66" fillId="0" borderId="20" xfId="85" applyFont="1" applyFill="1" applyBorder="1" applyAlignment="1">
      <alignment horizontal="center" vertical="center" wrapText="1"/>
    </xf>
    <xf numFmtId="0" fontId="66" fillId="0" borderId="21" xfId="85" applyFont="1" applyFill="1" applyBorder="1" applyAlignment="1">
      <alignment horizontal="center" vertical="center" wrapText="1"/>
    </xf>
    <xf numFmtId="0" fontId="42" fillId="25" borderId="14" xfId="85" applyFont="1" applyFill="1" applyBorder="1" applyAlignment="1">
      <alignment horizontal="center" vertical="center" wrapText="1"/>
    </xf>
    <xf numFmtId="0" fontId="42" fillId="25" borderId="0" xfId="85" applyFont="1" applyFill="1" applyBorder="1" applyAlignment="1">
      <alignment horizontal="center" vertical="center" wrapText="1"/>
    </xf>
    <xf numFmtId="0" fontId="42" fillId="25" borderId="13" xfId="85" applyFont="1" applyFill="1" applyBorder="1" applyAlignment="1">
      <alignment horizontal="center" vertical="center" wrapText="1"/>
    </xf>
    <xf numFmtId="0" fontId="42" fillId="25" borderId="20" xfId="85" applyFont="1" applyFill="1" applyBorder="1" applyAlignment="1">
      <alignment horizontal="left" vertical="center" wrapText="1"/>
    </xf>
    <xf numFmtId="0" fontId="42" fillId="25" borderId="21" xfId="85" applyFont="1" applyFill="1" applyBorder="1" applyAlignment="1">
      <alignment horizontal="left" vertical="center" wrapText="1"/>
    </xf>
    <xf numFmtId="0" fontId="42" fillId="25" borderId="15" xfId="85" applyFont="1" applyFill="1" applyBorder="1" applyAlignment="1">
      <alignment horizontal="left" vertical="center" wrapText="1"/>
    </xf>
    <xf numFmtId="0" fontId="44" fillId="25" borderId="18" xfId="85" applyFont="1" applyFill="1" applyBorder="1" applyAlignment="1">
      <alignment horizontal="center" vertical="center" wrapText="1"/>
    </xf>
    <xf numFmtId="0" fontId="44" fillId="25" borderId="22" xfId="85" applyFont="1" applyFill="1" applyBorder="1" applyAlignment="1">
      <alignment horizontal="center" vertical="center" wrapText="1"/>
    </xf>
    <xf numFmtId="0" fontId="38" fillId="25" borderId="19" xfId="85" applyFont="1" applyFill="1" applyBorder="1" applyAlignment="1">
      <alignment horizontal="center" vertical="center" wrapText="1"/>
    </xf>
    <xf numFmtId="0" fontId="44" fillId="25" borderId="20" xfId="85" applyFont="1" applyFill="1" applyBorder="1" applyAlignment="1">
      <alignment horizontal="center" vertical="center" wrapText="1"/>
    </xf>
    <xf numFmtId="0" fontId="44" fillId="25" borderId="21" xfId="85" applyFont="1" applyFill="1" applyBorder="1" applyAlignment="1">
      <alignment horizontal="center" vertical="center" wrapText="1"/>
    </xf>
    <xf numFmtId="0" fontId="38" fillId="25" borderId="15" xfId="85" applyFont="1" applyFill="1" applyBorder="1" applyAlignment="1">
      <alignment horizontal="center" vertical="center" wrapText="1"/>
    </xf>
    <xf numFmtId="0" fontId="129" fillId="24" borderId="24" xfId="2890" applyFont="1" applyFill="1" applyBorder="1" applyAlignment="1">
      <alignment horizontal="center" vertical="center" wrapText="1"/>
    </xf>
    <xf numFmtId="0" fontId="129" fillId="24" borderId="23" xfId="2890" applyFont="1" applyFill="1" applyBorder="1" applyAlignment="1">
      <alignment horizontal="center" vertical="center" wrapText="1"/>
    </xf>
    <xf numFmtId="0" fontId="129" fillId="24" borderId="17" xfId="2890" applyFont="1" applyFill="1" applyBorder="1" applyAlignment="1">
      <alignment horizontal="center" vertical="center" wrapText="1"/>
    </xf>
    <xf numFmtId="0" fontId="88" fillId="25" borderId="24" xfId="148" applyFont="1" applyFill="1" applyBorder="1" applyAlignment="1">
      <alignment horizontal="center" vertical="center"/>
    </xf>
    <xf numFmtId="0" fontId="88" fillId="25" borderId="23" xfId="148" applyFont="1" applyFill="1" applyBorder="1" applyAlignment="1">
      <alignment horizontal="center" vertical="center"/>
    </xf>
    <xf numFmtId="0" fontId="88" fillId="25" borderId="17" xfId="148" applyFont="1" applyFill="1" applyBorder="1" applyAlignment="1">
      <alignment horizontal="center" vertical="center"/>
    </xf>
    <xf numFmtId="0" fontId="43" fillId="0" borderId="24" xfId="0" applyFont="1" applyFill="1" applyBorder="1" applyAlignment="1">
      <alignment horizontal="left" vertical="center" wrapText="1"/>
    </xf>
    <xf numFmtId="0" fontId="43" fillId="0" borderId="23" xfId="0" applyFont="1" applyFill="1" applyBorder="1" applyAlignment="1">
      <alignment horizontal="left" vertical="center" wrapText="1"/>
    </xf>
    <xf numFmtId="0" fontId="43" fillId="0" borderId="17" xfId="0" applyFont="1" applyFill="1" applyBorder="1" applyAlignment="1">
      <alignment horizontal="left" vertical="center" wrapText="1"/>
    </xf>
    <xf numFmtId="0" fontId="68" fillId="25" borderId="16" xfId="148" applyFont="1" applyFill="1" applyBorder="1" applyAlignment="1">
      <alignment horizontal="center" vertical="center" wrapText="1"/>
    </xf>
    <xf numFmtId="0" fontId="68" fillId="25" borderId="12" xfId="148" applyFont="1" applyFill="1" applyBorder="1" applyAlignment="1">
      <alignment horizontal="center" vertical="center" wrapText="1"/>
    </xf>
    <xf numFmtId="0" fontId="68" fillId="25" borderId="11" xfId="148" applyFont="1" applyFill="1" applyBorder="1" applyAlignment="1">
      <alignment horizontal="center" vertical="center" wrapText="1"/>
    </xf>
    <xf numFmtId="0" fontId="68" fillId="25" borderId="24" xfId="148" applyFont="1" applyFill="1" applyBorder="1" applyAlignment="1">
      <alignment horizontal="center" vertical="center" wrapText="1"/>
    </xf>
    <xf numFmtId="0" fontId="68" fillId="25" borderId="23" xfId="148" applyFont="1" applyFill="1" applyBorder="1" applyAlignment="1">
      <alignment horizontal="center" vertical="center" wrapText="1"/>
    </xf>
    <xf numFmtId="0" fontId="41" fillId="0" borderId="0" xfId="145" applyFont="1" applyAlignment="1">
      <alignment horizontal="left" vertical="top" wrapText="1"/>
    </xf>
    <xf numFmtId="0" fontId="41" fillId="0" borderId="0" xfId="145" applyFont="1" applyAlignment="1">
      <alignment horizontal="left" vertical="top"/>
    </xf>
    <xf numFmtId="0" fontId="41" fillId="0" borderId="0" xfId="145" applyFont="1" applyAlignment="1">
      <alignment horizontal="center" vertical="top" wrapText="1"/>
    </xf>
    <xf numFmtId="0" fontId="41" fillId="0" borderId="0" xfId="145" applyFont="1" applyAlignment="1">
      <alignment horizontal="center" vertical="top"/>
    </xf>
    <xf numFmtId="0" fontId="42" fillId="25" borderId="24" xfId="85" applyFont="1" applyFill="1" applyBorder="1" applyAlignment="1">
      <alignment horizontal="center" vertical="center" wrapText="1"/>
    </xf>
    <xf numFmtId="0" fontId="42" fillId="25" borderId="23" xfId="85" applyFont="1" applyFill="1" applyBorder="1" applyAlignment="1">
      <alignment horizontal="center" vertical="center" wrapText="1"/>
    </xf>
    <xf numFmtId="0" fontId="42" fillId="25" borderId="17" xfId="85" applyFont="1" applyFill="1" applyBorder="1" applyAlignment="1">
      <alignment horizontal="center" vertical="center" wrapText="1"/>
    </xf>
    <xf numFmtId="0" fontId="43" fillId="25" borderId="24" xfId="85" applyFont="1" applyFill="1" applyBorder="1" applyAlignment="1">
      <alignment horizontal="left" vertical="center" wrapText="1"/>
    </xf>
    <xf numFmtId="0" fontId="43" fillId="25" borderId="23" xfId="85" applyFont="1" applyFill="1" applyBorder="1" applyAlignment="1">
      <alignment horizontal="left" vertical="center" wrapText="1"/>
    </xf>
    <xf numFmtId="0" fontId="43" fillId="25" borderId="17" xfId="85" applyFont="1" applyFill="1" applyBorder="1" applyAlignment="1">
      <alignment horizontal="left" vertical="center" wrapText="1"/>
    </xf>
    <xf numFmtId="0" fontId="44" fillId="0" borderId="22" xfId="85" applyFont="1" applyBorder="1" applyAlignment="1">
      <alignment horizontal="left" vertical="top" wrapText="1"/>
    </xf>
    <xf numFmtId="0" fontId="67" fillId="24" borderId="42" xfId="2825" applyFont="1" applyFill="1" applyBorder="1" applyAlignment="1">
      <alignment horizontal="justify" vertical="top" wrapText="1"/>
    </xf>
    <xf numFmtId="0" fontId="67" fillId="24" borderId="43" xfId="2825" applyFont="1" applyFill="1" applyBorder="1" applyAlignment="1">
      <alignment horizontal="justify" vertical="top" wrapText="1"/>
    </xf>
    <xf numFmtId="0" fontId="67" fillId="24" borderId="44" xfId="2825" applyFont="1" applyFill="1" applyBorder="1" applyAlignment="1">
      <alignment horizontal="justify" vertical="top" wrapText="1"/>
    </xf>
    <xf numFmtId="0" fontId="67" fillId="24" borderId="24" xfId="2825" applyFont="1" applyFill="1" applyBorder="1" applyAlignment="1">
      <alignment horizontal="justify" vertical="top" wrapText="1"/>
    </xf>
    <xf numFmtId="0" fontId="67" fillId="24" borderId="23" xfId="2825" applyFont="1" applyFill="1" applyBorder="1" applyAlignment="1">
      <alignment horizontal="justify" vertical="top" wrapText="1"/>
    </xf>
    <xf numFmtId="0" fontId="67" fillId="24" borderId="17" xfId="2825" applyFont="1" applyFill="1" applyBorder="1" applyAlignment="1">
      <alignment horizontal="justify" vertical="top" wrapText="1"/>
    </xf>
    <xf numFmtId="0" fontId="68" fillId="25" borderId="28" xfId="2825" applyFont="1" applyFill="1" applyBorder="1" applyAlignment="1">
      <alignment horizontal="center" vertical="center"/>
    </xf>
    <xf numFmtId="0" fontId="68" fillId="25" borderId="29" xfId="2825" applyFont="1" applyFill="1" applyBorder="1" applyAlignment="1">
      <alignment horizontal="center" vertical="center"/>
    </xf>
    <xf numFmtId="0" fontId="68" fillId="25" borderId="30" xfId="2825" applyFont="1" applyFill="1" applyBorder="1" applyAlignment="1">
      <alignment horizontal="center" vertical="center"/>
    </xf>
    <xf numFmtId="0" fontId="67" fillId="24" borderId="40" xfId="2825" applyFont="1" applyFill="1" applyBorder="1" applyAlignment="1">
      <alignment horizontal="justify" vertical="top" wrapText="1"/>
    </xf>
    <xf numFmtId="0" fontId="67" fillId="24" borderId="35" xfId="2825" applyFont="1" applyFill="1" applyBorder="1" applyAlignment="1">
      <alignment horizontal="justify" vertical="top" wrapText="1"/>
    </xf>
    <xf numFmtId="0" fontId="67" fillId="24" borderId="41" xfId="2825" applyFont="1" applyFill="1" applyBorder="1" applyAlignment="1">
      <alignment horizontal="justify" vertical="top" wrapText="1"/>
    </xf>
    <xf numFmtId="49" fontId="65" fillId="24" borderId="24" xfId="2825" applyNumberFormat="1" applyFont="1" applyFill="1" applyBorder="1" applyAlignment="1">
      <alignment horizontal="justify" vertical="top" wrapText="1"/>
    </xf>
    <xf numFmtId="49" fontId="65" fillId="24" borderId="23" xfId="2825" applyNumberFormat="1" applyFont="1" applyFill="1" applyBorder="1" applyAlignment="1">
      <alignment horizontal="justify" vertical="top" wrapText="1"/>
    </xf>
    <xf numFmtId="49" fontId="65" fillId="24" borderId="17" xfId="2825" applyNumberFormat="1" applyFont="1" applyFill="1" applyBorder="1" applyAlignment="1">
      <alignment horizontal="justify" vertical="top" wrapText="1"/>
    </xf>
    <xf numFmtId="0" fontId="67" fillId="24" borderId="37" xfId="2825" applyFont="1" applyFill="1" applyBorder="1" applyAlignment="1">
      <alignment horizontal="justify" vertical="center" wrapText="1"/>
    </xf>
    <xf numFmtId="0" fontId="67" fillId="24" borderId="23" xfId="2825" applyFont="1" applyFill="1" applyBorder="1" applyAlignment="1">
      <alignment horizontal="justify" vertical="center" wrapText="1"/>
    </xf>
    <xf numFmtId="0" fontId="67" fillId="24" borderId="38" xfId="2825" applyFont="1" applyFill="1" applyBorder="1" applyAlignment="1">
      <alignment horizontal="justify" vertical="center" wrapText="1"/>
    </xf>
    <xf numFmtId="0" fontId="67" fillId="24" borderId="31" xfId="2825" applyFont="1" applyFill="1" applyBorder="1" applyAlignment="1">
      <alignment horizontal="justify" vertical="center" wrapText="1"/>
    </xf>
    <xf numFmtId="0" fontId="67" fillId="24" borderId="32" xfId="2825" applyFont="1" applyFill="1" applyBorder="1" applyAlignment="1">
      <alignment horizontal="justify" vertical="center" wrapText="1"/>
    </xf>
    <xf numFmtId="0" fontId="67" fillId="24" borderId="33" xfId="2825" applyFont="1" applyFill="1" applyBorder="1" applyAlignment="1">
      <alignment horizontal="justify" vertical="center" wrapText="1"/>
    </xf>
    <xf numFmtId="0" fontId="67" fillId="24" borderId="27" xfId="2825" applyFont="1" applyFill="1" applyBorder="1" applyAlignment="1">
      <alignment horizontal="justify" vertical="center" wrapText="1"/>
    </xf>
    <xf numFmtId="0" fontId="67" fillId="24" borderId="40" xfId="2825" applyFont="1" applyFill="1" applyBorder="1" applyAlignment="1">
      <alignment horizontal="justify" vertical="center" wrapText="1"/>
    </xf>
    <xf numFmtId="0" fontId="67" fillId="24" borderId="35" xfId="2825" applyFont="1" applyFill="1" applyBorder="1" applyAlignment="1">
      <alignment horizontal="justify" vertical="center" wrapText="1"/>
    </xf>
    <xf numFmtId="0" fontId="67" fillId="24" borderId="41" xfId="2825" applyFont="1" applyFill="1" applyBorder="1" applyAlignment="1">
      <alignment horizontal="justify" vertical="center" wrapText="1"/>
    </xf>
    <xf numFmtId="0" fontId="67" fillId="24" borderId="24" xfId="2825" applyFont="1" applyFill="1" applyBorder="1" applyAlignment="1">
      <alignment horizontal="justify" vertical="center" wrapText="1"/>
    </xf>
    <xf numFmtId="0" fontId="67" fillId="24" borderId="17" xfId="2825" applyFont="1" applyFill="1" applyBorder="1" applyAlignment="1">
      <alignment horizontal="justify" vertical="center" wrapText="1"/>
    </xf>
    <xf numFmtId="0" fontId="88" fillId="25" borderId="28" xfId="2825" applyFont="1" applyFill="1" applyBorder="1" applyAlignment="1">
      <alignment horizontal="center" vertical="center"/>
    </xf>
    <xf numFmtId="0" fontId="88" fillId="25" borderId="29" xfId="2825" applyFont="1" applyFill="1" applyBorder="1" applyAlignment="1">
      <alignment horizontal="center" vertical="center"/>
    </xf>
    <xf numFmtId="0" fontId="88" fillId="25" borderId="30" xfId="2825" applyFont="1" applyFill="1" applyBorder="1" applyAlignment="1">
      <alignment horizontal="center" vertical="center"/>
    </xf>
    <xf numFmtId="0" fontId="67" fillId="24" borderId="34" xfId="2825" applyFont="1" applyFill="1" applyBorder="1" applyAlignment="1">
      <alignment horizontal="justify" vertical="center" wrapText="1"/>
    </xf>
    <xf numFmtId="0" fontId="67" fillId="24" borderId="36" xfId="2825" applyFont="1" applyFill="1" applyBorder="1" applyAlignment="1">
      <alignment horizontal="justify" vertical="center" wrapText="1"/>
    </xf>
    <xf numFmtId="0" fontId="38" fillId="0" borderId="14" xfId="129" applyFont="1" applyBorder="1" applyAlignment="1">
      <alignment horizontal="justify" vertical="center"/>
    </xf>
    <xf numFmtId="0" fontId="38" fillId="0" borderId="13" xfId="129" applyFont="1" applyBorder="1" applyAlignment="1">
      <alignment horizontal="justify" vertical="center"/>
    </xf>
    <xf numFmtId="0" fontId="42" fillId="25" borderId="24" xfId="129" applyFont="1" applyFill="1" applyBorder="1" applyAlignment="1">
      <alignment horizontal="center" vertical="center" wrapText="1"/>
    </xf>
    <xf numFmtId="0" fontId="42" fillId="25" borderId="17" xfId="129" applyFont="1" applyFill="1" applyBorder="1" applyAlignment="1">
      <alignment horizontal="center" vertical="center" wrapText="1"/>
    </xf>
    <xf numFmtId="0" fontId="41" fillId="25" borderId="18" xfId="145" applyFont="1" applyFill="1" applyBorder="1" applyAlignment="1">
      <alignment horizontal="left" vertical="center" wrapText="1"/>
    </xf>
    <xf numFmtId="0" fontId="41" fillId="25" borderId="19" xfId="145" applyFont="1" applyFill="1" applyBorder="1" applyAlignment="1">
      <alignment horizontal="left" vertical="center" wrapText="1"/>
    </xf>
    <xf numFmtId="0" fontId="41" fillId="25" borderId="20" xfId="129" applyFont="1" applyFill="1" applyBorder="1" applyAlignment="1">
      <alignment horizontal="left" vertical="center" wrapText="1"/>
    </xf>
    <xf numFmtId="0" fontId="41" fillId="25" borderId="15" xfId="129" applyFont="1" applyFill="1" applyBorder="1" applyAlignment="1">
      <alignment horizontal="left" vertical="center" wrapText="1"/>
    </xf>
    <xf numFmtId="0" fontId="41" fillId="0" borderId="18" xfId="129" applyFont="1" applyBorder="1" applyAlignment="1">
      <alignment horizontal="justify"/>
    </xf>
    <xf numFmtId="0" fontId="41" fillId="0" borderId="19" xfId="129" applyFont="1" applyBorder="1" applyAlignment="1">
      <alignment horizontal="justify"/>
    </xf>
    <xf numFmtId="0" fontId="37" fillId="0" borderId="22" xfId="145" applyFont="1" applyBorder="1" applyAlignment="1">
      <alignment vertical="top" wrapText="1"/>
    </xf>
    <xf numFmtId="0" fontId="55" fillId="0" borderId="0" xfId="85" applyFont="1" applyBorder="1" applyAlignment="1">
      <alignment horizontal="center" vertical="top"/>
    </xf>
    <xf numFmtId="0" fontId="123" fillId="0" borderId="0" xfId="85" applyFont="1" applyBorder="1" applyAlignment="1">
      <alignment horizontal="center" vertical="top"/>
    </xf>
    <xf numFmtId="0" fontId="54" fillId="0" borderId="0" xfId="85" applyFont="1" applyBorder="1" applyAlignment="1">
      <alignment horizontal="center" vertical="top"/>
    </xf>
    <xf numFmtId="0" fontId="54" fillId="0" borderId="0" xfId="85" applyFont="1" applyAlignment="1" applyProtection="1">
      <protection locked="0"/>
    </xf>
    <xf numFmtId="0" fontId="41" fillId="25" borderId="13" xfId="85" applyFont="1" applyFill="1" applyBorder="1" applyAlignment="1">
      <alignment horizontal="center" vertical="center" wrapText="1"/>
    </xf>
    <xf numFmtId="0" fontId="41" fillId="25" borderId="0" xfId="85" applyFont="1" applyFill="1" applyBorder="1" applyAlignment="1">
      <alignment horizontal="center" vertical="center" wrapText="1"/>
    </xf>
    <xf numFmtId="0" fontId="41" fillId="25" borderId="21" xfId="85" applyFont="1" applyFill="1" applyBorder="1" applyAlignment="1">
      <alignment horizontal="center" vertical="center" wrapText="1"/>
    </xf>
    <xf numFmtId="0" fontId="41" fillId="25" borderId="15" xfId="85" applyFont="1" applyFill="1" applyBorder="1" applyAlignment="1">
      <alignment horizontal="center" vertical="center" wrapText="1"/>
    </xf>
    <xf numFmtId="0" fontId="42" fillId="25" borderId="18" xfId="85" applyFont="1" applyFill="1" applyBorder="1" applyAlignment="1">
      <alignment horizontal="center"/>
    </xf>
    <xf numFmtId="0" fontId="42" fillId="25" borderId="22" xfId="85" applyFont="1" applyFill="1" applyBorder="1" applyAlignment="1">
      <alignment horizontal="center"/>
    </xf>
    <xf numFmtId="0" fontId="42" fillId="25" borderId="19" xfId="85" applyFont="1" applyFill="1" applyBorder="1" applyAlignment="1">
      <alignment horizontal="center"/>
    </xf>
    <xf numFmtId="0" fontId="42" fillId="25" borderId="14" xfId="85" applyFont="1" applyFill="1" applyBorder="1" applyAlignment="1">
      <alignment horizontal="center"/>
    </xf>
    <xf numFmtId="0" fontId="42" fillId="25" borderId="0" xfId="85" applyFont="1" applyFill="1" applyBorder="1" applyAlignment="1">
      <alignment horizontal="center"/>
    </xf>
    <xf numFmtId="0" fontId="42" fillId="25" borderId="13" xfId="85" applyFont="1" applyFill="1" applyBorder="1" applyAlignment="1">
      <alignment horizontal="center"/>
    </xf>
    <xf numFmtId="0" fontId="42" fillId="25" borderId="20" xfId="85" applyFont="1" applyFill="1" applyBorder="1" applyAlignment="1">
      <alignment horizontal="left"/>
    </xf>
    <xf numFmtId="0" fontId="42" fillId="25" borderId="21" xfId="85" applyFont="1" applyFill="1" applyBorder="1" applyAlignment="1">
      <alignment horizontal="left"/>
    </xf>
    <xf numFmtId="0" fontId="42" fillId="25" borderId="15" xfId="85" applyFont="1" applyFill="1" applyBorder="1" applyAlignment="1">
      <alignment horizontal="left"/>
    </xf>
    <xf numFmtId="0" fontId="41" fillId="25" borderId="18" xfId="85" applyFont="1" applyFill="1" applyBorder="1" applyAlignment="1">
      <alignment horizontal="center" vertical="center" wrapText="1"/>
    </xf>
    <xf numFmtId="0" fontId="38" fillId="25" borderId="22" xfId="85" applyFont="1" applyFill="1" applyBorder="1" applyAlignment="1">
      <alignment horizontal="center" vertical="center" wrapText="1"/>
    </xf>
    <xf numFmtId="0" fontId="41" fillId="25" borderId="14" xfId="85" applyFont="1" applyFill="1" applyBorder="1" applyAlignment="1">
      <alignment horizontal="center" vertical="center" wrapText="1"/>
    </xf>
    <xf numFmtId="0" fontId="38" fillId="25" borderId="0" xfId="85" applyFont="1" applyFill="1" applyBorder="1" applyAlignment="1">
      <alignment horizontal="center" vertical="center" wrapText="1"/>
    </xf>
    <xf numFmtId="0" fontId="38" fillId="25" borderId="14" xfId="85" applyFont="1" applyFill="1" applyBorder="1" applyAlignment="1">
      <alignment horizontal="center" vertical="center" wrapText="1"/>
    </xf>
    <xf numFmtId="0" fontId="38" fillId="25" borderId="20" xfId="85" applyFont="1" applyFill="1" applyBorder="1" applyAlignment="1">
      <alignment horizontal="center" vertical="center" wrapText="1"/>
    </xf>
    <xf numFmtId="0" fontId="38" fillId="25" borderId="21" xfId="85" applyFont="1" applyFill="1" applyBorder="1" applyAlignment="1">
      <alignment horizontal="center" vertical="center" wrapText="1"/>
    </xf>
    <xf numFmtId="0" fontId="41" fillId="25" borderId="23" xfId="85" applyFont="1" applyFill="1" applyBorder="1" applyAlignment="1">
      <alignment horizontal="center" vertical="center" wrapText="1"/>
    </xf>
    <xf numFmtId="0" fontId="41" fillId="25" borderId="22" xfId="85" applyFont="1" applyFill="1" applyBorder="1" applyAlignment="1">
      <alignment horizontal="center" vertical="center" wrapText="1"/>
    </xf>
    <xf numFmtId="0" fontId="42" fillId="25" borderId="14" xfId="85" applyFont="1" applyFill="1" applyBorder="1" applyAlignment="1">
      <alignment horizontal="center" vertical="center"/>
    </xf>
    <xf numFmtId="0" fontId="42" fillId="25" borderId="0" xfId="85" applyFont="1" applyFill="1" applyBorder="1" applyAlignment="1">
      <alignment horizontal="center" vertical="center"/>
    </xf>
    <xf numFmtId="0" fontId="42" fillId="25" borderId="13" xfId="85" applyFont="1" applyFill="1" applyBorder="1" applyAlignment="1">
      <alignment horizontal="center" vertical="center"/>
    </xf>
    <xf numFmtId="0" fontId="42" fillId="25" borderId="20" xfId="85" applyFont="1" applyFill="1" applyBorder="1" applyAlignment="1">
      <alignment horizontal="left" vertical="center"/>
    </xf>
    <xf numFmtId="0" fontId="42" fillId="25" borderId="21" xfId="85" applyFont="1" applyFill="1" applyBorder="1" applyAlignment="1">
      <alignment horizontal="left" vertical="center"/>
    </xf>
    <xf numFmtId="0" fontId="42" fillId="25" borderId="15" xfId="85" applyFont="1" applyFill="1" applyBorder="1" applyAlignment="1">
      <alignment horizontal="left" vertical="center"/>
    </xf>
    <xf numFmtId="0" fontId="55" fillId="0" borderId="0" xfId="85" applyFont="1" applyBorder="1" applyAlignment="1" applyProtection="1">
      <alignment horizontal="justify" vertical="center" wrapText="1"/>
      <protection locked="0"/>
    </xf>
    <xf numFmtId="0" fontId="55" fillId="0" borderId="0" xfId="85" applyFont="1" applyBorder="1" applyAlignment="1" applyProtection="1">
      <alignment horizontal="center" vertical="center" wrapText="1"/>
      <protection locked="0"/>
    </xf>
    <xf numFmtId="0" fontId="55" fillId="0" borderId="0" xfId="85" applyFont="1" applyAlignment="1" applyProtection="1">
      <alignment horizontal="center" vertical="top" wrapText="1"/>
      <protection locked="0"/>
    </xf>
    <xf numFmtId="0" fontId="41" fillId="25" borderId="17" xfId="85" applyFont="1" applyFill="1" applyBorder="1" applyAlignment="1">
      <alignment horizontal="center" vertical="center" wrapText="1"/>
    </xf>
    <xf numFmtId="0" fontId="66" fillId="25" borderId="16" xfId="2829" applyFont="1" applyFill="1" applyBorder="1" applyAlignment="1">
      <alignment horizontal="center" vertical="center"/>
    </xf>
    <xf numFmtId="0" fontId="66" fillId="25" borderId="24" xfId="2829" applyFont="1" applyFill="1" applyBorder="1" applyAlignment="1">
      <alignment horizontal="center" vertical="center"/>
    </xf>
    <xf numFmtId="0" fontId="66" fillId="25" borderId="23" xfId="2829" applyFont="1" applyFill="1" applyBorder="1" applyAlignment="1">
      <alignment horizontal="center" vertical="center"/>
    </xf>
    <xf numFmtId="0" fontId="66" fillId="25" borderId="17" xfId="2829" applyFont="1" applyFill="1" applyBorder="1" applyAlignment="1">
      <alignment horizontal="center" vertical="center"/>
    </xf>
    <xf numFmtId="0" fontId="66" fillId="25" borderId="19" xfId="2829" applyFont="1" applyFill="1" applyBorder="1" applyAlignment="1">
      <alignment horizontal="center" vertical="center"/>
    </xf>
    <xf numFmtId="0" fontId="66" fillId="25" borderId="13" xfId="2829" applyFont="1" applyFill="1" applyBorder="1" applyAlignment="1">
      <alignment horizontal="center" vertical="center"/>
    </xf>
    <xf numFmtId="0" fontId="66" fillId="25" borderId="18" xfId="2829" applyFont="1" applyFill="1" applyBorder="1" applyAlignment="1">
      <alignment horizontal="center" vertical="center" wrapText="1"/>
    </xf>
    <xf numFmtId="0" fontId="66" fillId="25" borderId="22" xfId="2829" applyFont="1" applyFill="1" applyBorder="1" applyAlignment="1">
      <alignment horizontal="center" vertical="center" wrapText="1"/>
    </xf>
    <xf numFmtId="0" fontId="66" fillId="25" borderId="19" xfId="2829" applyFont="1" applyFill="1" applyBorder="1" applyAlignment="1">
      <alignment horizontal="center" vertical="center" wrapText="1"/>
    </xf>
    <xf numFmtId="0" fontId="66" fillId="25" borderId="14" xfId="2829" applyFont="1" applyFill="1" applyBorder="1" applyAlignment="1">
      <alignment horizontal="center" vertical="center" wrapText="1"/>
    </xf>
    <xf numFmtId="0" fontId="66" fillId="25" borderId="0" xfId="2829" applyFont="1" applyFill="1" applyBorder="1" applyAlignment="1">
      <alignment horizontal="center" vertical="center" wrapText="1"/>
    </xf>
    <xf numFmtId="0" fontId="66" fillId="25" borderId="13" xfId="2829" applyFont="1" applyFill="1" applyBorder="1" applyAlignment="1">
      <alignment horizontal="center" vertical="center" wrapText="1"/>
    </xf>
    <xf numFmtId="0" fontId="66" fillId="25" borderId="14" xfId="2829" applyFont="1" applyFill="1" applyBorder="1" applyAlignment="1">
      <alignment horizontal="center" vertical="center"/>
    </xf>
    <xf numFmtId="0" fontId="66" fillId="25" borderId="0" xfId="2829" applyFont="1" applyFill="1" applyBorder="1" applyAlignment="1">
      <alignment horizontal="center" vertical="center"/>
    </xf>
    <xf numFmtId="0" fontId="66" fillId="25" borderId="20" xfId="2829" applyFont="1" applyFill="1" applyBorder="1" applyAlignment="1">
      <alignment horizontal="left" vertical="center"/>
    </xf>
    <xf numFmtId="0" fontId="66" fillId="25" borderId="21" xfId="2829" applyFont="1" applyFill="1" applyBorder="1" applyAlignment="1">
      <alignment horizontal="left" vertical="center"/>
    </xf>
    <xf numFmtId="0" fontId="66" fillId="25" borderId="15" xfId="2829" applyFont="1" applyFill="1" applyBorder="1" applyAlignment="1">
      <alignment horizontal="left" vertical="center"/>
    </xf>
    <xf numFmtId="0" fontId="92" fillId="0" borderId="0" xfId="2829" applyFont="1" applyAlignment="1">
      <alignment horizontal="justify"/>
    </xf>
    <xf numFmtId="0" fontId="92" fillId="0" borderId="0" xfId="2829" applyFont="1" applyAlignment="1">
      <alignment horizontal="center"/>
    </xf>
    <xf numFmtId="0" fontId="92" fillId="0" borderId="0" xfId="2829" applyFont="1" applyAlignment="1">
      <alignment horizontal="center" vertical="top" wrapText="1"/>
    </xf>
    <xf numFmtId="0" fontId="66" fillId="0" borderId="0" xfId="2829" applyFont="1" applyAlignment="1">
      <alignment horizontal="center" vertical="center"/>
    </xf>
    <xf numFmtId="174" fontId="43" fillId="0" borderId="0" xfId="85" applyNumberFormat="1" applyFont="1" applyFill="1" applyBorder="1" applyAlignment="1">
      <alignment horizontal="left" vertical="center"/>
    </xf>
    <xf numFmtId="174" fontId="43" fillId="0" borderId="0" xfId="85" applyNumberFormat="1" applyFont="1" applyFill="1" applyBorder="1" applyAlignment="1">
      <alignment horizontal="center" vertical="center" wrapText="1"/>
    </xf>
    <xf numFmtId="174" fontId="43" fillId="0" borderId="0" xfId="85" applyNumberFormat="1" applyFont="1" applyFill="1" applyBorder="1" applyAlignment="1">
      <alignment horizontal="center" vertical="center"/>
    </xf>
    <xf numFmtId="0" fontId="43" fillId="25" borderId="18" xfId="85" applyFont="1" applyFill="1" applyBorder="1" applyAlignment="1">
      <alignment horizontal="center" vertical="center"/>
    </xf>
    <xf numFmtId="0" fontId="43" fillId="25" borderId="14" xfId="85" applyFont="1" applyFill="1" applyBorder="1" applyAlignment="1">
      <alignment horizontal="center" vertical="center"/>
    </xf>
    <xf numFmtId="0" fontId="43" fillId="25" borderId="20" xfId="85" applyFont="1" applyFill="1" applyBorder="1" applyAlignment="1">
      <alignment horizontal="center" vertical="center"/>
    </xf>
    <xf numFmtId="0" fontId="43" fillId="25" borderId="23" xfId="152" applyFont="1" applyFill="1" applyBorder="1" applyAlignment="1">
      <alignment horizontal="center" vertical="center"/>
    </xf>
    <xf numFmtId="0" fontId="43" fillId="25" borderId="19" xfId="152" applyFont="1" applyFill="1" applyBorder="1" applyAlignment="1">
      <alignment horizontal="center" vertical="center" wrapText="1"/>
    </xf>
    <xf numFmtId="0" fontId="43" fillId="25" borderId="13" xfId="152" applyFont="1" applyFill="1" applyBorder="1" applyAlignment="1">
      <alignment horizontal="center" vertical="center"/>
    </xf>
    <xf numFmtId="0" fontId="43" fillId="25" borderId="15" xfId="152" applyFont="1" applyFill="1" applyBorder="1" applyAlignment="1">
      <alignment horizontal="center" vertical="center"/>
    </xf>
    <xf numFmtId="0" fontId="43" fillId="25" borderId="0" xfId="85" applyFont="1" applyFill="1" applyBorder="1" applyAlignment="1">
      <alignment horizontal="center" vertical="center" wrapText="1"/>
    </xf>
    <xf numFmtId="0" fontId="43" fillId="25" borderId="21" xfId="85" applyFont="1" applyFill="1" applyBorder="1" applyAlignment="1">
      <alignment horizontal="center" vertical="center"/>
    </xf>
    <xf numFmtId="0" fontId="43" fillId="25" borderId="0" xfId="152" applyFont="1" applyFill="1" applyBorder="1" applyAlignment="1">
      <alignment horizontal="center" vertical="center" wrapText="1"/>
    </xf>
    <xf numFmtId="0" fontId="43" fillId="25" borderId="21" xfId="152" applyFont="1" applyFill="1" applyBorder="1" applyAlignment="1">
      <alignment horizontal="center" vertical="center" wrapText="1"/>
    </xf>
    <xf numFmtId="0" fontId="43" fillId="25" borderId="21" xfId="152" applyFont="1" applyFill="1" applyBorder="1" applyAlignment="1">
      <alignment horizontal="center" vertical="center"/>
    </xf>
    <xf numFmtId="0" fontId="43" fillId="25" borderId="15" xfId="85" applyFont="1" applyFill="1" applyBorder="1" applyAlignment="1">
      <alignment horizontal="center" vertical="center"/>
    </xf>
    <xf numFmtId="0" fontId="43" fillId="25" borderId="22" xfId="85" applyFont="1" applyFill="1" applyBorder="1" applyAlignment="1">
      <alignment horizontal="center" vertical="center"/>
    </xf>
    <xf numFmtId="0" fontId="43" fillId="25" borderId="19" xfId="85" applyFont="1" applyFill="1" applyBorder="1" applyAlignment="1">
      <alignment horizontal="center" vertical="center"/>
    </xf>
    <xf numFmtId="0" fontId="43" fillId="25" borderId="0" xfId="85" applyFont="1" applyFill="1" applyBorder="1" applyAlignment="1">
      <alignment horizontal="center" vertical="center"/>
    </xf>
    <xf numFmtId="0" fontId="43" fillId="25" borderId="13" xfId="85" applyFont="1" applyFill="1" applyBorder="1" applyAlignment="1">
      <alignment horizontal="center" vertical="center"/>
    </xf>
    <xf numFmtId="0" fontId="41" fillId="0" borderId="0" xfId="129" applyFont="1" applyBorder="1" applyAlignment="1">
      <alignment horizontal="center" wrapText="1"/>
    </xf>
    <xf numFmtId="0" fontId="41" fillId="0" borderId="0" xfId="129" applyFont="1" applyBorder="1" applyAlignment="1">
      <alignment horizontal="center"/>
    </xf>
    <xf numFmtId="0" fontId="121" fillId="24" borderId="18" xfId="2830" applyFont="1" applyFill="1" applyBorder="1" applyAlignment="1">
      <alignment horizontal="center" vertical="center"/>
    </xf>
    <xf numFmtId="0" fontId="121" fillId="24" borderId="22" xfId="2830" applyFont="1" applyFill="1" applyBorder="1" applyAlignment="1">
      <alignment horizontal="center" vertical="center"/>
    </xf>
    <xf numFmtId="0" fontId="121" fillId="24" borderId="19" xfId="2830" applyFont="1" applyFill="1" applyBorder="1" applyAlignment="1">
      <alignment horizontal="center" vertical="center"/>
    </xf>
    <xf numFmtId="0" fontId="121" fillId="24" borderId="14" xfId="2830" applyFont="1" applyFill="1" applyBorder="1" applyAlignment="1">
      <alignment horizontal="center" vertical="center"/>
    </xf>
    <xf numFmtId="0" fontId="121" fillId="24" borderId="0" xfId="2830" applyFont="1" applyFill="1" applyBorder="1" applyAlignment="1">
      <alignment horizontal="center" vertical="center"/>
    </xf>
    <xf numFmtId="0" fontId="121" fillId="24" borderId="13" xfId="2830" applyFont="1" applyFill="1" applyBorder="1" applyAlignment="1">
      <alignment horizontal="center" vertical="center"/>
    </xf>
    <xf numFmtId="0" fontId="121" fillId="24" borderId="20" xfId="2830" applyFont="1" applyFill="1" applyBorder="1" applyAlignment="1">
      <alignment horizontal="center" vertical="center"/>
    </xf>
    <xf numFmtId="0" fontId="121" fillId="24" borderId="21" xfId="2830" applyFont="1" applyFill="1" applyBorder="1" applyAlignment="1">
      <alignment horizontal="center" vertical="center"/>
    </xf>
    <xf numFmtId="0" fontId="121" fillId="24" borderId="15" xfId="2830" applyFont="1" applyFill="1" applyBorder="1" applyAlignment="1">
      <alignment horizontal="center" vertical="center"/>
    </xf>
    <xf numFmtId="0" fontId="121" fillId="25" borderId="16" xfId="2830" applyFont="1" applyFill="1" applyBorder="1" applyAlignment="1">
      <alignment horizontal="center" vertical="center"/>
    </xf>
    <xf numFmtId="0" fontId="68" fillId="25" borderId="16" xfId="2830" applyFont="1" applyFill="1" applyBorder="1" applyAlignment="1">
      <alignment horizontal="center" vertical="center" wrapText="1"/>
    </xf>
  </cellXfs>
  <cellStyles count="2956">
    <cellStyle name="20% - Énfasis1" xfId="1" builtinId="30" customBuiltin="1"/>
    <cellStyle name="20% - Énfasis1 2" xfId="88"/>
    <cellStyle name="20% - Énfasis1 2 10" xfId="2839"/>
    <cellStyle name="20% - Énfasis1 2 2" xfId="273"/>
    <cellStyle name="20% - Énfasis1 2 2 2" xfId="1466"/>
    <cellStyle name="20% - Énfasis1 2 2 2 2" xfId="2187"/>
    <cellStyle name="20% - Énfasis1 2 2 3" xfId="1690"/>
    <cellStyle name="20% - Énfasis1 2 2 3 2" xfId="2413"/>
    <cellStyle name="20% - Énfasis1 2 2 4" xfId="1917"/>
    <cellStyle name="20% - Énfasis1 2 2 5" xfId="2901"/>
    <cellStyle name="20% - Énfasis1 2 3" xfId="171"/>
    <cellStyle name="20% - Énfasis1 2 3 2" xfId="1467"/>
    <cellStyle name="20% - Énfasis1 2 3 2 2" xfId="2188"/>
    <cellStyle name="20% - Énfasis1 2 3 3" xfId="1691"/>
    <cellStyle name="20% - Énfasis1 2 3 3 2" xfId="2414"/>
    <cellStyle name="20% - Énfasis1 2 3 4" xfId="1918"/>
    <cellStyle name="20% - Énfasis1 2 4" xfId="1465"/>
    <cellStyle name="20% - Énfasis1 2 4 2" xfId="2186"/>
    <cellStyle name="20% - Énfasis1 2 5" xfId="1689"/>
    <cellStyle name="20% - Énfasis1 2 5 2" xfId="2412"/>
    <cellStyle name="20% - Énfasis1 2 6" xfId="1916"/>
    <cellStyle name="20% - Énfasis1 2 7" xfId="2665"/>
    <cellStyle name="20% - Énfasis1 2 8" xfId="2723"/>
    <cellStyle name="20% - Énfasis1 2 9" xfId="2785"/>
    <cellStyle name="20% - Énfasis1 3" xfId="246"/>
    <cellStyle name="20% - Énfasis1 3 2" xfId="218"/>
    <cellStyle name="20% - Énfasis1 3 2 2" xfId="1469"/>
    <cellStyle name="20% - Énfasis1 3 2 2 2" xfId="2190"/>
    <cellStyle name="20% - Énfasis1 3 2 3" xfId="1693"/>
    <cellStyle name="20% - Énfasis1 3 2 3 2" xfId="2416"/>
    <cellStyle name="20% - Énfasis1 3 2 4" xfId="1920"/>
    <cellStyle name="20% - Énfasis1 3 3" xfId="217"/>
    <cellStyle name="20% - Énfasis1 3 3 2" xfId="1470"/>
    <cellStyle name="20% - Énfasis1 3 3 2 2" xfId="2191"/>
    <cellStyle name="20% - Énfasis1 3 3 3" xfId="1694"/>
    <cellStyle name="20% - Énfasis1 3 3 3 2" xfId="2417"/>
    <cellStyle name="20% - Énfasis1 3 3 4" xfId="1921"/>
    <cellStyle name="20% - Énfasis1 3 4" xfId="1468"/>
    <cellStyle name="20% - Énfasis1 3 4 2" xfId="2189"/>
    <cellStyle name="20% - Énfasis1 3 5" xfId="1692"/>
    <cellStyle name="20% - Énfasis1 3 5 2" xfId="2415"/>
    <cellStyle name="20% - Énfasis1 3 6" xfId="1919"/>
    <cellStyle name="20% - Énfasis1 4" xfId="160"/>
    <cellStyle name="20% - Énfasis1 4 2" xfId="216"/>
    <cellStyle name="20% - Énfasis1 4 2 2" xfId="1472"/>
    <cellStyle name="20% - Énfasis1 4 2 2 2" xfId="2193"/>
    <cellStyle name="20% - Énfasis1 4 2 3" xfId="1696"/>
    <cellStyle name="20% - Énfasis1 4 2 3 2" xfId="2419"/>
    <cellStyle name="20% - Énfasis1 4 2 4" xfId="1923"/>
    <cellStyle name="20% - Énfasis1 4 3" xfId="207"/>
    <cellStyle name="20% - Énfasis1 4 3 2" xfId="1473"/>
    <cellStyle name="20% - Énfasis1 4 3 2 2" xfId="2194"/>
    <cellStyle name="20% - Énfasis1 4 3 3" xfId="1697"/>
    <cellStyle name="20% - Énfasis1 4 3 3 2" xfId="2420"/>
    <cellStyle name="20% - Énfasis1 4 3 4" xfId="1924"/>
    <cellStyle name="20% - Énfasis1 4 4" xfId="1471"/>
    <cellStyle name="20% - Énfasis1 4 4 2" xfId="2192"/>
    <cellStyle name="20% - Énfasis1 4 5" xfId="1695"/>
    <cellStyle name="20% - Énfasis1 4 5 2" xfId="2418"/>
    <cellStyle name="20% - Énfasis1 4 6" xfId="1922"/>
    <cellStyle name="20% - Énfasis1 5" xfId="206"/>
    <cellStyle name="20% - Énfasis1 5 2" xfId="205"/>
    <cellStyle name="20% - Énfasis1 5 2 2" xfId="1475"/>
    <cellStyle name="20% - Énfasis1 5 2 2 2" xfId="2196"/>
    <cellStyle name="20% - Énfasis1 5 2 3" xfId="1699"/>
    <cellStyle name="20% - Énfasis1 5 2 3 2" xfId="2422"/>
    <cellStyle name="20% - Énfasis1 5 2 4" xfId="1926"/>
    <cellStyle name="20% - Énfasis1 5 3" xfId="204"/>
    <cellStyle name="20% - Énfasis1 5 3 2" xfId="1476"/>
    <cellStyle name="20% - Énfasis1 5 3 2 2" xfId="2197"/>
    <cellStyle name="20% - Énfasis1 5 3 3" xfId="1700"/>
    <cellStyle name="20% - Énfasis1 5 3 3 2" xfId="2423"/>
    <cellStyle name="20% - Énfasis1 5 3 4" xfId="1927"/>
    <cellStyle name="20% - Énfasis1 5 4" xfId="1474"/>
    <cellStyle name="20% - Énfasis1 5 4 2" xfId="2195"/>
    <cellStyle name="20% - Énfasis1 5 5" xfId="1698"/>
    <cellStyle name="20% - Énfasis1 5 5 2" xfId="2421"/>
    <cellStyle name="20% - Énfasis1 5 6" xfId="1925"/>
    <cellStyle name="20% - Énfasis1 6" xfId="203"/>
    <cellStyle name="20% - Énfasis1 6 2" xfId="202"/>
    <cellStyle name="20% - Énfasis1 6 2 2" xfId="1478"/>
    <cellStyle name="20% - Énfasis1 6 2 2 2" xfId="2199"/>
    <cellStyle name="20% - Énfasis1 6 2 3" xfId="1702"/>
    <cellStyle name="20% - Énfasis1 6 2 3 2" xfId="2425"/>
    <cellStyle name="20% - Énfasis1 6 2 4" xfId="1929"/>
    <cellStyle name="20% - Énfasis1 6 3" xfId="201"/>
    <cellStyle name="20% - Énfasis1 6 3 2" xfId="1479"/>
    <cellStyle name="20% - Énfasis1 6 3 2 2" xfId="2200"/>
    <cellStyle name="20% - Énfasis1 6 3 3" xfId="1703"/>
    <cellStyle name="20% - Énfasis1 6 3 3 2" xfId="2426"/>
    <cellStyle name="20% - Énfasis1 6 3 4" xfId="1930"/>
    <cellStyle name="20% - Énfasis1 6 4" xfId="1477"/>
    <cellStyle name="20% - Énfasis1 6 4 2" xfId="2198"/>
    <cellStyle name="20% - Énfasis1 6 5" xfId="1701"/>
    <cellStyle name="20% - Énfasis1 6 5 2" xfId="2424"/>
    <cellStyle name="20% - Énfasis1 6 6" xfId="1928"/>
    <cellStyle name="20% - Énfasis1 7" xfId="200"/>
    <cellStyle name="20% - Énfasis1 7 2" xfId="1480"/>
    <cellStyle name="20% - Énfasis1 7 2 2" xfId="2201"/>
    <cellStyle name="20% - Énfasis1 7 3" xfId="1704"/>
    <cellStyle name="20% - Énfasis1 7 3 2" xfId="2427"/>
    <cellStyle name="20% - Énfasis1 7 4" xfId="1931"/>
    <cellStyle name="20% - Énfasis1 8" xfId="199"/>
    <cellStyle name="20% - Énfasis1 8 2" xfId="1481"/>
    <cellStyle name="20% - Énfasis1 8 2 2" xfId="2202"/>
    <cellStyle name="20% - Énfasis1 8 3" xfId="1705"/>
    <cellStyle name="20% - Énfasis1 8 3 2" xfId="2428"/>
    <cellStyle name="20% - Énfasis1 8 4" xfId="1932"/>
    <cellStyle name="20% - Énfasis2" xfId="2" builtinId="34" customBuiltin="1"/>
    <cellStyle name="20% - Énfasis2 2" xfId="89"/>
    <cellStyle name="20% - Énfasis2 2 10" xfId="2840"/>
    <cellStyle name="20% - Énfasis2 2 2" xfId="274"/>
    <cellStyle name="20% - Énfasis2 2 2 2" xfId="1483"/>
    <cellStyle name="20% - Énfasis2 2 2 2 2" xfId="2204"/>
    <cellStyle name="20% - Énfasis2 2 2 3" xfId="1707"/>
    <cellStyle name="20% - Énfasis2 2 2 3 2" xfId="2430"/>
    <cellStyle name="20% - Énfasis2 2 2 4" xfId="1934"/>
    <cellStyle name="20% - Énfasis2 2 2 5" xfId="2902"/>
    <cellStyle name="20% - Énfasis2 2 3" xfId="172"/>
    <cellStyle name="20% - Énfasis2 2 3 2" xfId="1484"/>
    <cellStyle name="20% - Énfasis2 2 3 2 2" xfId="2205"/>
    <cellStyle name="20% - Énfasis2 2 3 3" xfId="1708"/>
    <cellStyle name="20% - Énfasis2 2 3 3 2" xfId="2431"/>
    <cellStyle name="20% - Énfasis2 2 3 4" xfId="1935"/>
    <cellStyle name="20% - Énfasis2 2 4" xfId="1482"/>
    <cellStyle name="20% - Énfasis2 2 4 2" xfId="2203"/>
    <cellStyle name="20% - Énfasis2 2 5" xfId="1706"/>
    <cellStyle name="20% - Énfasis2 2 5 2" xfId="2429"/>
    <cellStyle name="20% - Énfasis2 2 6" xfId="1933"/>
    <cellStyle name="20% - Énfasis2 2 7" xfId="2666"/>
    <cellStyle name="20% - Énfasis2 2 8" xfId="2724"/>
    <cellStyle name="20% - Énfasis2 2 9" xfId="2786"/>
    <cellStyle name="20% - Énfasis2 3" xfId="198"/>
    <cellStyle name="20% - Énfasis2 3 2" xfId="197"/>
    <cellStyle name="20% - Énfasis2 3 2 2" xfId="1486"/>
    <cellStyle name="20% - Énfasis2 3 2 2 2" xfId="2207"/>
    <cellStyle name="20% - Énfasis2 3 2 3" xfId="1710"/>
    <cellStyle name="20% - Énfasis2 3 2 3 2" xfId="2433"/>
    <cellStyle name="20% - Énfasis2 3 2 4" xfId="1937"/>
    <cellStyle name="20% - Énfasis2 3 3" xfId="196"/>
    <cellStyle name="20% - Énfasis2 3 3 2" xfId="1487"/>
    <cellStyle name="20% - Énfasis2 3 3 2 2" xfId="2208"/>
    <cellStyle name="20% - Énfasis2 3 3 3" xfId="1711"/>
    <cellStyle name="20% - Énfasis2 3 3 3 2" xfId="2434"/>
    <cellStyle name="20% - Énfasis2 3 3 4" xfId="1938"/>
    <cellStyle name="20% - Énfasis2 3 4" xfId="1485"/>
    <cellStyle name="20% - Énfasis2 3 4 2" xfId="2206"/>
    <cellStyle name="20% - Énfasis2 3 5" xfId="1709"/>
    <cellStyle name="20% - Énfasis2 3 5 2" xfId="2432"/>
    <cellStyle name="20% - Énfasis2 3 6" xfId="1936"/>
    <cellStyle name="20% - Énfasis2 4" xfId="195"/>
    <cellStyle name="20% - Énfasis2 4 2" xfId="194"/>
    <cellStyle name="20% - Énfasis2 4 2 2" xfId="1489"/>
    <cellStyle name="20% - Énfasis2 4 2 2 2" xfId="2210"/>
    <cellStyle name="20% - Énfasis2 4 2 3" xfId="1713"/>
    <cellStyle name="20% - Énfasis2 4 2 3 2" xfId="2436"/>
    <cellStyle name="20% - Énfasis2 4 2 4" xfId="1940"/>
    <cellStyle name="20% - Énfasis2 4 3" xfId="193"/>
    <cellStyle name="20% - Énfasis2 4 3 2" xfId="1490"/>
    <cellStyle name="20% - Énfasis2 4 3 2 2" xfId="2211"/>
    <cellStyle name="20% - Énfasis2 4 3 3" xfId="1714"/>
    <cellStyle name="20% - Énfasis2 4 3 3 2" xfId="2437"/>
    <cellStyle name="20% - Énfasis2 4 3 4" xfId="1941"/>
    <cellStyle name="20% - Énfasis2 4 4" xfId="1488"/>
    <cellStyle name="20% - Énfasis2 4 4 2" xfId="2209"/>
    <cellStyle name="20% - Énfasis2 4 5" xfId="1712"/>
    <cellStyle name="20% - Énfasis2 4 5 2" xfId="2435"/>
    <cellStyle name="20% - Énfasis2 4 6" xfId="1939"/>
    <cellStyle name="20% - Énfasis2 5" xfId="192"/>
    <cellStyle name="20% - Énfasis2 5 2" xfId="191"/>
    <cellStyle name="20% - Énfasis2 5 2 2" xfId="1492"/>
    <cellStyle name="20% - Énfasis2 5 2 2 2" xfId="2213"/>
    <cellStyle name="20% - Énfasis2 5 2 3" xfId="1716"/>
    <cellStyle name="20% - Énfasis2 5 2 3 2" xfId="2439"/>
    <cellStyle name="20% - Énfasis2 5 2 4" xfId="1943"/>
    <cellStyle name="20% - Énfasis2 5 3" xfId="190"/>
    <cellStyle name="20% - Énfasis2 5 3 2" xfId="1493"/>
    <cellStyle name="20% - Énfasis2 5 3 2 2" xfId="2214"/>
    <cellStyle name="20% - Énfasis2 5 3 3" xfId="1717"/>
    <cellStyle name="20% - Énfasis2 5 3 3 2" xfId="2440"/>
    <cellStyle name="20% - Énfasis2 5 3 4" xfId="1944"/>
    <cellStyle name="20% - Énfasis2 5 4" xfId="1491"/>
    <cellStyle name="20% - Énfasis2 5 4 2" xfId="2212"/>
    <cellStyle name="20% - Énfasis2 5 5" xfId="1715"/>
    <cellStyle name="20% - Énfasis2 5 5 2" xfId="2438"/>
    <cellStyle name="20% - Énfasis2 5 6" xfId="1942"/>
    <cellStyle name="20% - Énfasis2 6" xfId="338"/>
    <cellStyle name="20% - Énfasis2 6 2" xfId="339"/>
    <cellStyle name="20% - Énfasis2 6 2 2" xfId="1495"/>
    <cellStyle name="20% - Énfasis2 6 2 2 2" xfId="2216"/>
    <cellStyle name="20% - Énfasis2 6 2 3" xfId="1719"/>
    <cellStyle name="20% - Énfasis2 6 2 3 2" xfId="2442"/>
    <cellStyle name="20% - Énfasis2 6 2 4" xfId="1946"/>
    <cellStyle name="20% - Énfasis2 6 3" xfId="340"/>
    <cellStyle name="20% - Énfasis2 6 3 2" xfId="1496"/>
    <cellStyle name="20% - Énfasis2 6 3 2 2" xfId="2217"/>
    <cellStyle name="20% - Énfasis2 6 3 3" xfId="1720"/>
    <cellStyle name="20% - Énfasis2 6 3 3 2" xfId="2443"/>
    <cellStyle name="20% - Énfasis2 6 3 4" xfId="1947"/>
    <cellStyle name="20% - Énfasis2 6 4" xfId="1494"/>
    <cellStyle name="20% - Énfasis2 6 4 2" xfId="2215"/>
    <cellStyle name="20% - Énfasis2 6 5" xfId="1718"/>
    <cellStyle name="20% - Énfasis2 6 5 2" xfId="2441"/>
    <cellStyle name="20% - Énfasis2 6 6" xfId="1945"/>
    <cellStyle name="20% - Énfasis2 7" xfId="341"/>
    <cellStyle name="20% - Énfasis2 7 2" xfId="1497"/>
    <cellStyle name="20% - Énfasis2 7 2 2" xfId="2218"/>
    <cellStyle name="20% - Énfasis2 7 3" xfId="1721"/>
    <cellStyle name="20% - Énfasis2 7 3 2" xfId="2444"/>
    <cellStyle name="20% - Énfasis2 7 4" xfId="1948"/>
    <cellStyle name="20% - Énfasis2 8" xfId="342"/>
    <cellStyle name="20% - Énfasis2 8 2" xfId="1498"/>
    <cellStyle name="20% - Énfasis2 8 2 2" xfId="2219"/>
    <cellStyle name="20% - Énfasis2 8 3" xfId="1722"/>
    <cellStyle name="20% - Énfasis2 8 3 2" xfId="2445"/>
    <cellStyle name="20% - Énfasis2 8 4" xfId="1949"/>
    <cellStyle name="20% - Énfasis3" xfId="3" builtinId="38" customBuiltin="1"/>
    <cellStyle name="20% - Énfasis3 2" xfId="90"/>
    <cellStyle name="20% - Énfasis3 2 10" xfId="2841"/>
    <cellStyle name="20% - Énfasis3 2 2" xfId="275"/>
    <cellStyle name="20% - Énfasis3 2 2 2" xfId="1500"/>
    <cellStyle name="20% - Énfasis3 2 2 2 2" xfId="2221"/>
    <cellStyle name="20% - Énfasis3 2 2 3" xfId="1724"/>
    <cellStyle name="20% - Énfasis3 2 2 3 2" xfId="2447"/>
    <cellStyle name="20% - Énfasis3 2 2 4" xfId="1951"/>
    <cellStyle name="20% - Énfasis3 2 2 5" xfId="2903"/>
    <cellStyle name="20% - Énfasis3 2 3" xfId="173"/>
    <cellStyle name="20% - Énfasis3 2 3 2" xfId="1501"/>
    <cellStyle name="20% - Énfasis3 2 3 2 2" xfId="2222"/>
    <cellStyle name="20% - Énfasis3 2 3 3" xfId="1725"/>
    <cellStyle name="20% - Énfasis3 2 3 3 2" xfId="2448"/>
    <cellStyle name="20% - Énfasis3 2 3 4" xfId="1952"/>
    <cellStyle name="20% - Énfasis3 2 4" xfId="1499"/>
    <cellStyle name="20% - Énfasis3 2 4 2" xfId="2220"/>
    <cellStyle name="20% - Énfasis3 2 5" xfId="1723"/>
    <cellStyle name="20% - Énfasis3 2 5 2" xfId="2446"/>
    <cellStyle name="20% - Énfasis3 2 6" xfId="1950"/>
    <cellStyle name="20% - Énfasis3 2 7" xfId="2667"/>
    <cellStyle name="20% - Énfasis3 2 8" xfId="2725"/>
    <cellStyle name="20% - Énfasis3 2 9" xfId="2787"/>
    <cellStyle name="20% - Énfasis3 3" xfId="343"/>
    <cellStyle name="20% - Énfasis3 3 2" xfId="344"/>
    <cellStyle name="20% - Énfasis3 3 2 2" xfId="1503"/>
    <cellStyle name="20% - Énfasis3 3 2 2 2" xfId="2224"/>
    <cellStyle name="20% - Énfasis3 3 2 3" xfId="1727"/>
    <cellStyle name="20% - Énfasis3 3 2 3 2" xfId="2450"/>
    <cellStyle name="20% - Énfasis3 3 2 4" xfId="1954"/>
    <cellStyle name="20% - Énfasis3 3 3" xfId="345"/>
    <cellStyle name="20% - Énfasis3 3 3 2" xfId="1504"/>
    <cellStyle name="20% - Énfasis3 3 3 2 2" xfId="2225"/>
    <cellStyle name="20% - Énfasis3 3 3 3" xfId="1728"/>
    <cellStyle name="20% - Énfasis3 3 3 3 2" xfId="2451"/>
    <cellStyle name="20% - Énfasis3 3 3 4" xfId="1955"/>
    <cellStyle name="20% - Énfasis3 3 4" xfId="1502"/>
    <cellStyle name="20% - Énfasis3 3 4 2" xfId="2223"/>
    <cellStyle name="20% - Énfasis3 3 5" xfId="1726"/>
    <cellStyle name="20% - Énfasis3 3 5 2" xfId="2449"/>
    <cellStyle name="20% - Énfasis3 3 6" xfId="1953"/>
    <cellStyle name="20% - Énfasis3 4" xfId="346"/>
    <cellStyle name="20% - Énfasis3 4 2" xfId="347"/>
    <cellStyle name="20% - Énfasis3 4 2 2" xfId="1506"/>
    <cellStyle name="20% - Énfasis3 4 2 2 2" xfId="2227"/>
    <cellStyle name="20% - Énfasis3 4 2 3" xfId="1730"/>
    <cellStyle name="20% - Énfasis3 4 2 3 2" xfId="2453"/>
    <cellStyle name="20% - Énfasis3 4 2 4" xfId="1957"/>
    <cellStyle name="20% - Énfasis3 4 3" xfId="348"/>
    <cellStyle name="20% - Énfasis3 4 3 2" xfId="1507"/>
    <cellStyle name="20% - Énfasis3 4 3 2 2" xfId="2228"/>
    <cellStyle name="20% - Énfasis3 4 3 3" xfId="1731"/>
    <cellStyle name="20% - Énfasis3 4 3 3 2" xfId="2454"/>
    <cellStyle name="20% - Énfasis3 4 3 4" xfId="1958"/>
    <cellStyle name="20% - Énfasis3 4 4" xfId="1505"/>
    <cellStyle name="20% - Énfasis3 4 4 2" xfId="2226"/>
    <cellStyle name="20% - Énfasis3 4 5" xfId="1729"/>
    <cellStyle name="20% - Énfasis3 4 5 2" xfId="2452"/>
    <cellStyle name="20% - Énfasis3 4 6" xfId="1956"/>
    <cellStyle name="20% - Énfasis3 5" xfId="349"/>
    <cellStyle name="20% - Énfasis3 5 2" xfId="350"/>
    <cellStyle name="20% - Énfasis3 5 2 2" xfId="1509"/>
    <cellStyle name="20% - Énfasis3 5 2 2 2" xfId="2230"/>
    <cellStyle name="20% - Énfasis3 5 2 3" xfId="1733"/>
    <cellStyle name="20% - Énfasis3 5 2 3 2" xfId="2456"/>
    <cellStyle name="20% - Énfasis3 5 2 4" xfId="1960"/>
    <cellStyle name="20% - Énfasis3 5 3" xfId="351"/>
    <cellStyle name="20% - Énfasis3 5 3 2" xfId="1510"/>
    <cellStyle name="20% - Énfasis3 5 3 2 2" xfId="2231"/>
    <cellStyle name="20% - Énfasis3 5 3 3" xfId="1734"/>
    <cellStyle name="20% - Énfasis3 5 3 3 2" xfId="2457"/>
    <cellStyle name="20% - Énfasis3 5 3 4" xfId="1961"/>
    <cellStyle name="20% - Énfasis3 5 4" xfId="1508"/>
    <cellStyle name="20% - Énfasis3 5 4 2" xfId="2229"/>
    <cellStyle name="20% - Énfasis3 5 5" xfId="1732"/>
    <cellStyle name="20% - Énfasis3 5 5 2" xfId="2455"/>
    <cellStyle name="20% - Énfasis3 5 6" xfId="1959"/>
    <cellStyle name="20% - Énfasis3 6" xfId="352"/>
    <cellStyle name="20% - Énfasis3 6 2" xfId="353"/>
    <cellStyle name="20% - Énfasis3 6 2 2" xfId="1512"/>
    <cellStyle name="20% - Énfasis3 6 2 2 2" xfId="2233"/>
    <cellStyle name="20% - Énfasis3 6 2 3" xfId="1736"/>
    <cellStyle name="20% - Énfasis3 6 2 3 2" xfId="2459"/>
    <cellStyle name="20% - Énfasis3 6 2 4" xfId="1963"/>
    <cellStyle name="20% - Énfasis3 6 3" xfId="354"/>
    <cellStyle name="20% - Énfasis3 6 3 2" xfId="1513"/>
    <cellStyle name="20% - Énfasis3 6 3 2 2" xfId="2234"/>
    <cellStyle name="20% - Énfasis3 6 3 3" xfId="1737"/>
    <cellStyle name="20% - Énfasis3 6 3 3 2" xfId="2460"/>
    <cellStyle name="20% - Énfasis3 6 3 4" xfId="1964"/>
    <cellStyle name="20% - Énfasis3 6 4" xfId="1511"/>
    <cellStyle name="20% - Énfasis3 6 4 2" xfId="2232"/>
    <cellStyle name="20% - Énfasis3 6 5" xfId="1735"/>
    <cellStyle name="20% - Énfasis3 6 5 2" xfId="2458"/>
    <cellStyle name="20% - Énfasis3 6 6" xfId="1962"/>
    <cellStyle name="20% - Énfasis3 7" xfId="355"/>
    <cellStyle name="20% - Énfasis3 7 2" xfId="1514"/>
    <cellStyle name="20% - Énfasis3 7 2 2" xfId="2235"/>
    <cellStyle name="20% - Énfasis3 7 3" xfId="1738"/>
    <cellStyle name="20% - Énfasis3 7 3 2" xfId="2461"/>
    <cellStyle name="20% - Énfasis3 7 4" xfId="1965"/>
    <cellStyle name="20% - Énfasis3 8" xfId="356"/>
    <cellStyle name="20% - Énfasis3 8 2" xfId="1515"/>
    <cellStyle name="20% - Énfasis3 8 2 2" xfId="2236"/>
    <cellStyle name="20% - Énfasis3 8 3" xfId="1739"/>
    <cellStyle name="20% - Énfasis3 8 3 2" xfId="2462"/>
    <cellStyle name="20% - Énfasis3 8 4" xfId="1966"/>
    <cellStyle name="20% - Énfasis4" xfId="4" builtinId="42" customBuiltin="1"/>
    <cellStyle name="20% - Énfasis4 2" xfId="91"/>
    <cellStyle name="20% - Énfasis4 2 10" xfId="2842"/>
    <cellStyle name="20% - Énfasis4 2 2" xfId="276"/>
    <cellStyle name="20% - Énfasis4 2 2 2" xfId="1517"/>
    <cellStyle name="20% - Énfasis4 2 2 2 2" xfId="2238"/>
    <cellStyle name="20% - Énfasis4 2 2 3" xfId="1741"/>
    <cellStyle name="20% - Énfasis4 2 2 3 2" xfId="2464"/>
    <cellStyle name="20% - Énfasis4 2 2 4" xfId="1968"/>
    <cellStyle name="20% - Énfasis4 2 2 5" xfId="2904"/>
    <cellStyle name="20% - Énfasis4 2 3" xfId="174"/>
    <cellStyle name="20% - Énfasis4 2 3 2" xfId="1518"/>
    <cellStyle name="20% - Énfasis4 2 3 2 2" xfId="2239"/>
    <cellStyle name="20% - Énfasis4 2 3 3" xfId="1742"/>
    <cellStyle name="20% - Énfasis4 2 3 3 2" xfId="2465"/>
    <cellStyle name="20% - Énfasis4 2 3 4" xfId="1969"/>
    <cellStyle name="20% - Énfasis4 2 4" xfId="1516"/>
    <cellStyle name="20% - Énfasis4 2 4 2" xfId="2237"/>
    <cellStyle name="20% - Énfasis4 2 5" xfId="1740"/>
    <cellStyle name="20% - Énfasis4 2 5 2" xfId="2463"/>
    <cellStyle name="20% - Énfasis4 2 6" xfId="1967"/>
    <cellStyle name="20% - Énfasis4 2 7" xfId="2668"/>
    <cellStyle name="20% - Énfasis4 2 8" xfId="2726"/>
    <cellStyle name="20% - Énfasis4 2 9" xfId="2788"/>
    <cellStyle name="20% - Énfasis4 3" xfId="357"/>
    <cellStyle name="20% - Énfasis4 3 2" xfId="358"/>
    <cellStyle name="20% - Énfasis4 3 2 2" xfId="1520"/>
    <cellStyle name="20% - Énfasis4 3 2 2 2" xfId="2241"/>
    <cellStyle name="20% - Énfasis4 3 2 3" xfId="1744"/>
    <cellStyle name="20% - Énfasis4 3 2 3 2" xfId="2467"/>
    <cellStyle name="20% - Énfasis4 3 2 4" xfId="1971"/>
    <cellStyle name="20% - Énfasis4 3 3" xfId="359"/>
    <cellStyle name="20% - Énfasis4 3 3 2" xfId="1521"/>
    <cellStyle name="20% - Énfasis4 3 3 2 2" xfId="2242"/>
    <cellStyle name="20% - Énfasis4 3 3 3" xfId="1745"/>
    <cellStyle name="20% - Énfasis4 3 3 3 2" xfId="2468"/>
    <cellStyle name="20% - Énfasis4 3 3 4" xfId="1972"/>
    <cellStyle name="20% - Énfasis4 3 4" xfId="1519"/>
    <cellStyle name="20% - Énfasis4 3 4 2" xfId="2240"/>
    <cellStyle name="20% - Énfasis4 3 5" xfId="1743"/>
    <cellStyle name="20% - Énfasis4 3 5 2" xfId="2466"/>
    <cellStyle name="20% - Énfasis4 3 6" xfId="1970"/>
    <cellStyle name="20% - Énfasis4 4" xfId="360"/>
    <cellStyle name="20% - Énfasis4 4 2" xfId="361"/>
    <cellStyle name="20% - Énfasis4 4 2 2" xfId="1523"/>
    <cellStyle name="20% - Énfasis4 4 2 2 2" xfId="2244"/>
    <cellStyle name="20% - Énfasis4 4 2 3" xfId="1747"/>
    <cellStyle name="20% - Énfasis4 4 2 3 2" xfId="2470"/>
    <cellStyle name="20% - Énfasis4 4 2 4" xfId="1974"/>
    <cellStyle name="20% - Énfasis4 4 3" xfId="362"/>
    <cellStyle name="20% - Énfasis4 4 3 2" xfId="1524"/>
    <cellStyle name="20% - Énfasis4 4 3 2 2" xfId="2245"/>
    <cellStyle name="20% - Énfasis4 4 3 3" xfId="1748"/>
    <cellStyle name="20% - Énfasis4 4 3 3 2" xfId="2471"/>
    <cellStyle name="20% - Énfasis4 4 3 4" xfId="1975"/>
    <cellStyle name="20% - Énfasis4 4 4" xfId="1522"/>
    <cellStyle name="20% - Énfasis4 4 4 2" xfId="2243"/>
    <cellStyle name="20% - Énfasis4 4 5" xfId="1746"/>
    <cellStyle name="20% - Énfasis4 4 5 2" xfId="2469"/>
    <cellStyle name="20% - Énfasis4 4 6" xfId="1973"/>
    <cellStyle name="20% - Énfasis4 5" xfId="363"/>
    <cellStyle name="20% - Énfasis4 5 2" xfId="364"/>
    <cellStyle name="20% - Énfasis4 5 2 2" xfId="1526"/>
    <cellStyle name="20% - Énfasis4 5 2 2 2" xfId="2247"/>
    <cellStyle name="20% - Énfasis4 5 2 3" xfId="1750"/>
    <cellStyle name="20% - Énfasis4 5 2 3 2" xfId="2473"/>
    <cellStyle name="20% - Énfasis4 5 2 4" xfId="1977"/>
    <cellStyle name="20% - Énfasis4 5 3" xfId="365"/>
    <cellStyle name="20% - Énfasis4 5 3 2" xfId="1527"/>
    <cellStyle name="20% - Énfasis4 5 3 2 2" xfId="2248"/>
    <cellStyle name="20% - Énfasis4 5 3 3" xfId="1751"/>
    <cellStyle name="20% - Énfasis4 5 3 3 2" xfId="2474"/>
    <cellStyle name="20% - Énfasis4 5 3 4" xfId="1978"/>
    <cellStyle name="20% - Énfasis4 5 4" xfId="1525"/>
    <cellStyle name="20% - Énfasis4 5 4 2" xfId="2246"/>
    <cellStyle name="20% - Énfasis4 5 5" xfId="1749"/>
    <cellStyle name="20% - Énfasis4 5 5 2" xfId="2472"/>
    <cellStyle name="20% - Énfasis4 5 6" xfId="1976"/>
    <cellStyle name="20% - Énfasis4 6" xfId="366"/>
    <cellStyle name="20% - Énfasis4 6 2" xfId="367"/>
    <cellStyle name="20% - Énfasis4 6 2 2" xfId="1529"/>
    <cellStyle name="20% - Énfasis4 6 2 2 2" xfId="2250"/>
    <cellStyle name="20% - Énfasis4 6 2 3" xfId="1753"/>
    <cellStyle name="20% - Énfasis4 6 2 3 2" xfId="2476"/>
    <cellStyle name="20% - Énfasis4 6 2 4" xfId="1980"/>
    <cellStyle name="20% - Énfasis4 6 3" xfId="368"/>
    <cellStyle name="20% - Énfasis4 6 3 2" xfId="1530"/>
    <cellStyle name="20% - Énfasis4 6 3 2 2" xfId="2251"/>
    <cellStyle name="20% - Énfasis4 6 3 3" xfId="1754"/>
    <cellStyle name="20% - Énfasis4 6 3 3 2" xfId="2477"/>
    <cellStyle name="20% - Énfasis4 6 3 4" xfId="1981"/>
    <cellStyle name="20% - Énfasis4 6 4" xfId="1528"/>
    <cellStyle name="20% - Énfasis4 6 4 2" xfId="2249"/>
    <cellStyle name="20% - Énfasis4 6 5" xfId="1752"/>
    <cellStyle name="20% - Énfasis4 6 5 2" xfId="2475"/>
    <cellStyle name="20% - Énfasis4 6 6" xfId="1979"/>
    <cellStyle name="20% - Énfasis4 7" xfId="369"/>
    <cellStyle name="20% - Énfasis4 7 2" xfId="1531"/>
    <cellStyle name="20% - Énfasis4 7 2 2" xfId="2252"/>
    <cellStyle name="20% - Énfasis4 7 3" xfId="1755"/>
    <cellStyle name="20% - Énfasis4 7 3 2" xfId="2478"/>
    <cellStyle name="20% - Énfasis4 7 4" xfId="1982"/>
    <cellStyle name="20% - Énfasis4 8" xfId="370"/>
    <cellStyle name="20% - Énfasis4 8 2" xfId="1532"/>
    <cellStyle name="20% - Énfasis4 8 2 2" xfId="2253"/>
    <cellStyle name="20% - Énfasis4 8 3" xfId="1756"/>
    <cellStyle name="20% - Énfasis4 8 3 2" xfId="2479"/>
    <cellStyle name="20% - Énfasis4 8 4" xfId="1983"/>
    <cellStyle name="20% - Énfasis5" xfId="5" builtinId="46" customBuiltin="1"/>
    <cellStyle name="20% - Énfasis5 2" xfId="92"/>
    <cellStyle name="20% - Énfasis5 2 10" xfId="2843"/>
    <cellStyle name="20% - Énfasis5 2 2" xfId="277"/>
    <cellStyle name="20% - Énfasis5 2 2 2" xfId="1534"/>
    <cellStyle name="20% - Énfasis5 2 2 2 2" xfId="2255"/>
    <cellStyle name="20% - Énfasis5 2 2 3" xfId="1758"/>
    <cellStyle name="20% - Énfasis5 2 2 3 2" xfId="2481"/>
    <cellStyle name="20% - Énfasis5 2 2 4" xfId="1985"/>
    <cellStyle name="20% - Énfasis5 2 2 5" xfId="2905"/>
    <cellStyle name="20% - Énfasis5 2 3" xfId="175"/>
    <cellStyle name="20% - Énfasis5 2 3 2" xfId="1535"/>
    <cellStyle name="20% - Énfasis5 2 3 2 2" xfId="2256"/>
    <cellStyle name="20% - Énfasis5 2 3 3" xfId="1759"/>
    <cellStyle name="20% - Énfasis5 2 3 3 2" xfId="2482"/>
    <cellStyle name="20% - Énfasis5 2 3 4" xfId="1986"/>
    <cellStyle name="20% - Énfasis5 2 4" xfId="1533"/>
    <cellStyle name="20% - Énfasis5 2 4 2" xfId="2254"/>
    <cellStyle name="20% - Énfasis5 2 5" xfId="1757"/>
    <cellStyle name="20% - Énfasis5 2 5 2" xfId="2480"/>
    <cellStyle name="20% - Énfasis5 2 6" xfId="1984"/>
    <cellStyle name="20% - Énfasis5 2 7" xfId="2669"/>
    <cellStyle name="20% - Énfasis5 2 8" xfId="2727"/>
    <cellStyle name="20% - Énfasis5 2 9" xfId="2789"/>
    <cellStyle name="20% - Énfasis5 3" xfId="93"/>
    <cellStyle name="20% - Énfasis5 3 10" xfId="2844"/>
    <cellStyle name="20% - Énfasis5 3 2" xfId="278"/>
    <cellStyle name="20% - Énfasis5 3 2 2" xfId="1537"/>
    <cellStyle name="20% - Énfasis5 3 2 2 2" xfId="2258"/>
    <cellStyle name="20% - Énfasis5 3 2 3" xfId="1761"/>
    <cellStyle name="20% - Énfasis5 3 2 3 2" xfId="2484"/>
    <cellStyle name="20% - Énfasis5 3 2 4" xfId="1988"/>
    <cellStyle name="20% - Énfasis5 3 2 5" xfId="2906"/>
    <cellStyle name="20% - Énfasis5 3 3" xfId="176"/>
    <cellStyle name="20% - Énfasis5 3 3 2" xfId="1538"/>
    <cellStyle name="20% - Énfasis5 3 3 2 2" xfId="2259"/>
    <cellStyle name="20% - Énfasis5 3 3 3" xfId="1762"/>
    <cellStyle name="20% - Énfasis5 3 3 3 2" xfId="2485"/>
    <cellStyle name="20% - Énfasis5 3 3 4" xfId="1989"/>
    <cellStyle name="20% - Énfasis5 3 4" xfId="1536"/>
    <cellStyle name="20% - Énfasis5 3 4 2" xfId="2257"/>
    <cellStyle name="20% - Énfasis5 3 5" xfId="1760"/>
    <cellStyle name="20% - Énfasis5 3 5 2" xfId="2483"/>
    <cellStyle name="20% - Énfasis5 3 6" xfId="1987"/>
    <cellStyle name="20% - Énfasis5 3 7" xfId="2670"/>
    <cellStyle name="20% - Énfasis5 3 8" xfId="2728"/>
    <cellStyle name="20% - Énfasis5 3 9" xfId="2790"/>
    <cellStyle name="20% - Énfasis5 4" xfId="371"/>
    <cellStyle name="20% - Énfasis5 4 2" xfId="372"/>
    <cellStyle name="20% - Énfasis5 4 2 2" xfId="1540"/>
    <cellStyle name="20% - Énfasis5 4 2 2 2" xfId="2261"/>
    <cellStyle name="20% - Énfasis5 4 2 3" xfId="1764"/>
    <cellStyle name="20% - Énfasis5 4 2 3 2" xfId="2487"/>
    <cellStyle name="20% - Énfasis5 4 2 4" xfId="1991"/>
    <cellStyle name="20% - Énfasis5 4 3" xfId="373"/>
    <cellStyle name="20% - Énfasis5 4 3 2" xfId="1541"/>
    <cellStyle name="20% - Énfasis5 4 3 2 2" xfId="2262"/>
    <cellStyle name="20% - Énfasis5 4 3 3" xfId="1765"/>
    <cellStyle name="20% - Énfasis5 4 3 3 2" xfId="2488"/>
    <cellStyle name="20% - Énfasis5 4 3 4" xfId="1992"/>
    <cellStyle name="20% - Énfasis5 4 4" xfId="1539"/>
    <cellStyle name="20% - Énfasis5 4 4 2" xfId="2260"/>
    <cellStyle name="20% - Énfasis5 4 5" xfId="1763"/>
    <cellStyle name="20% - Énfasis5 4 5 2" xfId="2486"/>
    <cellStyle name="20% - Énfasis5 4 6" xfId="1990"/>
    <cellStyle name="20% - Énfasis5 5" xfId="374"/>
    <cellStyle name="20% - Énfasis5 5 2" xfId="375"/>
    <cellStyle name="20% - Énfasis5 5 2 2" xfId="1543"/>
    <cellStyle name="20% - Énfasis5 5 2 2 2" xfId="2264"/>
    <cellStyle name="20% - Énfasis5 5 2 3" xfId="1767"/>
    <cellStyle name="20% - Énfasis5 5 2 3 2" xfId="2490"/>
    <cellStyle name="20% - Énfasis5 5 2 4" xfId="1994"/>
    <cellStyle name="20% - Énfasis5 5 3" xfId="376"/>
    <cellStyle name="20% - Énfasis5 5 3 2" xfId="1544"/>
    <cellStyle name="20% - Énfasis5 5 3 2 2" xfId="2265"/>
    <cellStyle name="20% - Énfasis5 5 3 3" xfId="1768"/>
    <cellStyle name="20% - Énfasis5 5 3 3 2" xfId="2491"/>
    <cellStyle name="20% - Énfasis5 5 3 4" xfId="1995"/>
    <cellStyle name="20% - Énfasis5 5 4" xfId="1542"/>
    <cellStyle name="20% - Énfasis5 5 4 2" xfId="2263"/>
    <cellStyle name="20% - Énfasis5 5 5" xfId="1766"/>
    <cellStyle name="20% - Énfasis5 5 5 2" xfId="2489"/>
    <cellStyle name="20% - Énfasis5 5 6" xfId="1993"/>
    <cellStyle name="20% - Énfasis5 6" xfId="377"/>
    <cellStyle name="20% - Énfasis5 6 2" xfId="378"/>
    <cellStyle name="20% - Énfasis5 6 2 2" xfId="1546"/>
    <cellStyle name="20% - Énfasis5 6 2 2 2" xfId="2267"/>
    <cellStyle name="20% - Énfasis5 6 2 3" xfId="1770"/>
    <cellStyle name="20% - Énfasis5 6 2 3 2" xfId="2493"/>
    <cellStyle name="20% - Énfasis5 6 2 4" xfId="1997"/>
    <cellStyle name="20% - Énfasis5 6 3" xfId="379"/>
    <cellStyle name="20% - Énfasis5 6 3 2" xfId="1547"/>
    <cellStyle name="20% - Énfasis5 6 3 2 2" xfId="2268"/>
    <cellStyle name="20% - Énfasis5 6 3 3" xfId="1771"/>
    <cellStyle name="20% - Énfasis5 6 3 3 2" xfId="2494"/>
    <cellStyle name="20% - Énfasis5 6 3 4" xfId="1998"/>
    <cellStyle name="20% - Énfasis5 6 4" xfId="1545"/>
    <cellStyle name="20% - Énfasis5 6 4 2" xfId="2266"/>
    <cellStyle name="20% - Énfasis5 6 5" xfId="1769"/>
    <cellStyle name="20% - Énfasis5 6 5 2" xfId="2492"/>
    <cellStyle name="20% - Énfasis5 6 6" xfId="1996"/>
    <cellStyle name="20% - Énfasis5 7" xfId="380"/>
    <cellStyle name="20% - Énfasis5 7 2" xfId="1548"/>
    <cellStyle name="20% - Énfasis5 7 2 2" xfId="2269"/>
    <cellStyle name="20% - Énfasis5 7 3" xfId="1772"/>
    <cellStyle name="20% - Énfasis5 7 3 2" xfId="2495"/>
    <cellStyle name="20% - Énfasis5 7 4" xfId="1999"/>
    <cellStyle name="20% - Énfasis5 8" xfId="381"/>
    <cellStyle name="20% - Énfasis5 8 2" xfId="1549"/>
    <cellStyle name="20% - Énfasis5 8 2 2" xfId="2270"/>
    <cellStyle name="20% - Énfasis5 8 3" xfId="1773"/>
    <cellStyle name="20% - Énfasis5 8 3 2" xfId="2496"/>
    <cellStyle name="20% - Énfasis5 8 4" xfId="2000"/>
    <cellStyle name="20% - Énfasis6" xfId="6" builtinId="50" customBuiltin="1"/>
    <cellStyle name="20% - Énfasis6 2" xfId="94"/>
    <cellStyle name="20% - Énfasis6 2 10" xfId="2845"/>
    <cellStyle name="20% - Énfasis6 2 2" xfId="279"/>
    <cellStyle name="20% - Énfasis6 2 2 2" xfId="1551"/>
    <cellStyle name="20% - Énfasis6 2 2 2 2" xfId="2272"/>
    <cellStyle name="20% - Énfasis6 2 2 3" xfId="1775"/>
    <cellStyle name="20% - Énfasis6 2 2 3 2" xfId="2498"/>
    <cellStyle name="20% - Énfasis6 2 2 4" xfId="2002"/>
    <cellStyle name="20% - Énfasis6 2 2 5" xfId="2907"/>
    <cellStyle name="20% - Énfasis6 2 3" xfId="177"/>
    <cellStyle name="20% - Énfasis6 2 3 2" xfId="1552"/>
    <cellStyle name="20% - Énfasis6 2 3 2 2" xfId="2273"/>
    <cellStyle name="20% - Énfasis6 2 3 3" xfId="1776"/>
    <cellStyle name="20% - Énfasis6 2 3 3 2" xfId="2499"/>
    <cellStyle name="20% - Énfasis6 2 3 4" xfId="2003"/>
    <cellStyle name="20% - Énfasis6 2 4" xfId="1550"/>
    <cellStyle name="20% - Énfasis6 2 4 2" xfId="2271"/>
    <cellStyle name="20% - Énfasis6 2 5" xfId="1774"/>
    <cellStyle name="20% - Énfasis6 2 5 2" xfId="2497"/>
    <cellStyle name="20% - Énfasis6 2 6" xfId="2001"/>
    <cellStyle name="20% - Énfasis6 2 7" xfId="2671"/>
    <cellStyle name="20% - Énfasis6 2 8" xfId="2729"/>
    <cellStyle name="20% - Énfasis6 2 9" xfId="2791"/>
    <cellStyle name="20% - Énfasis6 3" xfId="95"/>
    <cellStyle name="20% - Énfasis6 3 10" xfId="2846"/>
    <cellStyle name="20% - Énfasis6 3 2" xfId="280"/>
    <cellStyle name="20% - Énfasis6 3 2 2" xfId="1554"/>
    <cellStyle name="20% - Énfasis6 3 2 2 2" xfId="2275"/>
    <cellStyle name="20% - Énfasis6 3 2 3" xfId="1778"/>
    <cellStyle name="20% - Énfasis6 3 2 3 2" xfId="2501"/>
    <cellStyle name="20% - Énfasis6 3 2 4" xfId="2005"/>
    <cellStyle name="20% - Énfasis6 3 2 5" xfId="2908"/>
    <cellStyle name="20% - Énfasis6 3 3" xfId="178"/>
    <cellStyle name="20% - Énfasis6 3 3 2" xfId="1555"/>
    <cellStyle name="20% - Énfasis6 3 3 2 2" xfId="2276"/>
    <cellStyle name="20% - Énfasis6 3 3 3" xfId="1779"/>
    <cellStyle name="20% - Énfasis6 3 3 3 2" xfId="2502"/>
    <cellStyle name="20% - Énfasis6 3 3 4" xfId="2006"/>
    <cellStyle name="20% - Énfasis6 3 4" xfId="1553"/>
    <cellStyle name="20% - Énfasis6 3 4 2" xfId="2274"/>
    <cellStyle name="20% - Énfasis6 3 5" xfId="1777"/>
    <cellStyle name="20% - Énfasis6 3 5 2" xfId="2500"/>
    <cellStyle name="20% - Énfasis6 3 6" xfId="2004"/>
    <cellStyle name="20% - Énfasis6 3 7" xfId="2672"/>
    <cellStyle name="20% - Énfasis6 3 8" xfId="2730"/>
    <cellStyle name="20% - Énfasis6 3 9" xfId="2792"/>
    <cellStyle name="20% - Énfasis6 4" xfId="382"/>
    <cellStyle name="20% - Énfasis6 4 2" xfId="383"/>
    <cellStyle name="20% - Énfasis6 4 2 2" xfId="1557"/>
    <cellStyle name="20% - Énfasis6 4 2 2 2" xfId="2278"/>
    <cellStyle name="20% - Énfasis6 4 2 3" xfId="1781"/>
    <cellStyle name="20% - Énfasis6 4 2 3 2" xfId="2504"/>
    <cellStyle name="20% - Énfasis6 4 2 4" xfId="2008"/>
    <cellStyle name="20% - Énfasis6 4 3" xfId="384"/>
    <cellStyle name="20% - Énfasis6 4 3 2" xfId="1558"/>
    <cellStyle name="20% - Énfasis6 4 3 2 2" xfId="2279"/>
    <cellStyle name="20% - Énfasis6 4 3 3" xfId="1782"/>
    <cellStyle name="20% - Énfasis6 4 3 3 2" xfId="2505"/>
    <cellStyle name="20% - Énfasis6 4 3 4" xfId="2009"/>
    <cellStyle name="20% - Énfasis6 4 4" xfId="1556"/>
    <cellStyle name="20% - Énfasis6 4 4 2" xfId="2277"/>
    <cellStyle name="20% - Énfasis6 4 5" xfId="1780"/>
    <cellStyle name="20% - Énfasis6 4 5 2" xfId="2503"/>
    <cellStyle name="20% - Énfasis6 4 6" xfId="2007"/>
    <cellStyle name="20% - Énfasis6 5" xfId="385"/>
    <cellStyle name="20% - Énfasis6 5 2" xfId="386"/>
    <cellStyle name="20% - Énfasis6 5 2 2" xfId="1560"/>
    <cellStyle name="20% - Énfasis6 5 2 2 2" xfId="2281"/>
    <cellStyle name="20% - Énfasis6 5 2 3" xfId="1784"/>
    <cellStyle name="20% - Énfasis6 5 2 3 2" xfId="2507"/>
    <cellStyle name="20% - Énfasis6 5 2 4" xfId="2011"/>
    <cellStyle name="20% - Énfasis6 5 3" xfId="387"/>
    <cellStyle name="20% - Énfasis6 5 3 2" xfId="1561"/>
    <cellStyle name="20% - Énfasis6 5 3 2 2" xfId="2282"/>
    <cellStyle name="20% - Énfasis6 5 3 3" xfId="1785"/>
    <cellStyle name="20% - Énfasis6 5 3 3 2" xfId="2508"/>
    <cellStyle name="20% - Énfasis6 5 3 4" xfId="2012"/>
    <cellStyle name="20% - Énfasis6 5 4" xfId="1559"/>
    <cellStyle name="20% - Énfasis6 5 4 2" xfId="2280"/>
    <cellStyle name="20% - Énfasis6 5 5" xfId="1783"/>
    <cellStyle name="20% - Énfasis6 5 5 2" xfId="2506"/>
    <cellStyle name="20% - Énfasis6 5 6" xfId="2010"/>
    <cellStyle name="20% - Énfasis6 6" xfId="388"/>
    <cellStyle name="20% - Énfasis6 6 2" xfId="389"/>
    <cellStyle name="20% - Énfasis6 6 2 2" xfId="1563"/>
    <cellStyle name="20% - Énfasis6 6 2 2 2" xfId="2284"/>
    <cellStyle name="20% - Énfasis6 6 2 3" xfId="1787"/>
    <cellStyle name="20% - Énfasis6 6 2 3 2" xfId="2510"/>
    <cellStyle name="20% - Énfasis6 6 2 4" xfId="2014"/>
    <cellStyle name="20% - Énfasis6 6 3" xfId="390"/>
    <cellStyle name="20% - Énfasis6 6 3 2" xfId="1564"/>
    <cellStyle name="20% - Énfasis6 6 3 2 2" xfId="2285"/>
    <cellStyle name="20% - Énfasis6 6 3 3" xfId="1788"/>
    <cellStyle name="20% - Énfasis6 6 3 3 2" xfId="2511"/>
    <cellStyle name="20% - Énfasis6 6 3 4" xfId="2015"/>
    <cellStyle name="20% - Énfasis6 6 4" xfId="1562"/>
    <cellStyle name="20% - Énfasis6 6 4 2" xfId="2283"/>
    <cellStyle name="20% - Énfasis6 6 5" xfId="1786"/>
    <cellStyle name="20% - Énfasis6 6 5 2" xfId="2509"/>
    <cellStyle name="20% - Énfasis6 6 6" xfId="2013"/>
    <cellStyle name="20% - Énfasis6 7" xfId="391"/>
    <cellStyle name="20% - Énfasis6 7 2" xfId="1565"/>
    <cellStyle name="20% - Énfasis6 7 2 2" xfId="2286"/>
    <cellStyle name="20% - Énfasis6 7 3" xfId="1789"/>
    <cellStyle name="20% - Énfasis6 7 3 2" xfId="2512"/>
    <cellStyle name="20% - Énfasis6 7 4" xfId="2016"/>
    <cellStyle name="20% - Énfasis6 8" xfId="392"/>
    <cellStyle name="20% - Énfasis6 8 2" xfId="1566"/>
    <cellStyle name="20% - Énfasis6 8 2 2" xfId="2287"/>
    <cellStyle name="20% - Énfasis6 8 3" xfId="1790"/>
    <cellStyle name="20% - Énfasis6 8 3 2" xfId="2513"/>
    <cellStyle name="20% - Énfasis6 8 4" xfId="2017"/>
    <cellStyle name="40% - Énfasis1" xfId="7" builtinId="31" customBuiltin="1"/>
    <cellStyle name="40% - Énfasis1 2" xfId="96"/>
    <cellStyle name="40% - Énfasis1 2 10" xfId="2847"/>
    <cellStyle name="40% - Énfasis1 2 2" xfId="281"/>
    <cellStyle name="40% - Énfasis1 2 2 2" xfId="1568"/>
    <cellStyle name="40% - Énfasis1 2 2 2 2" xfId="2289"/>
    <cellStyle name="40% - Énfasis1 2 2 3" xfId="1792"/>
    <cellStyle name="40% - Énfasis1 2 2 3 2" xfId="2515"/>
    <cellStyle name="40% - Énfasis1 2 2 4" xfId="2019"/>
    <cellStyle name="40% - Énfasis1 2 2 5" xfId="2909"/>
    <cellStyle name="40% - Énfasis1 2 3" xfId="179"/>
    <cellStyle name="40% - Énfasis1 2 3 2" xfId="1569"/>
    <cellStyle name="40% - Énfasis1 2 3 2 2" xfId="2290"/>
    <cellStyle name="40% - Énfasis1 2 3 3" xfId="1793"/>
    <cellStyle name="40% - Énfasis1 2 3 3 2" xfId="2516"/>
    <cellStyle name="40% - Énfasis1 2 3 4" xfId="2020"/>
    <cellStyle name="40% - Énfasis1 2 4" xfId="1567"/>
    <cellStyle name="40% - Énfasis1 2 4 2" xfId="2288"/>
    <cellStyle name="40% - Énfasis1 2 5" xfId="1791"/>
    <cellStyle name="40% - Énfasis1 2 5 2" xfId="2514"/>
    <cellStyle name="40% - Énfasis1 2 6" xfId="2018"/>
    <cellStyle name="40% - Énfasis1 2 7" xfId="2673"/>
    <cellStyle name="40% - Énfasis1 2 8" xfId="2731"/>
    <cellStyle name="40% - Énfasis1 2 9" xfId="2793"/>
    <cellStyle name="40% - Énfasis1 3" xfId="97"/>
    <cellStyle name="40% - Énfasis1 3 10" xfId="2848"/>
    <cellStyle name="40% - Énfasis1 3 2" xfId="282"/>
    <cellStyle name="40% - Énfasis1 3 2 2" xfId="1571"/>
    <cellStyle name="40% - Énfasis1 3 2 2 2" xfId="2292"/>
    <cellStyle name="40% - Énfasis1 3 2 3" xfId="1795"/>
    <cellStyle name="40% - Énfasis1 3 2 3 2" xfId="2518"/>
    <cellStyle name="40% - Énfasis1 3 2 4" xfId="2022"/>
    <cellStyle name="40% - Énfasis1 3 2 5" xfId="2910"/>
    <cellStyle name="40% - Énfasis1 3 3" xfId="180"/>
    <cellStyle name="40% - Énfasis1 3 3 2" xfId="1572"/>
    <cellStyle name="40% - Énfasis1 3 3 2 2" xfId="2293"/>
    <cellStyle name="40% - Énfasis1 3 3 3" xfId="1796"/>
    <cellStyle name="40% - Énfasis1 3 3 3 2" xfId="2519"/>
    <cellStyle name="40% - Énfasis1 3 3 4" xfId="2023"/>
    <cellStyle name="40% - Énfasis1 3 4" xfId="1570"/>
    <cellStyle name="40% - Énfasis1 3 4 2" xfId="2291"/>
    <cellStyle name="40% - Énfasis1 3 5" xfId="1794"/>
    <cellStyle name="40% - Énfasis1 3 5 2" xfId="2517"/>
    <cellStyle name="40% - Énfasis1 3 6" xfId="2021"/>
    <cellStyle name="40% - Énfasis1 3 7" xfId="2674"/>
    <cellStyle name="40% - Énfasis1 3 8" xfId="2732"/>
    <cellStyle name="40% - Énfasis1 3 9" xfId="2794"/>
    <cellStyle name="40% - Énfasis1 4" xfId="393"/>
    <cellStyle name="40% - Énfasis1 4 2" xfId="394"/>
    <cellStyle name="40% - Énfasis1 4 2 2" xfId="1574"/>
    <cellStyle name="40% - Énfasis1 4 2 2 2" xfId="2295"/>
    <cellStyle name="40% - Énfasis1 4 2 3" xfId="1798"/>
    <cellStyle name="40% - Énfasis1 4 2 3 2" xfId="2521"/>
    <cellStyle name="40% - Énfasis1 4 2 4" xfId="2025"/>
    <cellStyle name="40% - Énfasis1 4 3" xfId="395"/>
    <cellStyle name="40% - Énfasis1 4 3 2" xfId="1575"/>
    <cellStyle name="40% - Énfasis1 4 3 2 2" xfId="2296"/>
    <cellStyle name="40% - Énfasis1 4 3 3" xfId="1799"/>
    <cellStyle name="40% - Énfasis1 4 3 3 2" xfId="2522"/>
    <cellStyle name="40% - Énfasis1 4 3 4" xfId="2026"/>
    <cellStyle name="40% - Énfasis1 4 4" xfId="1573"/>
    <cellStyle name="40% - Énfasis1 4 4 2" xfId="2294"/>
    <cellStyle name="40% - Énfasis1 4 5" xfId="1797"/>
    <cellStyle name="40% - Énfasis1 4 5 2" xfId="2520"/>
    <cellStyle name="40% - Énfasis1 4 6" xfId="2024"/>
    <cellStyle name="40% - Énfasis1 5" xfId="396"/>
    <cellStyle name="40% - Énfasis1 5 2" xfId="397"/>
    <cellStyle name="40% - Énfasis1 5 2 2" xfId="1577"/>
    <cellStyle name="40% - Énfasis1 5 2 2 2" xfId="2298"/>
    <cellStyle name="40% - Énfasis1 5 2 3" xfId="1801"/>
    <cellStyle name="40% - Énfasis1 5 2 3 2" xfId="2524"/>
    <cellStyle name="40% - Énfasis1 5 2 4" xfId="2028"/>
    <cellStyle name="40% - Énfasis1 5 3" xfId="398"/>
    <cellStyle name="40% - Énfasis1 5 3 2" xfId="1578"/>
    <cellStyle name="40% - Énfasis1 5 3 2 2" xfId="2299"/>
    <cellStyle name="40% - Énfasis1 5 3 3" xfId="1802"/>
    <cellStyle name="40% - Énfasis1 5 3 3 2" xfId="2525"/>
    <cellStyle name="40% - Énfasis1 5 3 4" xfId="2029"/>
    <cellStyle name="40% - Énfasis1 5 4" xfId="1576"/>
    <cellStyle name="40% - Énfasis1 5 4 2" xfId="2297"/>
    <cellStyle name="40% - Énfasis1 5 5" xfId="1800"/>
    <cellStyle name="40% - Énfasis1 5 5 2" xfId="2523"/>
    <cellStyle name="40% - Énfasis1 5 6" xfId="2027"/>
    <cellStyle name="40% - Énfasis1 6" xfId="399"/>
    <cellStyle name="40% - Énfasis1 6 2" xfId="400"/>
    <cellStyle name="40% - Énfasis1 6 2 2" xfId="1580"/>
    <cellStyle name="40% - Énfasis1 6 2 2 2" xfId="2301"/>
    <cellStyle name="40% - Énfasis1 6 2 3" xfId="1804"/>
    <cellStyle name="40% - Énfasis1 6 2 3 2" xfId="2527"/>
    <cellStyle name="40% - Énfasis1 6 2 4" xfId="2031"/>
    <cellStyle name="40% - Énfasis1 6 3" xfId="401"/>
    <cellStyle name="40% - Énfasis1 6 3 2" xfId="1581"/>
    <cellStyle name="40% - Énfasis1 6 3 2 2" xfId="2302"/>
    <cellStyle name="40% - Énfasis1 6 3 3" xfId="1805"/>
    <cellStyle name="40% - Énfasis1 6 3 3 2" xfId="2528"/>
    <cellStyle name="40% - Énfasis1 6 3 4" xfId="2032"/>
    <cellStyle name="40% - Énfasis1 6 4" xfId="1579"/>
    <cellStyle name="40% - Énfasis1 6 4 2" xfId="2300"/>
    <cellStyle name="40% - Énfasis1 6 5" xfId="1803"/>
    <cellStyle name="40% - Énfasis1 6 5 2" xfId="2526"/>
    <cellStyle name="40% - Énfasis1 6 6" xfId="2030"/>
    <cellStyle name="40% - Énfasis1 7" xfId="402"/>
    <cellStyle name="40% - Énfasis1 7 2" xfId="1582"/>
    <cellStyle name="40% - Énfasis1 7 2 2" xfId="2303"/>
    <cellStyle name="40% - Énfasis1 7 3" xfId="1806"/>
    <cellStyle name="40% - Énfasis1 7 3 2" xfId="2529"/>
    <cellStyle name="40% - Énfasis1 7 4" xfId="2033"/>
    <cellStyle name="40% - Énfasis1 8" xfId="403"/>
    <cellStyle name="40% - Énfasis1 8 2" xfId="1583"/>
    <cellStyle name="40% - Énfasis1 8 2 2" xfId="2304"/>
    <cellStyle name="40% - Énfasis1 8 3" xfId="1807"/>
    <cellStyle name="40% - Énfasis1 8 3 2" xfId="2530"/>
    <cellStyle name="40% - Énfasis1 8 4" xfId="2034"/>
    <cellStyle name="40% - Énfasis2" xfId="8" builtinId="35" customBuiltin="1"/>
    <cellStyle name="40% - Énfasis2 2" xfId="98"/>
    <cellStyle name="40% - Énfasis2 2 10" xfId="2849"/>
    <cellStyle name="40% - Énfasis2 2 2" xfId="283"/>
    <cellStyle name="40% - Énfasis2 2 2 2" xfId="1585"/>
    <cellStyle name="40% - Énfasis2 2 2 2 2" xfId="2306"/>
    <cellStyle name="40% - Énfasis2 2 2 3" xfId="1809"/>
    <cellStyle name="40% - Énfasis2 2 2 3 2" xfId="2532"/>
    <cellStyle name="40% - Énfasis2 2 2 4" xfId="2036"/>
    <cellStyle name="40% - Énfasis2 2 2 5" xfId="2911"/>
    <cellStyle name="40% - Énfasis2 2 3" xfId="181"/>
    <cellStyle name="40% - Énfasis2 2 3 2" xfId="1586"/>
    <cellStyle name="40% - Énfasis2 2 3 2 2" xfId="2307"/>
    <cellStyle name="40% - Énfasis2 2 3 3" xfId="1810"/>
    <cellStyle name="40% - Énfasis2 2 3 3 2" xfId="2533"/>
    <cellStyle name="40% - Énfasis2 2 3 4" xfId="2037"/>
    <cellStyle name="40% - Énfasis2 2 4" xfId="1584"/>
    <cellStyle name="40% - Énfasis2 2 4 2" xfId="2305"/>
    <cellStyle name="40% - Énfasis2 2 5" xfId="1808"/>
    <cellStyle name="40% - Énfasis2 2 5 2" xfId="2531"/>
    <cellStyle name="40% - Énfasis2 2 6" xfId="2035"/>
    <cellStyle name="40% - Énfasis2 2 7" xfId="2675"/>
    <cellStyle name="40% - Énfasis2 2 8" xfId="2733"/>
    <cellStyle name="40% - Énfasis2 2 9" xfId="2795"/>
    <cellStyle name="40% - Énfasis2 3" xfId="99"/>
    <cellStyle name="40% - Énfasis2 3 10" xfId="2850"/>
    <cellStyle name="40% - Énfasis2 3 2" xfId="284"/>
    <cellStyle name="40% - Énfasis2 3 2 2" xfId="1588"/>
    <cellStyle name="40% - Énfasis2 3 2 2 2" xfId="2309"/>
    <cellStyle name="40% - Énfasis2 3 2 3" xfId="1812"/>
    <cellStyle name="40% - Énfasis2 3 2 3 2" xfId="2535"/>
    <cellStyle name="40% - Énfasis2 3 2 4" xfId="2039"/>
    <cellStyle name="40% - Énfasis2 3 2 5" xfId="2912"/>
    <cellStyle name="40% - Énfasis2 3 3" xfId="182"/>
    <cellStyle name="40% - Énfasis2 3 3 2" xfId="1589"/>
    <cellStyle name="40% - Énfasis2 3 3 2 2" xfId="2310"/>
    <cellStyle name="40% - Énfasis2 3 3 3" xfId="1813"/>
    <cellStyle name="40% - Énfasis2 3 3 3 2" xfId="2536"/>
    <cellStyle name="40% - Énfasis2 3 3 4" xfId="2040"/>
    <cellStyle name="40% - Énfasis2 3 4" xfId="1587"/>
    <cellStyle name="40% - Énfasis2 3 4 2" xfId="2308"/>
    <cellStyle name="40% - Énfasis2 3 5" xfId="1811"/>
    <cellStyle name="40% - Énfasis2 3 5 2" xfId="2534"/>
    <cellStyle name="40% - Énfasis2 3 6" xfId="2038"/>
    <cellStyle name="40% - Énfasis2 3 7" xfId="2676"/>
    <cellStyle name="40% - Énfasis2 3 8" xfId="2734"/>
    <cellStyle name="40% - Énfasis2 3 9" xfId="2796"/>
    <cellStyle name="40% - Énfasis2 4" xfId="404"/>
    <cellStyle name="40% - Énfasis2 4 2" xfId="405"/>
    <cellStyle name="40% - Énfasis2 4 2 2" xfId="1591"/>
    <cellStyle name="40% - Énfasis2 4 2 2 2" xfId="2312"/>
    <cellStyle name="40% - Énfasis2 4 2 3" xfId="1815"/>
    <cellStyle name="40% - Énfasis2 4 2 3 2" xfId="2538"/>
    <cellStyle name="40% - Énfasis2 4 2 4" xfId="2042"/>
    <cellStyle name="40% - Énfasis2 4 3" xfId="406"/>
    <cellStyle name="40% - Énfasis2 4 3 2" xfId="1592"/>
    <cellStyle name="40% - Énfasis2 4 3 2 2" xfId="2313"/>
    <cellStyle name="40% - Énfasis2 4 3 3" xfId="1816"/>
    <cellStyle name="40% - Énfasis2 4 3 3 2" xfId="2539"/>
    <cellStyle name="40% - Énfasis2 4 3 4" xfId="2043"/>
    <cellStyle name="40% - Énfasis2 4 4" xfId="1590"/>
    <cellStyle name="40% - Énfasis2 4 4 2" xfId="2311"/>
    <cellStyle name="40% - Énfasis2 4 5" xfId="1814"/>
    <cellStyle name="40% - Énfasis2 4 5 2" xfId="2537"/>
    <cellStyle name="40% - Énfasis2 4 6" xfId="2041"/>
    <cellStyle name="40% - Énfasis2 5" xfId="407"/>
    <cellStyle name="40% - Énfasis2 5 2" xfId="408"/>
    <cellStyle name="40% - Énfasis2 5 2 2" xfId="1594"/>
    <cellStyle name="40% - Énfasis2 5 2 2 2" xfId="2315"/>
    <cellStyle name="40% - Énfasis2 5 2 3" xfId="1818"/>
    <cellStyle name="40% - Énfasis2 5 2 3 2" xfId="2541"/>
    <cellStyle name="40% - Énfasis2 5 2 4" xfId="2045"/>
    <cellStyle name="40% - Énfasis2 5 3" xfId="409"/>
    <cellStyle name="40% - Énfasis2 5 3 2" xfId="1595"/>
    <cellStyle name="40% - Énfasis2 5 3 2 2" xfId="2316"/>
    <cellStyle name="40% - Énfasis2 5 3 3" xfId="1819"/>
    <cellStyle name="40% - Énfasis2 5 3 3 2" xfId="2542"/>
    <cellStyle name="40% - Énfasis2 5 3 4" xfId="2046"/>
    <cellStyle name="40% - Énfasis2 5 4" xfId="1593"/>
    <cellStyle name="40% - Énfasis2 5 4 2" xfId="2314"/>
    <cellStyle name="40% - Énfasis2 5 5" xfId="1817"/>
    <cellStyle name="40% - Énfasis2 5 5 2" xfId="2540"/>
    <cellStyle name="40% - Énfasis2 5 6" xfId="2044"/>
    <cellStyle name="40% - Énfasis2 6" xfId="410"/>
    <cellStyle name="40% - Énfasis2 6 2" xfId="411"/>
    <cellStyle name="40% - Énfasis2 6 2 2" xfId="1597"/>
    <cellStyle name="40% - Énfasis2 6 2 2 2" xfId="2318"/>
    <cellStyle name="40% - Énfasis2 6 2 3" xfId="1821"/>
    <cellStyle name="40% - Énfasis2 6 2 3 2" xfId="2544"/>
    <cellStyle name="40% - Énfasis2 6 2 4" xfId="2048"/>
    <cellStyle name="40% - Énfasis2 6 3" xfId="412"/>
    <cellStyle name="40% - Énfasis2 6 3 2" xfId="1598"/>
    <cellStyle name="40% - Énfasis2 6 3 2 2" xfId="2319"/>
    <cellStyle name="40% - Énfasis2 6 3 3" xfId="1822"/>
    <cellStyle name="40% - Énfasis2 6 3 3 2" xfId="2545"/>
    <cellStyle name="40% - Énfasis2 6 3 4" xfId="2049"/>
    <cellStyle name="40% - Énfasis2 6 4" xfId="1596"/>
    <cellStyle name="40% - Énfasis2 6 4 2" xfId="2317"/>
    <cellStyle name="40% - Énfasis2 6 5" xfId="1820"/>
    <cellStyle name="40% - Énfasis2 6 5 2" xfId="2543"/>
    <cellStyle name="40% - Énfasis2 6 6" xfId="2047"/>
    <cellStyle name="40% - Énfasis2 7" xfId="413"/>
    <cellStyle name="40% - Énfasis2 7 2" xfId="1599"/>
    <cellStyle name="40% - Énfasis2 7 2 2" xfId="2320"/>
    <cellStyle name="40% - Énfasis2 7 3" xfId="1823"/>
    <cellStyle name="40% - Énfasis2 7 3 2" xfId="2546"/>
    <cellStyle name="40% - Énfasis2 7 4" xfId="2050"/>
    <cellStyle name="40% - Énfasis2 8" xfId="414"/>
    <cellStyle name="40% - Énfasis2 8 2" xfId="1600"/>
    <cellStyle name="40% - Énfasis2 8 2 2" xfId="2321"/>
    <cellStyle name="40% - Énfasis2 8 3" xfId="1824"/>
    <cellStyle name="40% - Énfasis2 8 3 2" xfId="2547"/>
    <cellStyle name="40% - Énfasis2 8 4" xfId="2051"/>
    <cellStyle name="40% - Énfasis3" xfId="9" builtinId="39" customBuiltin="1"/>
    <cellStyle name="40% - Énfasis3 2" xfId="100"/>
    <cellStyle name="40% - Énfasis3 2 10" xfId="2851"/>
    <cellStyle name="40% - Énfasis3 2 2" xfId="285"/>
    <cellStyle name="40% - Énfasis3 2 2 2" xfId="1602"/>
    <cellStyle name="40% - Énfasis3 2 2 2 2" xfId="2323"/>
    <cellStyle name="40% - Énfasis3 2 2 3" xfId="1826"/>
    <cellStyle name="40% - Énfasis3 2 2 3 2" xfId="2549"/>
    <cellStyle name="40% - Énfasis3 2 2 4" xfId="2053"/>
    <cellStyle name="40% - Énfasis3 2 2 5" xfId="2913"/>
    <cellStyle name="40% - Énfasis3 2 3" xfId="183"/>
    <cellStyle name="40% - Énfasis3 2 3 2" xfId="1603"/>
    <cellStyle name="40% - Énfasis3 2 3 2 2" xfId="2324"/>
    <cellStyle name="40% - Énfasis3 2 3 3" xfId="1827"/>
    <cellStyle name="40% - Énfasis3 2 3 3 2" xfId="2550"/>
    <cellStyle name="40% - Énfasis3 2 3 4" xfId="2054"/>
    <cellStyle name="40% - Énfasis3 2 4" xfId="1601"/>
    <cellStyle name="40% - Énfasis3 2 4 2" xfId="2322"/>
    <cellStyle name="40% - Énfasis3 2 5" xfId="1825"/>
    <cellStyle name="40% - Énfasis3 2 5 2" xfId="2548"/>
    <cellStyle name="40% - Énfasis3 2 6" xfId="2052"/>
    <cellStyle name="40% - Énfasis3 2 7" xfId="2677"/>
    <cellStyle name="40% - Énfasis3 2 8" xfId="2735"/>
    <cellStyle name="40% - Énfasis3 2 9" xfId="2797"/>
    <cellStyle name="40% - Énfasis3 3" xfId="415"/>
    <cellStyle name="40% - Énfasis3 3 2" xfId="416"/>
    <cellStyle name="40% - Énfasis3 3 2 2" xfId="1605"/>
    <cellStyle name="40% - Énfasis3 3 2 2 2" xfId="2326"/>
    <cellStyle name="40% - Énfasis3 3 2 3" xfId="1829"/>
    <cellStyle name="40% - Énfasis3 3 2 3 2" xfId="2552"/>
    <cellStyle name="40% - Énfasis3 3 2 4" xfId="2056"/>
    <cellStyle name="40% - Énfasis3 3 3" xfId="417"/>
    <cellStyle name="40% - Énfasis3 3 3 2" xfId="1606"/>
    <cellStyle name="40% - Énfasis3 3 3 2 2" xfId="2327"/>
    <cellStyle name="40% - Énfasis3 3 3 3" xfId="1830"/>
    <cellStyle name="40% - Énfasis3 3 3 3 2" xfId="2553"/>
    <cellStyle name="40% - Énfasis3 3 3 4" xfId="2057"/>
    <cellStyle name="40% - Énfasis3 3 4" xfId="1604"/>
    <cellStyle name="40% - Énfasis3 3 4 2" xfId="2325"/>
    <cellStyle name="40% - Énfasis3 3 5" xfId="1828"/>
    <cellStyle name="40% - Énfasis3 3 5 2" xfId="2551"/>
    <cellStyle name="40% - Énfasis3 3 6" xfId="2055"/>
    <cellStyle name="40% - Énfasis3 4" xfId="418"/>
    <cellStyle name="40% - Énfasis3 4 2" xfId="419"/>
    <cellStyle name="40% - Énfasis3 4 2 2" xfId="1608"/>
    <cellStyle name="40% - Énfasis3 4 2 2 2" xfId="2329"/>
    <cellStyle name="40% - Énfasis3 4 2 3" xfId="1832"/>
    <cellStyle name="40% - Énfasis3 4 2 3 2" xfId="2555"/>
    <cellStyle name="40% - Énfasis3 4 2 4" xfId="2059"/>
    <cellStyle name="40% - Énfasis3 4 3" xfId="420"/>
    <cellStyle name="40% - Énfasis3 4 3 2" xfId="1609"/>
    <cellStyle name="40% - Énfasis3 4 3 2 2" xfId="2330"/>
    <cellStyle name="40% - Énfasis3 4 3 3" xfId="1833"/>
    <cellStyle name="40% - Énfasis3 4 3 3 2" xfId="2556"/>
    <cellStyle name="40% - Énfasis3 4 3 4" xfId="2060"/>
    <cellStyle name="40% - Énfasis3 4 4" xfId="1607"/>
    <cellStyle name="40% - Énfasis3 4 4 2" xfId="2328"/>
    <cellStyle name="40% - Énfasis3 4 5" xfId="1831"/>
    <cellStyle name="40% - Énfasis3 4 5 2" xfId="2554"/>
    <cellStyle name="40% - Énfasis3 4 6" xfId="2058"/>
    <cellStyle name="40% - Énfasis3 5" xfId="421"/>
    <cellStyle name="40% - Énfasis3 5 2" xfId="422"/>
    <cellStyle name="40% - Énfasis3 5 2 2" xfId="1611"/>
    <cellStyle name="40% - Énfasis3 5 2 2 2" xfId="2332"/>
    <cellStyle name="40% - Énfasis3 5 2 3" xfId="1835"/>
    <cellStyle name="40% - Énfasis3 5 2 3 2" xfId="2558"/>
    <cellStyle name="40% - Énfasis3 5 2 4" xfId="2062"/>
    <cellStyle name="40% - Énfasis3 5 3" xfId="423"/>
    <cellStyle name="40% - Énfasis3 5 3 2" xfId="1612"/>
    <cellStyle name="40% - Énfasis3 5 3 2 2" xfId="2333"/>
    <cellStyle name="40% - Énfasis3 5 3 3" xfId="1836"/>
    <cellStyle name="40% - Énfasis3 5 3 3 2" xfId="2559"/>
    <cellStyle name="40% - Énfasis3 5 3 4" xfId="2063"/>
    <cellStyle name="40% - Énfasis3 5 4" xfId="1610"/>
    <cellStyle name="40% - Énfasis3 5 4 2" xfId="2331"/>
    <cellStyle name="40% - Énfasis3 5 5" xfId="1834"/>
    <cellStyle name="40% - Énfasis3 5 5 2" xfId="2557"/>
    <cellStyle name="40% - Énfasis3 5 6" xfId="2061"/>
    <cellStyle name="40% - Énfasis3 6" xfId="424"/>
    <cellStyle name="40% - Énfasis3 6 2" xfId="425"/>
    <cellStyle name="40% - Énfasis3 6 2 2" xfId="1614"/>
    <cellStyle name="40% - Énfasis3 6 2 2 2" xfId="2335"/>
    <cellStyle name="40% - Énfasis3 6 2 3" xfId="1838"/>
    <cellStyle name="40% - Énfasis3 6 2 3 2" xfId="2561"/>
    <cellStyle name="40% - Énfasis3 6 2 4" xfId="2065"/>
    <cellStyle name="40% - Énfasis3 6 3" xfId="426"/>
    <cellStyle name="40% - Énfasis3 6 3 2" xfId="1615"/>
    <cellStyle name="40% - Énfasis3 6 3 2 2" xfId="2336"/>
    <cellStyle name="40% - Énfasis3 6 3 3" xfId="1839"/>
    <cellStyle name="40% - Énfasis3 6 3 3 2" xfId="2562"/>
    <cellStyle name="40% - Énfasis3 6 3 4" xfId="2066"/>
    <cellStyle name="40% - Énfasis3 6 4" xfId="1613"/>
    <cellStyle name="40% - Énfasis3 6 4 2" xfId="2334"/>
    <cellStyle name="40% - Énfasis3 6 5" xfId="1837"/>
    <cellStyle name="40% - Énfasis3 6 5 2" xfId="2560"/>
    <cellStyle name="40% - Énfasis3 6 6" xfId="2064"/>
    <cellStyle name="40% - Énfasis3 7" xfId="427"/>
    <cellStyle name="40% - Énfasis3 7 2" xfId="1616"/>
    <cellStyle name="40% - Énfasis3 7 2 2" xfId="2337"/>
    <cellStyle name="40% - Énfasis3 7 3" xfId="1840"/>
    <cellStyle name="40% - Énfasis3 7 3 2" xfId="2563"/>
    <cellStyle name="40% - Énfasis3 7 4" xfId="2067"/>
    <cellStyle name="40% - Énfasis3 8" xfId="428"/>
    <cellStyle name="40% - Énfasis3 8 2" xfId="1617"/>
    <cellStyle name="40% - Énfasis3 8 2 2" xfId="2338"/>
    <cellStyle name="40% - Énfasis3 8 3" xfId="1841"/>
    <cellStyle name="40% - Énfasis3 8 3 2" xfId="2564"/>
    <cellStyle name="40% - Énfasis3 8 4" xfId="2068"/>
    <cellStyle name="40% - Énfasis4" xfId="10" builtinId="43" customBuiltin="1"/>
    <cellStyle name="40% - Énfasis4 2" xfId="101"/>
    <cellStyle name="40% - Énfasis4 2 10" xfId="2852"/>
    <cellStyle name="40% - Énfasis4 2 2" xfId="286"/>
    <cellStyle name="40% - Énfasis4 2 2 2" xfId="1619"/>
    <cellStyle name="40% - Énfasis4 2 2 2 2" xfId="2340"/>
    <cellStyle name="40% - Énfasis4 2 2 3" xfId="1843"/>
    <cellStyle name="40% - Énfasis4 2 2 3 2" xfId="2566"/>
    <cellStyle name="40% - Énfasis4 2 2 4" xfId="2070"/>
    <cellStyle name="40% - Énfasis4 2 2 5" xfId="2914"/>
    <cellStyle name="40% - Énfasis4 2 3" xfId="184"/>
    <cellStyle name="40% - Énfasis4 2 3 2" xfId="1620"/>
    <cellStyle name="40% - Énfasis4 2 3 2 2" xfId="2341"/>
    <cellStyle name="40% - Énfasis4 2 3 3" xfId="1844"/>
    <cellStyle name="40% - Énfasis4 2 3 3 2" xfId="2567"/>
    <cellStyle name="40% - Énfasis4 2 3 4" xfId="2071"/>
    <cellStyle name="40% - Énfasis4 2 4" xfId="1618"/>
    <cellStyle name="40% - Énfasis4 2 4 2" xfId="2339"/>
    <cellStyle name="40% - Énfasis4 2 5" xfId="1842"/>
    <cellStyle name="40% - Énfasis4 2 5 2" xfId="2565"/>
    <cellStyle name="40% - Énfasis4 2 6" xfId="2069"/>
    <cellStyle name="40% - Énfasis4 2 7" xfId="2678"/>
    <cellStyle name="40% - Énfasis4 2 8" xfId="2736"/>
    <cellStyle name="40% - Énfasis4 2 9" xfId="2798"/>
    <cellStyle name="40% - Énfasis4 3" xfId="102"/>
    <cellStyle name="40% - Énfasis4 3 10" xfId="2853"/>
    <cellStyle name="40% - Énfasis4 3 2" xfId="287"/>
    <cellStyle name="40% - Énfasis4 3 2 2" xfId="1622"/>
    <cellStyle name="40% - Énfasis4 3 2 2 2" xfId="2343"/>
    <cellStyle name="40% - Énfasis4 3 2 3" xfId="1846"/>
    <cellStyle name="40% - Énfasis4 3 2 3 2" xfId="2569"/>
    <cellStyle name="40% - Énfasis4 3 2 4" xfId="2073"/>
    <cellStyle name="40% - Énfasis4 3 2 5" xfId="2915"/>
    <cellStyle name="40% - Énfasis4 3 3" xfId="185"/>
    <cellStyle name="40% - Énfasis4 3 3 2" xfId="1623"/>
    <cellStyle name="40% - Énfasis4 3 3 2 2" xfId="2344"/>
    <cellStyle name="40% - Énfasis4 3 3 3" xfId="1847"/>
    <cellStyle name="40% - Énfasis4 3 3 3 2" xfId="2570"/>
    <cellStyle name="40% - Énfasis4 3 3 4" xfId="2074"/>
    <cellStyle name="40% - Énfasis4 3 4" xfId="1621"/>
    <cellStyle name="40% - Énfasis4 3 4 2" xfId="2342"/>
    <cellStyle name="40% - Énfasis4 3 5" xfId="1845"/>
    <cellStyle name="40% - Énfasis4 3 5 2" xfId="2568"/>
    <cellStyle name="40% - Énfasis4 3 6" xfId="2072"/>
    <cellStyle name="40% - Énfasis4 3 7" xfId="2679"/>
    <cellStyle name="40% - Énfasis4 3 8" xfId="2737"/>
    <cellStyle name="40% - Énfasis4 3 9" xfId="2799"/>
    <cellStyle name="40% - Énfasis4 4" xfId="429"/>
    <cellStyle name="40% - Énfasis4 4 2" xfId="430"/>
    <cellStyle name="40% - Énfasis4 4 2 2" xfId="1625"/>
    <cellStyle name="40% - Énfasis4 4 2 2 2" xfId="2346"/>
    <cellStyle name="40% - Énfasis4 4 2 3" xfId="1849"/>
    <cellStyle name="40% - Énfasis4 4 2 3 2" xfId="2572"/>
    <cellStyle name="40% - Énfasis4 4 2 4" xfId="2076"/>
    <cellStyle name="40% - Énfasis4 4 3" xfId="431"/>
    <cellStyle name="40% - Énfasis4 4 3 2" xfId="1626"/>
    <cellStyle name="40% - Énfasis4 4 3 2 2" xfId="2347"/>
    <cellStyle name="40% - Énfasis4 4 3 3" xfId="1850"/>
    <cellStyle name="40% - Énfasis4 4 3 3 2" xfId="2573"/>
    <cellStyle name="40% - Énfasis4 4 3 4" xfId="2077"/>
    <cellStyle name="40% - Énfasis4 4 4" xfId="1624"/>
    <cellStyle name="40% - Énfasis4 4 4 2" xfId="2345"/>
    <cellStyle name="40% - Énfasis4 4 5" xfId="1848"/>
    <cellStyle name="40% - Énfasis4 4 5 2" xfId="2571"/>
    <cellStyle name="40% - Énfasis4 4 6" xfId="2075"/>
    <cellStyle name="40% - Énfasis4 5" xfId="432"/>
    <cellStyle name="40% - Énfasis4 5 2" xfId="433"/>
    <cellStyle name="40% - Énfasis4 5 2 2" xfId="1628"/>
    <cellStyle name="40% - Énfasis4 5 2 2 2" xfId="2349"/>
    <cellStyle name="40% - Énfasis4 5 2 3" xfId="1852"/>
    <cellStyle name="40% - Énfasis4 5 2 3 2" xfId="2575"/>
    <cellStyle name="40% - Énfasis4 5 2 4" xfId="2079"/>
    <cellStyle name="40% - Énfasis4 5 3" xfId="434"/>
    <cellStyle name="40% - Énfasis4 5 3 2" xfId="1629"/>
    <cellStyle name="40% - Énfasis4 5 3 2 2" xfId="2350"/>
    <cellStyle name="40% - Énfasis4 5 3 3" xfId="1853"/>
    <cellStyle name="40% - Énfasis4 5 3 3 2" xfId="2576"/>
    <cellStyle name="40% - Énfasis4 5 3 4" xfId="2080"/>
    <cellStyle name="40% - Énfasis4 5 4" xfId="1627"/>
    <cellStyle name="40% - Énfasis4 5 4 2" xfId="2348"/>
    <cellStyle name="40% - Énfasis4 5 5" xfId="1851"/>
    <cellStyle name="40% - Énfasis4 5 5 2" xfId="2574"/>
    <cellStyle name="40% - Énfasis4 5 6" xfId="2078"/>
    <cellStyle name="40% - Énfasis4 6" xfId="435"/>
    <cellStyle name="40% - Énfasis4 6 2" xfId="436"/>
    <cellStyle name="40% - Énfasis4 6 2 2" xfId="1631"/>
    <cellStyle name="40% - Énfasis4 6 2 2 2" xfId="2352"/>
    <cellStyle name="40% - Énfasis4 6 2 3" xfId="1855"/>
    <cellStyle name="40% - Énfasis4 6 2 3 2" xfId="2578"/>
    <cellStyle name="40% - Énfasis4 6 2 4" xfId="2082"/>
    <cellStyle name="40% - Énfasis4 6 3" xfId="437"/>
    <cellStyle name="40% - Énfasis4 6 3 2" xfId="1632"/>
    <cellStyle name="40% - Énfasis4 6 3 2 2" xfId="2353"/>
    <cellStyle name="40% - Énfasis4 6 3 3" xfId="1856"/>
    <cellStyle name="40% - Énfasis4 6 3 3 2" xfId="2579"/>
    <cellStyle name="40% - Énfasis4 6 3 4" xfId="2083"/>
    <cellStyle name="40% - Énfasis4 6 4" xfId="1630"/>
    <cellStyle name="40% - Énfasis4 6 4 2" xfId="2351"/>
    <cellStyle name="40% - Énfasis4 6 5" xfId="1854"/>
    <cellStyle name="40% - Énfasis4 6 5 2" xfId="2577"/>
    <cellStyle name="40% - Énfasis4 6 6" xfId="2081"/>
    <cellStyle name="40% - Énfasis4 7" xfId="438"/>
    <cellStyle name="40% - Énfasis4 7 2" xfId="1633"/>
    <cellStyle name="40% - Énfasis4 7 2 2" xfId="2354"/>
    <cellStyle name="40% - Énfasis4 7 3" xfId="1857"/>
    <cellStyle name="40% - Énfasis4 7 3 2" xfId="2580"/>
    <cellStyle name="40% - Énfasis4 7 4" xfId="2084"/>
    <cellStyle name="40% - Énfasis4 8" xfId="439"/>
    <cellStyle name="40% - Énfasis4 8 2" xfId="1634"/>
    <cellStyle name="40% - Énfasis4 8 2 2" xfId="2355"/>
    <cellStyle name="40% - Énfasis4 8 3" xfId="1858"/>
    <cellStyle name="40% - Énfasis4 8 3 2" xfId="2581"/>
    <cellStyle name="40% - Énfasis4 8 4" xfId="2085"/>
    <cellStyle name="40% - Énfasis5" xfId="11" builtinId="47" customBuiltin="1"/>
    <cellStyle name="40% - Énfasis5 2" xfId="103"/>
    <cellStyle name="40% - Énfasis5 2 10" xfId="2854"/>
    <cellStyle name="40% - Énfasis5 2 2" xfId="288"/>
    <cellStyle name="40% - Énfasis5 2 2 2" xfId="1636"/>
    <cellStyle name="40% - Énfasis5 2 2 2 2" xfId="2357"/>
    <cellStyle name="40% - Énfasis5 2 2 3" xfId="1860"/>
    <cellStyle name="40% - Énfasis5 2 2 3 2" xfId="2583"/>
    <cellStyle name="40% - Énfasis5 2 2 4" xfId="2087"/>
    <cellStyle name="40% - Énfasis5 2 2 5" xfId="2916"/>
    <cellStyle name="40% - Énfasis5 2 3" xfId="186"/>
    <cellStyle name="40% - Énfasis5 2 3 2" xfId="1637"/>
    <cellStyle name="40% - Énfasis5 2 3 2 2" xfId="2358"/>
    <cellStyle name="40% - Énfasis5 2 3 3" xfId="1861"/>
    <cellStyle name="40% - Énfasis5 2 3 3 2" xfId="2584"/>
    <cellStyle name="40% - Énfasis5 2 3 4" xfId="2088"/>
    <cellStyle name="40% - Énfasis5 2 4" xfId="1635"/>
    <cellStyle name="40% - Énfasis5 2 4 2" xfId="2356"/>
    <cellStyle name="40% - Énfasis5 2 5" xfId="1859"/>
    <cellStyle name="40% - Énfasis5 2 5 2" xfId="2582"/>
    <cellStyle name="40% - Énfasis5 2 6" xfId="2086"/>
    <cellStyle name="40% - Énfasis5 2 7" xfId="2680"/>
    <cellStyle name="40% - Énfasis5 2 8" xfId="2738"/>
    <cellStyle name="40% - Énfasis5 2 9" xfId="2800"/>
    <cellStyle name="40% - Énfasis5 3" xfId="104"/>
    <cellStyle name="40% - Énfasis5 3 10" xfId="2855"/>
    <cellStyle name="40% - Énfasis5 3 2" xfId="289"/>
    <cellStyle name="40% - Énfasis5 3 2 2" xfId="1639"/>
    <cellStyle name="40% - Énfasis5 3 2 2 2" xfId="2360"/>
    <cellStyle name="40% - Énfasis5 3 2 3" xfId="1863"/>
    <cellStyle name="40% - Énfasis5 3 2 3 2" xfId="2586"/>
    <cellStyle name="40% - Énfasis5 3 2 4" xfId="2090"/>
    <cellStyle name="40% - Énfasis5 3 2 5" xfId="2917"/>
    <cellStyle name="40% - Énfasis5 3 3" xfId="187"/>
    <cellStyle name="40% - Énfasis5 3 3 2" xfId="1640"/>
    <cellStyle name="40% - Énfasis5 3 3 2 2" xfId="2361"/>
    <cellStyle name="40% - Énfasis5 3 3 3" xfId="1864"/>
    <cellStyle name="40% - Énfasis5 3 3 3 2" xfId="2587"/>
    <cellStyle name="40% - Énfasis5 3 3 4" xfId="2091"/>
    <cellStyle name="40% - Énfasis5 3 4" xfId="1638"/>
    <cellStyle name="40% - Énfasis5 3 4 2" xfId="2359"/>
    <cellStyle name="40% - Énfasis5 3 5" xfId="1862"/>
    <cellStyle name="40% - Énfasis5 3 5 2" xfId="2585"/>
    <cellStyle name="40% - Énfasis5 3 6" xfId="2089"/>
    <cellStyle name="40% - Énfasis5 3 7" xfId="2681"/>
    <cellStyle name="40% - Énfasis5 3 8" xfId="2739"/>
    <cellStyle name="40% - Énfasis5 3 9" xfId="2801"/>
    <cellStyle name="40% - Énfasis5 4" xfId="440"/>
    <cellStyle name="40% - Énfasis5 4 2" xfId="441"/>
    <cellStyle name="40% - Énfasis5 4 2 2" xfId="1642"/>
    <cellStyle name="40% - Énfasis5 4 2 2 2" xfId="2363"/>
    <cellStyle name="40% - Énfasis5 4 2 3" xfId="1866"/>
    <cellStyle name="40% - Énfasis5 4 2 3 2" xfId="2589"/>
    <cellStyle name="40% - Énfasis5 4 2 4" xfId="2093"/>
    <cellStyle name="40% - Énfasis5 4 3" xfId="442"/>
    <cellStyle name="40% - Énfasis5 4 3 2" xfId="1643"/>
    <cellStyle name="40% - Énfasis5 4 3 2 2" xfId="2364"/>
    <cellStyle name="40% - Énfasis5 4 3 3" xfId="1867"/>
    <cellStyle name="40% - Énfasis5 4 3 3 2" xfId="2590"/>
    <cellStyle name="40% - Énfasis5 4 3 4" xfId="2094"/>
    <cellStyle name="40% - Énfasis5 4 4" xfId="1641"/>
    <cellStyle name="40% - Énfasis5 4 4 2" xfId="2362"/>
    <cellStyle name="40% - Énfasis5 4 5" xfId="1865"/>
    <cellStyle name="40% - Énfasis5 4 5 2" xfId="2588"/>
    <cellStyle name="40% - Énfasis5 4 6" xfId="2092"/>
    <cellStyle name="40% - Énfasis5 5" xfId="443"/>
    <cellStyle name="40% - Énfasis5 5 2" xfId="444"/>
    <cellStyle name="40% - Énfasis5 5 2 2" xfId="1645"/>
    <cellStyle name="40% - Énfasis5 5 2 2 2" xfId="2366"/>
    <cellStyle name="40% - Énfasis5 5 2 3" xfId="1869"/>
    <cellStyle name="40% - Énfasis5 5 2 3 2" xfId="2592"/>
    <cellStyle name="40% - Énfasis5 5 2 4" xfId="2096"/>
    <cellStyle name="40% - Énfasis5 5 3" xfId="445"/>
    <cellStyle name="40% - Énfasis5 5 3 2" xfId="1646"/>
    <cellStyle name="40% - Énfasis5 5 3 2 2" xfId="2367"/>
    <cellStyle name="40% - Énfasis5 5 3 3" xfId="1870"/>
    <cellStyle name="40% - Énfasis5 5 3 3 2" xfId="2593"/>
    <cellStyle name="40% - Énfasis5 5 3 4" xfId="2097"/>
    <cellStyle name="40% - Énfasis5 5 4" xfId="1644"/>
    <cellStyle name="40% - Énfasis5 5 4 2" xfId="2365"/>
    <cellStyle name="40% - Énfasis5 5 5" xfId="1868"/>
    <cellStyle name="40% - Énfasis5 5 5 2" xfId="2591"/>
    <cellStyle name="40% - Énfasis5 5 6" xfId="2095"/>
    <cellStyle name="40% - Énfasis5 6" xfId="446"/>
    <cellStyle name="40% - Énfasis5 6 2" xfId="447"/>
    <cellStyle name="40% - Énfasis5 6 2 2" xfId="1648"/>
    <cellStyle name="40% - Énfasis5 6 2 2 2" xfId="2369"/>
    <cellStyle name="40% - Énfasis5 6 2 3" xfId="1872"/>
    <cellStyle name="40% - Énfasis5 6 2 3 2" xfId="2595"/>
    <cellStyle name="40% - Énfasis5 6 2 4" xfId="2099"/>
    <cellStyle name="40% - Énfasis5 6 3" xfId="448"/>
    <cellStyle name="40% - Énfasis5 6 3 2" xfId="1649"/>
    <cellStyle name="40% - Énfasis5 6 3 2 2" xfId="2370"/>
    <cellStyle name="40% - Énfasis5 6 3 3" xfId="1873"/>
    <cellStyle name="40% - Énfasis5 6 3 3 2" xfId="2596"/>
    <cellStyle name="40% - Énfasis5 6 3 4" xfId="2100"/>
    <cellStyle name="40% - Énfasis5 6 4" xfId="1647"/>
    <cellStyle name="40% - Énfasis5 6 4 2" xfId="2368"/>
    <cellStyle name="40% - Énfasis5 6 5" xfId="1871"/>
    <cellStyle name="40% - Énfasis5 6 5 2" xfId="2594"/>
    <cellStyle name="40% - Énfasis5 6 6" xfId="2098"/>
    <cellStyle name="40% - Énfasis5 7" xfId="449"/>
    <cellStyle name="40% - Énfasis5 7 2" xfId="1650"/>
    <cellStyle name="40% - Énfasis5 7 2 2" xfId="2371"/>
    <cellStyle name="40% - Énfasis5 7 3" xfId="1874"/>
    <cellStyle name="40% - Énfasis5 7 3 2" xfId="2597"/>
    <cellStyle name="40% - Énfasis5 7 4" xfId="2101"/>
    <cellStyle name="40% - Énfasis5 8" xfId="450"/>
    <cellStyle name="40% - Énfasis5 8 2" xfId="1651"/>
    <cellStyle name="40% - Énfasis5 8 2 2" xfId="2372"/>
    <cellStyle name="40% - Énfasis5 8 3" xfId="1875"/>
    <cellStyle name="40% - Énfasis5 8 3 2" xfId="2598"/>
    <cellStyle name="40% - Énfasis5 8 4" xfId="2102"/>
    <cellStyle name="40% - Énfasis6" xfId="12" builtinId="51" customBuiltin="1"/>
    <cellStyle name="40% - Énfasis6 2" xfId="105"/>
    <cellStyle name="40% - Énfasis6 2 10" xfId="2856"/>
    <cellStyle name="40% - Énfasis6 2 2" xfId="290"/>
    <cellStyle name="40% - Énfasis6 2 2 2" xfId="1653"/>
    <cellStyle name="40% - Énfasis6 2 2 2 2" xfId="2374"/>
    <cellStyle name="40% - Énfasis6 2 2 3" xfId="1877"/>
    <cellStyle name="40% - Énfasis6 2 2 3 2" xfId="2600"/>
    <cellStyle name="40% - Énfasis6 2 2 4" xfId="2104"/>
    <cellStyle name="40% - Énfasis6 2 2 5" xfId="2918"/>
    <cellStyle name="40% - Énfasis6 2 3" xfId="188"/>
    <cellStyle name="40% - Énfasis6 2 3 2" xfId="1654"/>
    <cellStyle name="40% - Énfasis6 2 3 2 2" xfId="2375"/>
    <cellStyle name="40% - Énfasis6 2 3 3" xfId="1878"/>
    <cellStyle name="40% - Énfasis6 2 3 3 2" xfId="2601"/>
    <cellStyle name="40% - Énfasis6 2 3 4" xfId="2105"/>
    <cellStyle name="40% - Énfasis6 2 4" xfId="1652"/>
    <cellStyle name="40% - Énfasis6 2 4 2" xfId="2373"/>
    <cellStyle name="40% - Énfasis6 2 5" xfId="1876"/>
    <cellStyle name="40% - Énfasis6 2 5 2" xfId="2599"/>
    <cellStyle name="40% - Énfasis6 2 6" xfId="2103"/>
    <cellStyle name="40% - Énfasis6 2 7" xfId="2682"/>
    <cellStyle name="40% - Énfasis6 2 8" xfId="2740"/>
    <cellStyle name="40% - Énfasis6 2 9" xfId="2802"/>
    <cellStyle name="40% - Énfasis6 3" xfId="106"/>
    <cellStyle name="40% - Énfasis6 3 10" xfId="2857"/>
    <cellStyle name="40% - Énfasis6 3 2" xfId="291"/>
    <cellStyle name="40% - Énfasis6 3 2 2" xfId="1656"/>
    <cellStyle name="40% - Énfasis6 3 2 2 2" xfId="2377"/>
    <cellStyle name="40% - Énfasis6 3 2 3" xfId="1880"/>
    <cellStyle name="40% - Énfasis6 3 2 3 2" xfId="2603"/>
    <cellStyle name="40% - Énfasis6 3 2 4" xfId="2107"/>
    <cellStyle name="40% - Énfasis6 3 2 5" xfId="2919"/>
    <cellStyle name="40% - Énfasis6 3 3" xfId="189"/>
    <cellStyle name="40% - Énfasis6 3 3 2" xfId="1657"/>
    <cellStyle name="40% - Énfasis6 3 3 2 2" xfId="2378"/>
    <cellStyle name="40% - Énfasis6 3 3 3" xfId="1881"/>
    <cellStyle name="40% - Énfasis6 3 3 3 2" xfId="2604"/>
    <cellStyle name="40% - Énfasis6 3 3 4" xfId="2108"/>
    <cellStyle name="40% - Énfasis6 3 4" xfId="1655"/>
    <cellStyle name="40% - Énfasis6 3 4 2" xfId="2376"/>
    <cellStyle name="40% - Énfasis6 3 5" xfId="1879"/>
    <cellStyle name="40% - Énfasis6 3 5 2" xfId="2602"/>
    <cellStyle name="40% - Énfasis6 3 6" xfId="2106"/>
    <cellStyle name="40% - Énfasis6 3 7" xfId="2683"/>
    <cellStyle name="40% - Énfasis6 3 8" xfId="2741"/>
    <cellStyle name="40% - Énfasis6 3 9" xfId="2803"/>
    <cellStyle name="40% - Énfasis6 4" xfId="451"/>
    <cellStyle name="40% - Énfasis6 4 2" xfId="452"/>
    <cellStyle name="40% - Énfasis6 4 2 2" xfId="1659"/>
    <cellStyle name="40% - Énfasis6 4 2 2 2" xfId="2380"/>
    <cellStyle name="40% - Énfasis6 4 2 3" xfId="1883"/>
    <cellStyle name="40% - Énfasis6 4 2 3 2" xfId="2606"/>
    <cellStyle name="40% - Énfasis6 4 2 4" xfId="2110"/>
    <cellStyle name="40% - Énfasis6 4 3" xfId="453"/>
    <cellStyle name="40% - Énfasis6 4 3 2" xfId="1660"/>
    <cellStyle name="40% - Énfasis6 4 3 2 2" xfId="2381"/>
    <cellStyle name="40% - Énfasis6 4 3 3" xfId="1884"/>
    <cellStyle name="40% - Énfasis6 4 3 3 2" xfId="2607"/>
    <cellStyle name="40% - Énfasis6 4 3 4" xfId="2111"/>
    <cellStyle name="40% - Énfasis6 4 4" xfId="1658"/>
    <cellStyle name="40% - Énfasis6 4 4 2" xfId="2379"/>
    <cellStyle name="40% - Énfasis6 4 5" xfId="1882"/>
    <cellStyle name="40% - Énfasis6 4 5 2" xfId="2605"/>
    <cellStyle name="40% - Énfasis6 4 6" xfId="2109"/>
    <cellStyle name="40% - Énfasis6 5" xfId="454"/>
    <cellStyle name="40% - Énfasis6 5 2" xfId="455"/>
    <cellStyle name="40% - Énfasis6 5 2 2" xfId="1662"/>
    <cellStyle name="40% - Énfasis6 5 2 2 2" xfId="2383"/>
    <cellStyle name="40% - Énfasis6 5 2 3" xfId="1886"/>
    <cellStyle name="40% - Énfasis6 5 2 3 2" xfId="2609"/>
    <cellStyle name="40% - Énfasis6 5 2 4" xfId="2113"/>
    <cellStyle name="40% - Énfasis6 5 3" xfId="456"/>
    <cellStyle name="40% - Énfasis6 5 3 2" xfId="1663"/>
    <cellStyle name="40% - Énfasis6 5 3 2 2" xfId="2384"/>
    <cellStyle name="40% - Énfasis6 5 3 3" xfId="1887"/>
    <cellStyle name="40% - Énfasis6 5 3 3 2" xfId="2610"/>
    <cellStyle name="40% - Énfasis6 5 3 4" xfId="2114"/>
    <cellStyle name="40% - Énfasis6 5 4" xfId="1661"/>
    <cellStyle name="40% - Énfasis6 5 4 2" xfId="2382"/>
    <cellStyle name="40% - Énfasis6 5 5" xfId="1885"/>
    <cellStyle name="40% - Énfasis6 5 5 2" xfId="2608"/>
    <cellStyle name="40% - Énfasis6 5 6" xfId="2112"/>
    <cellStyle name="40% - Énfasis6 6" xfId="457"/>
    <cellStyle name="40% - Énfasis6 6 2" xfId="458"/>
    <cellStyle name="40% - Énfasis6 6 2 2" xfId="1665"/>
    <cellStyle name="40% - Énfasis6 6 2 2 2" xfId="2386"/>
    <cellStyle name="40% - Énfasis6 6 2 3" xfId="1889"/>
    <cellStyle name="40% - Énfasis6 6 2 3 2" xfId="2612"/>
    <cellStyle name="40% - Énfasis6 6 2 4" xfId="2116"/>
    <cellStyle name="40% - Énfasis6 6 3" xfId="459"/>
    <cellStyle name="40% - Énfasis6 6 3 2" xfId="1666"/>
    <cellStyle name="40% - Énfasis6 6 3 2 2" xfId="2387"/>
    <cellStyle name="40% - Énfasis6 6 3 3" xfId="1890"/>
    <cellStyle name="40% - Énfasis6 6 3 3 2" xfId="2613"/>
    <cellStyle name="40% - Énfasis6 6 3 4" xfId="2117"/>
    <cellStyle name="40% - Énfasis6 6 4" xfId="1664"/>
    <cellStyle name="40% - Énfasis6 6 4 2" xfId="2385"/>
    <cellStyle name="40% - Énfasis6 6 5" xfId="1888"/>
    <cellStyle name="40% - Énfasis6 6 5 2" xfId="2611"/>
    <cellStyle name="40% - Énfasis6 6 6" xfId="2115"/>
    <cellStyle name="40% - Énfasis6 7" xfId="460"/>
    <cellStyle name="40% - Énfasis6 7 2" xfId="1667"/>
    <cellStyle name="40% - Énfasis6 7 2 2" xfId="2388"/>
    <cellStyle name="40% - Énfasis6 7 3" xfId="1891"/>
    <cellStyle name="40% - Énfasis6 7 3 2" xfId="2614"/>
    <cellStyle name="40% - Énfasis6 7 4" xfId="2118"/>
    <cellStyle name="40% - Énfasis6 8" xfId="461"/>
    <cellStyle name="40% - Énfasis6 8 2" xfId="1668"/>
    <cellStyle name="40% - Énfasis6 8 2 2" xfId="2389"/>
    <cellStyle name="40% - Énfasis6 8 3" xfId="1892"/>
    <cellStyle name="40% - Énfasis6 8 3 2" xfId="2615"/>
    <cellStyle name="40% - Énfasis6 8 4" xfId="2119"/>
    <cellStyle name="60% - Énfasis1" xfId="13" builtinId="32" customBuiltin="1"/>
    <cellStyle name="60% - Énfasis1 2" xfId="107"/>
    <cellStyle name="60% - Énfasis2" xfId="14" builtinId="36" customBuiltin="1"/>
    <cellStyle name="60% - Énfasis2 2" xfId="108"/>
    <cellStyle name="60% - Énfasis3" xfId="15" builtinId="40" customBuiltin="1"/>
    <cellStyle name="60% - Énfasis3 2" xfId="109"/>
    <cellStyle name="60% - Énfasis4" xfId="16" builtinId="44" customBuiltin="1"/>
    <cellStyle name="60% - Énfasis4 2" xfId="110"/>
    <cellStyle name="60% - Énfasis5" xfId="17" builtinId="48" customBuiltin="1"/>
    <cellStyle name="60% - Énfasis5 2" xfId="111"/>
    <cellStyle name="60% - Énfasis6" xfId="18" builtinId="52" customBuiltin="1"/>
    <cellStyle name="60% - Énfasis6 2" xfId="112"/>
    <cellStyle name="Buena" xfId="19" builtinId="26" customBuiltin="1"/>
    <cellStyle name="Buena 2" xfId="113"/>
    <cellStyle name="Cálculo" xfId="20" builtinId="22" customBuiltin="1"/>
    <cellStyle name="Cálculo 2" xfId="114"/>
    <cellStyle name="Celda de comprobación" xfId="21" builtinId="23" customBuiltin="1"/>
    <cellStyle name="Celda de comprobación 2" xfId="115"/>
    <cellStyle name="Celda vinculada" xfId="22" builtinId="24" customBuiltin="1"/>
    <cellStyle name="Celda vinculada 2" xfId="116"/>
    <cellStyle name="Encabezado 1" xfId="80" builtinId="16" customBuiltin="1"/>
    <cellStyle name="Encabezado 4" xfId="23" builtinId="19" customBuiltin="1"/>
    <cellStyle name="Encabezado 4 2" xfId="117"/>
    <cellStyle name="Énfasis1" xfId="24" builtinId="29" customBuiltin="1"/>
    <cellStyle name="Énfasis1 2" xfId="118"/>
    <cellStyle name="Énfasis2" xfId="25" builtinId="33" customBuiltin="1"/>
    <cellStyle name="Énfasis2 2" xfId="119"/>
    <cellStyle name="Énfasis3" xfId="26" builtinId="37" customBuiltin="1"/>
    <cellStyle name="Énfasis3 2" xfId="120"/>
    <cellStyle name="Énfasis4" xfId="27" builtinId="41" customBuiltin="1"/>
    <cellStyle name="Énfasis4 2" xfId="121"/>
    <cellStyle name="Énfasis5" xfId="28" builtinId="45" customBuiltin="1"/>
    <cellStyle name="Énfasis5 2" xfId="122"/>
    <cellStyle name="Énfasis6" xfId="29" builtinId="49" customBuiltin="1"/>
    <cellStyle name="Énfasis6 2" xfId="123"/>
    <cellStyle name="Entrada" xfId="30" builtinId="20" customBuiltin="1"/>
    <cellStyle name="Entrada 2" xfId="124"/>
    <cellStyle name="Euro" xfId="31"/>
    <cellStyle name="Euro 10" xfId="462"/>
    <cellStyle name="Euro 11" xfId="463"/>
    <cellStyle name="Euro 12" xfId="170"/>
    <cellStyle name="Euro 2" xfId="464"/>
    <cellStyle name="Euro 2 2" xfId="465"/>
    <cellStyle name="Euro 2 3" xfId="466"/>
    <cellStyle name="Euro 2 4" xfId="467"/>
    <cellStyle name="Euro 3" xfId="468"/>
    <cellStyle name="Euro 3 2" xfId="469"/>
    <cellStyle name="Euro 3 3" xfId="470"/>
    <cellStyle name="Euro 3 4" xfId="471"/>
    <cellStyle name="Euro 4" xfId="472"/>
    <cellStyle name="Euro 4 2" xfId="473"/>
    <cellStyle name="Euro 4 3" xfId="474"/>
    <cellStyle name="Euro 4 4" xfId="475"/>
    <cellStyle name="Euro 5" xfId="476"/>
    <cellStyle name="Euro 5 2" xfId="477"/>
    <cellStyle name="Euro 5 3" xfId="478"/>
    <cellStyle name="Euro 5 4" xfId="479"/>
    <cellStyle name="Euro 6" xfId="480"/>
    <cellStyle name="Euro 6 2" xfId="481"/>
    <cellStyle name="Euro 6 3" xfId="482"/>
    <cellStyle name="Euro 6 4" xfId="483"/>
    <cellStyle name="Euro 7" xfId="484"/>
    <cellStyle name="Euro 7 2" xfId="485"/>
    <cellStyle name="Euro 7 3" xfId="486"/>
    <cellStyle name="Euro 7 4" xfId="487"/>
    <cellStyle name="Euro 8" xfId="488"/>
    <cellStyle name="Euro 8 2" xfId="489"/>
    <cellStyle name="Euro 8 3" xfId="490"/>
    <cellStyle name="Euro 8 4" xfId="491"/>
    <cellStyle name="Euro 9" xfId="492"/>
    <cellStyle name="Excel Built-in Normal" xfId="125"/>
    <cellStyle name="Incorrecto" xfId="32" builtinId="27" customBuiltin="1"/>
    <cellStyle name="Incorrecto 2" xfId="126"/>
    <cellStyle name="Millares" xfId="2637" builtinId="3"/>
    <cellStyle name="Millares 10" xfId="156"/>
    <cellStyle name="Millares 10 2" xfId="265"/>
    <cellStyle name="Millares 10 3" xfId="2696"/>
    <cellStyle name="Millares 10 4" xfId="2754"/>
    <cellStyle name="Millares 10 5" xfId="2816"/>
    <cellStyle name="Millares 10 6" xfId="2894"/>
    <cellStyle name="Millares 11" xfId="161"/>
    <cellStyle name="Millares 12" xfId="2832"/>
    <cellStyle name="Millares 16" xfId="493"/>
    <cellStyle name="Millares 16 2" xfId="494"/>
    <cellStyle name="Millares 16 2 2" xfId="2121"/>
    <cellStyle name="Millares 16 3" xfId="495"/>
    <cellStyle name="Millares 16 3 2" xfId="2122"/>
    <cellStyle name="Millares 16 4" xfId="496"/>
    <cellStyle name="Millares 16 4 2" xfId="2123"/>
    <cellStyle name="Millares 16 5" xfId="2120"/>
    <cellStyle name="Millares 2" xfId="33"/>
    <cellStyle name="Millares 2 10" xfId="497"/>
    <cellStyle name="Millares 2 10 2" xfId="498"/>
    <cellStyle name="Millares 2 10 3" xfId="499"/>
    <cellStyle name="Millares 2 10 4" xfId="500"/>
    <cellStyle name="Millares 2 11" xfId="501"/>
    <cellStyle name="Millares 2 11 2" xfId="502"/>
    <cellStyle name="Millares 2 11 3" xfId="503"/>
    <cellStyle name="Millares 2 11 4" xfId="504"/>
    <cellStyle name="Millares 2 12" xfId="505"/>
    <cellStyle name="Millares 2 12 2" xfId="506"/>
    <cellStyle name="Millares 2 12 3" xfId="507"/>
    <cellStyle name="Millares 2 12 4" xfId="508"/>
    <cellStyle name="Millares 2 13" xfId="509"/>
    <cellStyle name="Millares 2 13 2" xfId="510"/>
    <cellStyle name="Millares 2 13 3" xfId="511"/>
    <cellStyle name="Millares 2 13 4" xfId="512"/>
    <cellStyle name="Millares 2 14" xfId="513"/>
    <cellStyle name="Millares 2 14 2" xfId="514"/>
    <cellStyle name="Millares 2 14 3" xfId="515"/>
    <cellStyle name="Millares 2 14 4" xfId="516"/>
    <cellStyle name="Millares 2 15" xfId="517"/>
    <cellStyle name="Millares 2 15 2" xfId="518"/>
    <cellStyle name="Millares 2 15 3" xfId="519"/>
    <cellStyle name="Millares 2 15 4" xfId="520"/>
    <cellStyle name="Millares 2 16" xfId="521"/>
    <cellStyle name="Millares 2 16 2" xfId="522"/>
    <cellStyle name="Millares 2 16 3" xfId="523"/>
    <cellStyle name="Millares 2 16 4" xfId="524"/>
    <cellStyle name="Millares 2 17" xfId="525"/>
    <cellStyle name="Millares 2 17 2" xfId="526"/>
    <cellStyle name="Millares 2 17 3" xfId="527"/>
    <cellStyle name="Millares 2 17 4" xfId="528"/>
    <cellStyle name="Millares 2 18" xfId="529"/>
    <cellStyle name="Millares 2 18 2" xfId="530"/>
    <cellStyle name="Millares 2 18 3" xfId="531"/>
    <cellStyle name="Millares 2 18 4" xfId="532"/>
    <cellStyle name="Millares 2 19" xfId="533"/>
    <cellStyle name="Millares 2 19 2" xfId="534"/>
    <cellStyle name="Millares 2 19 3" xfId="535"/>
    <cellStyle name="Millares 2 19 4" xfId="536"/>
    <cellStyle name="Millares 2 2" xfId="34"/>
    <cellStyle name="Millares 2 2 2" xfId="267"/>
    <cellStyle name="Millares 2 2 2 2" xfId="538"/>
    <cellStyle name="Millares 2 2 2 3" xfId="2896"/>
    <cellStyle name="Millares 2 2 3" xfId="163"/>
    <cellStyle name="Millares 2 2 3 2" xfId="539"/>
    <cellStyle name="Millares 2 2 4" xfId="540"/>
    <cellStyle name="Millares 2 2 5" xfId="537"/>
    <cellStyle name="Millares 2 2 6" xfId="2641"/>
    <cellStyle name="Millares 2 2 7" xfId="2698"/>
    <cellStyle name="Millares 2 2 8" xfId="2761"/>
    <cellStyle name="Millares 2 2 9" xfId="2834"/>
    <cellStyle name="Millares 2 20" xfId="541"/>
    <cellStyle name="Millares 2 20 2" xfId="542"/>
    <cellStyle name="Millares 2 20 3" xfId="543"/>
    <cellStyle name="Millares 2 20 4" xfId="544"/>
    <cellStyle name="Millares 2 21" xfId="545"/>
    <cellStyle name="Millares 2 21 2" xfId="546"/>
    <cellStyle name="Millares 2 21 3" xfId="547"/>
    <cellStyle name="Millares 2 21 4" xfId="548"/>
    <cellStyle name="Millares 2 22" xfId="549"/>
    <cellStyle name="Millares 2 22 2" xfId="550"/>
    <cellStyle name="Millares 2 22 3" xfId="551"/>
    <cellStyle name="Millares 2 22 4" xfId="552"/>
    <cellStyle name="Millares 2 23" xfId="553"/>
    <cellStyle name="Millares 2 23 2" xfId="554"/>
    <cellStyle name="Millares 2 23 3" xfId="555"/>
    <cellStyle name="Millares 2 23 4" xfId="556"/>
    <cellStyle name="Millares 2 24" xfId="557"/>
    <cellStyle name="Millares 2 24 2" xfId="558"/>
    <cellStyle name="Millares 2 24 3" xfId="559"/>
    <cellStyle name="Millares 2 24 4" xfId="560"/>
    <cellStyle name="Millares 2 25" xfId="561"/>
    <cellStyle name="Millares 2 25 2" xfId="562"/>
    <cellStyle name="Millares 2 25 3" xfId="563"/>
    <cellStyle name="Millares 2 25 4" xfId="564"/>
    <cellStyle name="Millares 2 26" xfId="565"/>
    <cellStyle name="Millares 2 26 2" xfId="566"/>
    <cellStyle name="Millares 2 26 3" xfId="567"/>
    <cellStyle name="Millares 2 26 4" xfId="568"/>
    <cellStyle name="Millares 2 27" xfId="569"/>
    <cellStyle name="Millares 2 27 2" xfId="570"/>
    <cellStyle name="Millares 2 27 3" xfId="571"/>
    <cellStyle name="Millares 2 27 4" xfId="572"/>
    <cellStyle name="Millares 2 28" xfId="573"/>
    <cellStyle name="Millares 2 28 2" xfId="574"/>
    <cellStyle name="Millares 2 28 3" xfId="575"/>
    <cellStyle name="Millares 2 28 4" xfId="576"/>
    <cellStyle name="Millares 2 29" xfId="577"/>
    <cellStyle name="Millares 2 29 2" xfId="578"/>
    <cellStyle name="Millares 2 29 3" xfId="579"/>
    <cellStyle name="Millares 2 29 4" xfId="580"/>
    <cellStyle name="Millares 2 3" xfId="35"/>
    <cellStyle name="Millares 2 3 2" xfId="292"/>
    <cellStyle name="Millares 2 3 2 2" xfId="582"/>
    <cellStyle name="Millares 2 3 3" xfId="208"/>
    <cellStyle name="Millares 2 3 3 2" xfId="583"/>
    <cellStyle name="Millares 2 3 4" xfId="584"/>
    <cellStyle name="Millares 2 3 5" xfId="581"/>
    <cellStyle name="Millares 2 30" xfId="585"/>
    <cellStyle name="Millares 2 30 2" xfId="586"/>
    <cellStyle name="Millares 2 30 3" xfId="587"/>
    <cellStyle name="Millares 2 30 4" xfId="588"/>
    <cellStyle name="Millares 2 31" xfId="589"/>
    <cellStyle name="Millares 2 31 2" xfId="590"/>
    <cellStyle name="Millares 2 31 3" xfId="591"/>
    <cellStyle name="Millares 2 31 4" xfId="592"/>
    <cellStyle name="Millares 2 32" xfId="593"/>
    <cellStyle name="Millares 2 32 2" xfId="594"/>
    <cellStyle name="Millares 2 32 3" xfId="595"/>
    <cellStyle name="Millares 2 32 4" xfId="596"/>
    <cellStyle name="Millares 2 33" xfId="597"/>
    <cellStyle name="Millares 2 33 2" xfId="598"/>
    <cellStyle name="Millares 2 33 3" xfId="599"/>
    <cellStyle name="Millares 2 33 4" xfId="600"/>
    <cellStyle name="Millares 2 34" xfId="601"/>
    <cellStyle name="Millares 2 34 2" xfId="602"/>
    <cellStyle name="Millares 2 34 3" xfId="603"/>
    <cellStyle name="Millares 2 34 4" xfId="604"/>
    <cellStyle name="Millares 2 35" xfId="605"/>
    <cellStyle name="Millares 2 35 2" xfId="606"/>
    <cellStyle name="Millares 2 35 3" xfId="607"/>
    <cellStyle name="Millares 2 35 4" xfId="608"/>
    <cellStyle name="Millares 2 36" xfId="609"/>
    <cellStyle name="Millares 2 36 2" xfId="610"/>
    <cellStyle name="Millares 2 36 3" xfId="611"/>
    <cellStyle name="Millares 2 36 4" xfId="612"/>
    <cellStyle name="Millares 2 37" xfId="613"/>
    <cellStyle name="Millares 2 37 2" xfId="614"/>
    <cellStyle name="Millares 2 37 3" xfId="615"/>
    <cellStyle name="Millares 2 37 4" xfId="616"/>
    <cellStyle name="Millares 2 38" xfId="617"/>
    <cellStyle name="Millares 2 38 2" xfId="618"/>
    <cellStyle name="Millares 2 38 3" xfId="619"/>
    <cellStyle name="Millares 2 38 4" xfId="620"/>
    <cellStyle name="Millares 2 39" xfId="621"/>
    <cellStyle name="Millares 2 39 2" xfId="622"/>
    <cellStyle name="Millares 2 39 3" xfId="623"/>
    <cellStyle name="Millares 2 39 4" xfId="624"/>
    <cellStyle name="Millares 2 4" xfId="254"/>
    <cellStyle name="Millares 2 4 2" xfId="330"/>
    <cellStyle name="Millares 2 4 2 2" xfId="626"/>
    <cellStyle name="Millares 2 4 2 3" xfId="2756"/>
    <cellStyle name="Millares 2 4 2 4" xfId="2818"/>
    <cellStyle name="Millares 2 4 2 5" xfId="2948"/>
    <cellStyle name="Millares 2 4 3" xfId="627"/>
    <cellStyle name="Millares 2 4 4" xfId="628"/>
    <cellStyle name="Millares 2 4 5" xfId="625"/>
    <cellStyle name="Millares 2 4 6" xfId="2755"/>
    <cellStyle name="Millares 2 4 7" xfId="2817"/>
    <cellStyle name="Millares 2 4 8" xfId="2886"/>
    <cellStyle name="Millares 2 40" xfId="629"/>
    <cellStyle name="Millares 2 40 2" xfId="630"/>
    <cellStyle name="Millares 2 40 3" xfId="631"/>
    <cellStyle name="Millares 2 40 4" xfId="632"/>
    <cellStyle name="Millares 2 41" xfId="633"/>
    <cellStyle name="Millares 2 41 2" xfId="634"/>
    <cellStyle name="Millares 2 41 3" xfId="635"/>
    <cellStyle name="Millares 2 41 4" xfId="636"/>
    <cellStyle name="Millares 2 42" xfId="637"/>
    <cellStyle name="Millares 2 42 2" xfId="638"/>
    <cellStyle name="Millares 2 42 3" xfId="639"/>
    <cellStyle name="Millares 2 42 4" xfId="640"/>
    <cellStyle name="Millares 2 43" xfId="641"/>
    <cellStyle name="Millares 2 43 2" xfId="642"/>
    <cellStyle name="Millares 2 43 3" xfId="643"/>
    <cellStyle name="Millares 2 43 4" xfId="644"/>
    <cellStyle name="Millares 2 44" xfId="645"/>
    <cellStyle name="Millares 2 44 2" xfId="646"/>
    <cellStyle name="Millares 2 44 3" xfId="647"/>
    <cellStyle name="Millares 2 44 4" xfId="648"/>
    <cellStyle name="Millares 2 45" xfId="649"/>
    <cellStyle name="Millares 2 45 2" xfId="650"/>
    <cellStyle name="Millares 2 45 3" xfId="651"/>
    <cellStyle name="Millares 2 45 4" xfId="652"/>
    <cellStyle name="Millares 2 46" xfId="653"/>
    <cellStyle name="Millares 2 46 2" xfId="654"/>
    <cellStyle name="Millares 2 46 3" xfId="655"/>
    <cellStyle name="Millares 2 46 4" xfId="656"/>
    <cellStyle name="Millares 2 47" xfId="657"/>
    <cellStyle name="Millares 2 47 2" xfId="658"/>
    <cellStyle name="Millares 2 47 3" xfId="659"/>
    <cellStyle name="Millares 2 47 4" xfId="660"/>
    <cellStyle name="Millares 2 48" xfId="661"/>
    <cellStyle name="Millares 2 48 2" xfId="662"/>
    <cellStyle name="Millares 2 48 3" xfId="663"/>
    <cellStyle name="Millares 2 48 4" xfId="664"/>
    <cellStyle name="Millares 2 49" xfId="665"/>
    <cellStyle name="Millares 2 49 2" xfId="666"/>
    <cellStyle name="Millares 2 49 3" xfId="667"/>
    <cellStyle name="Millares 2 49 4" xfId="668"/>
    <cellStyle name="Millares 2 5" xfId="266"/>
    <cellStyle name="Millares 2 5 2" xfId="670"/>
    <cellStyle name="Millares 2 5 3" xfId="671"/>
    <cellStyle name="Millares 2 5 4" xfId="672"/>
    <cellStyle name="Millares 2 5 5" xfId="669"/>
    <cellStyle name="Millares 2 5 6" xfId="2895"/>
    <cellStyle name="Millares 2 50" xfId="673"/>
    <cellStyle name="Millares 2 50 2" xfId="674"/>
    <cellStyle name="Millares 2 50 3" xfId="675"/>
    <cellStyle name="Millares 2 50 4" xfId="676"/>
    <cellStyle name="Millares 2 51" xfId="677"/>
    <cellStyle name="Millares 2 51 2" xfId="678"/>
    <cellStyle name="Millares 2 51 3" xfId="679"/>
    <cellStyle name="Millares 2 51 4" xfId="680"/>
    <cellStyle name="Millares 2 52" xfId="681"/>
    <cellStyle name="Millares 2 52 2" xfId="682"/>
    <cellStyle name="Millares 2 52 3" xfId="683"/>
    <cellStyle name="Millares 2 52 4" xfId="684"/>
    <cellStyle name="Millares 2 53" xfId="685"/>
    <cellStyle name="Millares 2 53 2" xfId="686"/>
    <cellStyle name="Millares 2 53 3" xfId="687"/>
    <cellStyle name="Millares 2 53 4" xfId="688"/>
    <cellStyle name="Millares 2 54" xfId="689"/>
    <cellStyle name="Millares 2 54 2" xfId="690"/>
    <cellStyle name="Millares 2 54 3" xfId="691"/>
    <cellStyle name="Millares 2 54 4" xfId="692"/>
    <cellStyle name="Millares 2 55" xfId="693"/>
    <cellStyle name="Millares 2 55 2" xfId="694"/>
    <cellStyle name="Millares 2 55 3" xfId="695"/>
    <cellStyle name="Millares 2 55 4" xfId="696"/>
    <cellStyle name="Millares 2 56" xfId="697"/>
    <cellStyle name="Millares 2 56 2" xfId="698"/>
    <cellStyle name="Millares 2 56 3" xfId="699"/>
    <cellStyle name="Millares 2 56 4" xfId="700"/>
    <cellStyle name="Millares 2 57" xfId="701"/>
    <cellStyle name="Millares 2 57 2" xfId="702"/>
    <cellStyle name="Millares 2 57 3" xfId="703"/>
    <cellStyle name="Millares 2 57 4" xfId="704"/>
    <cellStyle name="Millares 2 58" xfId="705"/>
    <cellStyle name="Millares 2 58 2" xfId="706"/>
    <cellStyle name="Millares 2 58 3" xfId="707"/>
    <cellStyle name="Millares 2 58 4" xfId="708"/>
    <cellStyle name="Millares 2 59" xfId="709"/>
    <cellStyle name="Millares 2 59 2" xfId="710"/>
    <cellStyle name="Millares 2 59 3" xfId="711"/>
    <cellStyle name="Millares 2 59 4" xfId="712"/>
    <cellStyle name="Millares 2 6" xfId="162"/>
    <cellStyle name="Millares 2 6 2" xfId="714"/>
    <cellStyle name="Millares 2 6 3" xfId="715"/>
    <cellStyle name="Millares 2 6 4" xfId="716"/>
    <cellStyle name="Millares 2 6 5" xfId="713"/>
    <cellStyle name="Millares 2 60" xfId="717"/>
    <cellStyle name="Millares 2 60 2" xfId="718"/>
    <cellStyle name="Millares 2 60 3" xfId="719"/>
    <cellStyle name="Millares 2 60 4" xfId="720"/>
    <cellStyle name="Millares 2 61" xfId="721"/>
    <cellStyle name="Millares 2 61 2" xfId="722"/>
    <cellStyle name="Millares 2 61 3" xfId="723"/>
    <cellStyle name="Millares 2 61 4" xfId="724"/>
    <cellStyle name="Millares 2 62" xfId="725"/>
    <cellStyle name="Millares 2 62 2" xfId="726"/>
    <cellStyle name="Millares 2 62 3" xfId="727"/>
    <cellStyle name="Millares 2 62 4" xfId="728"/>
    <cellStyle name="Millares 2 63" xfId="729"/>
    <cellStyle name="Millares 2 63 2" xfId="730"/>
    <cellStyle name="Millares 2 63 3" xfId="731"/>
    <cellStyle name="Millares 2 63 4" xfId="732"/>
    <cellStyle name="Millares 2 64" xfId="733"/>
    <cellStyle name="Millares 2 64 2" xfId="734"/>
    <cellStyle name="Millares 2 64 3" xfId="735"/>
    <cellStyle name="Millares 2 64 4" xfId="736"/>
    <cellStyle name="Millares 2 65" xfId="737"/>
    <cellStyle name="Millares 2 65 2" xfId="738"/>
    <cellStyle name="Millares 2 65 3" xfId="739"/>
    <cellStyle name="Millares 2 65 4" xfId="740"/>
    <cellStyle name="Millares 2 66" xfId="741"/>
    <cellStyle name="Millares 2 66 2" xfId="742"/>
    <cellStyle name="Millares 2 66 3" xfId="743"/>
    <cellStyle name="Millares 2 66 4" xfId="744"/>
    <cellStyle name="Millares 2 67" xfId="745"/>
    <cellStyle name="Millares 2 67 2" xfId="746"/>
    <cellStyle name="Millares 2 67 3" xfId="747"/>
    <cellStyle name="Millares 2 67 4" xfId="748"/>
    <cellStyle name="Millares 2 68" xfId="749"/>
    <cellStyle name="Millares 2 68 2" xfId="750"/>
    <cellStyle name="Millares 2 68 3" xfId="751"/>
    <cellStyle name="Millares 2 68 4" xfId="752"/>
    <cellStyle name="Millares 2 69" xfId="753"/>
    <cellStyle name="Millares 2 69 2" xfId="2124"/>
    <cellStyle name="Millares 2 7" xfId="754"/>
    <cellStyle name="Millares 2 7 2" xfId="755"/>
    <cellStyle name="Millares 2 7 3" xfId="756"/>
    <cellStyle name="Millares 2 7 4" xfId="757"/>
    <cellStyle name="Millares 2 70" xfId="758"/>
    <cellStyle name="Millares 2 70 2" xfId="2125"/>
    <cellStyle name="Millares 2 71" xfId="759"/>
    <cellStyle name="Millares 2 71 2" xfId="2126"/>
    <cellStyle name="Millares 2 72" xfId="760"/>
    <cellStyle name="Millares 2 72 2" xfId="2127"/>
    <cellStyle name="Millares 2 73" xfId="1912"/>
    <cellStyle name="Millares 2 74" xfId="2640"/>
    <cellStyle name="Millares 2 75" xfId="2697"/>
    <cellStyle name="Millares 2 76" xfId="2760"/>
    <cellStyle name="Millares 2 77" xfId="2833"/>
    <cellStyle name="Millares 2 8" xfId="761"/>
    <cellStyle name="Millares 2 8 2" xfId="762"/>
    <cellStyle name="Millares 2 8 3" xfId="763"/>
    <cellStyle name="Millares 2 8 4" xfId="764"/>
    <cellStyle name="Millares 2 9" xfId="765"/>
    <cellStyle name="Millares 2 9 2" xfId="766"/>
    <cellStyle name="Millares 2 9 3" xfId="767"/>
    <cellStyle name="Millares 2 9 4" xfId="768"/>
    <cellStyle name="Millares 24" xfId="769"/>
    <cellStyle name="Millares 24 2" xfId="770"/>
    <cellStyle name="Millares 24 2 2" xfId="2129"/>
    <cellStyle name="Millares 24 3" xfId="771"/>
    <cellStyle name="Millares 24 3 2" xfId="2130"/>
    <cellStyle name="Millares 24 4" xfId="772"/>
    <cellStyle name="Millares 24 4 2" xfId="2131"/>
    <cellStyle name="Millares 24 5" xfId="2128"/>
    <cellStyle name="Millares 26" xfId="773"/>
    <cellStyle name="Millares 26 2" xfId="774"/>
    <cellStyle name="Millares 26 2 2" xfId="2133"/>
    <cellStyle name="Millares 26 3" xfId="775"/>
    <cellStyle name="Millares 26 3 2" xfId="2134"/>
    <cellStyle name="Millares 26 4" xfId="776"/>
    <cellStyle name="Millares 26 4 2" xfId="2135"/>
    <cellStyle name="Millares 26 5" xfId="2132"/>
    <cellStyle name="Millares 28" xfId="777"/>
    <cellStyle name="Millares 28 2" xfId="778"/>
    <cellStyle name="Millares 28 2 2" xfId="2137"/>
    <cellStyle name="Millares 28 3" xfId="779"/>
    <cellStyle name="Millares 28 3 2" xfId="2138"/>
    <cellStyle name="Millares 28 4" xfId="780"/>
    <cellStyle name="Millares 28 4 2" xfId="2139"/>
    <cellStyle name="Millares 28 5" xfId="2136"/>
    <cellStyle name="Millares 29" xfId="781"/>
    <cellStyle name="Millares 29 2" xfId="782"/>
    <cellStyle name="Millares 29 2 2" xfId="2141"/>
    <cellStyle name="Millares 29 3" xfId="783"/>
    <cellStyle name="Millares 29 3 2" xfId="2142"/>
    <cellStyle name="Millares 29 4" xfId="784"/>
    <cellStyle name="Millares 29 4 2" xfId="2143"/>
    <cellStyle name="Millares 29 5" xfId="2140"/>
    <cellStyle name="Millares 3" xfId="36"/>
    <cellStyle name="Millares 3 2" xfId="127"/>
    <cellStyle name="Millares 3 2 2" xfId="293"/>
    <cellStyle name="Millares 3 2 2 2" xfId="2920"/>
    <cellStyle name="Millares 3 2 3" xfId="209"/>
    <cellStyle name="Millares 3 2 4" xfId="2684"/>
    <cellStyle name="Millares 3 2 5" xfId="2742"/>
    <cellStyle name="Millares 3 2 6" xfId="2804"/>
    <cellStyle name="Millares 3 2 7" xfId="2858"/>
    <cellStyle name="Millares 3 3" xfId="268"/>
    <cellStyle name="Millares 3 3 2" xfId="2897"/>
    <cellStyle name="Millares 3 4" xfId="164"/>
    <cellStyle name="Millares 3 5" xfId="2642"/>
    <cellStyle name="Millares 3 6" xfId="2699"/>
    <cellStyle name="Millares 3 7" xfId="2762"/>
    <cellStyle name="Millares 3 8" xfId="2835"/>
    <cellStyle name="Millares 30" xfId="785"/>
    <cellStyle name="Millares 30 2" xfId="786"/>
    <cellStyle name="Millares 30 2 2" xfId="2145"/>
    <cellStyle name="Millares 30 3" xfId="787"/>
    <cellStyle name="Millares 30 3 2" xfId="2146"/>
    <cellStyle name="Millares 30 4" xfId="788"/>
    <cellStyle name="Millares 30 4 2" xfId="2147"/>
    <cellStyle name="Millares 30 5" xfId="2144"/>
    <cellStyle name="Millares 33" xfId="789"/>
    <cellStyle name="Millares 33 2" xfId="790"/>
    <cellStyle name="Millares 33 2 2" xfId="2149"/>
    <cellStyle name="Millares 33 3" xfId="791"/>
    <cellStyle name="Millares 33 3 2" xfId="2150"/>
    <cellStyle name="Millares 33 4" xfId="792"/>
    <cellStyle name="Millares 33 4 2" xfId="2151"/>
    <cellStyle name="Millares 33 5" xfId="2148"/>
    <cellStyle name="Millares 39" xfId="793"/>
    <cellStyle name="Millares 39 2" xfId="794"/>
    <cellStyle name="Millares 39 2 2" xfId="2153"/>
    <cellStyle name="Millares 39 3" xfId="795"/>
    <cellStyle name="Millares 39 3 2" xfId="2154"/>
    <cellStyle name="Millares 39 4" xfId="796"/>
    <cellStyle name="Millares 39 4 2" xfId="2155"/>
    <cellStyle name="Millares 39 5" xfId="2152"/>
    <cellStyle name="Millares 4" xfId="37"/>
    <cellStyle name="Millares 4 2" xfId="269"/>
    <cellStyle name="Millares 4 2 2" xfId="2184"/>
    <cellStyle name="Millares 4 2 3" xfId="2898"/>
    <cellStyle name="Millares 4 3" xfId="165"/>
    <cellStyle name="Millares 4 3 2" xfId="2410"/>
    <cellStyle name="Millares 4 4" xfId="1914"/>
    <cellStyle name="Millares 4 5" xfId="2643"/>
    <cellStyle name="Millares 4 6" xfId="2700"/>
    <cellStyle name="Millares 4 7" xfId="2763"/>
    <cellStyle name="Millares 4 8" xfId="2836"/>
    <cellStyle name="Millares 43" xfId="797"/>
    <cellStyle name="Millares 43 2" xfId="798"/>
    <cellStyle name="Millares 43 2 2" xfId="2157"/>
    <cellStyle name="Millares 43 3" xfId="799"/>
    <cellStyle name="Millares 43 3 2" xfId="2158"/>
    <cellStyle name="Millares 43 4" xfId="800"/>
    <cellStyle name="Millares 43 4 2" xfId="2159"/>
    <cellStyle name="Millares 43 5" xfId="2156"/>
    <cellStyle name="Millares 5" xfId="38"/>
    <cellStyle name="Millares 5 2" xfId="294"/>
    <cellStyle name="Millares 5 2 2" xfId="2921"/>
    <cellStyle name="Millares 5 3" xfId="210"/>
    <cellStyle name="Millares 5 4" xfId="2644"/>
    <cellStyle name="Millares 5 5" xfId="2701"/>
    <cellStyle name="Millares 5 6" xfId="2764"/>
    <cellStyle name="Millares 5 7" xfId="2859"/>
    <cellStyle name="Millares 51" xfId="801"/>
    <cellStyle name="Millares 51 2" xfId="802"/>
    <cellStyle name="Millares 51 2 2" xfId="2161"/>
    <cellStyle name="Millares 51 3" xfId="803"/>
    <cellStyle name="Millares 51 3 2" xfId="2162"/>
    <cellStyle name="Millares 51 4" xfId="804"/>
    <cellStyle name="Millares 51 4 2" xfId="2163"/>
    <cellStyle name="Millares 51 5" xfId="2160"/>
    <cellStyle name="Millares 6" xfId="39"/>
    <cellStyle name="Millares 6 2" xfId="295"/>
    <cellStyle name="Millares 6 3" xfId="211"/>
    <cellStyle name="Millares 7" xfId="87"/>
    <cellStyle name="Millares 7 2" xfId="144"/>
    <cellStyle name="Millares 7 2 2" xfId="297"/>
    <cellStyle name="Millares 7 2 2 2" xfId="2823"/>
    <cellStyle name="Millares 7 2 2 3" xfId="2831"/>
    <cellStyle name="Millares 7 2 2 4" xfId="2923"/>
    <cellStyle name="Millares 7 2 3" xfId="213"/>
    <cellStyle name="Millares 7 2 4" xfId="2687"/>
    <cellStyle name="Millares 7 2 5" xfId="2745"/>
    <cellStyle name="Millares 7 2 6" xfId="2807"/>
    <cellStyle name="Millares 7 2 7" xfId="2861"/>
    <cellStyle name="Millares 7 3" xfId="150"/>
    <cellStyle name="Millares 7 3 2" xfId="327"/>
    <cellStyle name="Millares 7 3 2 2" xfId="258"/>
    <cellStyle name="Millares 7 3 2 2 2" xfId="333"/>
    <cellStyle name="Millares 7 3 2 2 2 2" xfId="2951"/>
    <cellStyle name="Millares 7 3 2 2 3" xfId="2759"/>
    <cellStyle name="Millares 7 3 2 2 4" xfId="2821"/>
    <cellStyle name="Millares 7 3 2 2 5" xfId="2889"/>
    <cellStyle name="Millares 7 3 2 3" xfId="2946"/>
    <cellStyle name="Millares 7 3 3" xfId="249"/>
    <cellStyle name="Millares 7 3 4" xfId="2691"/>
    <cellStyle name="Millares 7 3 5" xfId="2749"/>
    <cellStyle name="Millares 7 3 6" xfId="2811"/>
    <cellStyle name="Millares 7 3 7" xfId="2884"/>
    <cellStyle name="Millares 7 4" xfId="296"/>
    <cellStyle name="Millares 7 4 2" xfId="2922"/>
    <cellStyle name="Millares 7 5" xfId="212"/>
    <cellStyle name="Millares 7 6" xfId="2664"/>
    <cellStyle name="Millares 7 7" xfId="2722"/>
    <cellStyle name="Millares 7 8" xfId="2784"/>
    <cellStyle name="Millares 7 9" xfId="2860"/>
    <cellStyle name="Millares 8" xfId="147"/>
    <cellStyle name="Millares 8 2" xfId="325"/>
    <cellStyle name="Millares 8 2 2" xfId="2944"/>
    <cellStyle name="Millares 8 3" xfId="245"/>
    <cellStyle name="Millares 8 4" xfId="2689"/>
    <cellStyle name="Millares 8 5" xfId="2747"/>
    <cellStyle name="Millares 8 6" xfId="2809"/>
    <cellStyle name="Millares 8 7" xfId="2882"/>
    <cellStyle name="Millares 9" xfId="153"/>
    <cellStyle name="Millares 9 2" xfId="337"/>
    <cellStyle name="Millares 9 2 2" xfId="2955"/>
    <cellStyle name="Millares 9 3" xfId="263"/>
    <cellStyle name="Millares 9 4" xfId="2693"/>
    <cellStyle name="Millares 9 5" xfId="2751"/>
    <cellStyle name="Millares 9 6" xfId="2813"/>
    <cellStyle name="Millares 9 7" xfId="2828"/>
    <cellStyle name="Millares 9 8" xfId="2893"/>
    <cellStyle name="Millares_Formatos del Instructivo E-S  2008" xfId="40"/>
    <cellStyle name="Millares_Formatos del Instructivo E-S  2008 2" xfId="2702"/>
    <cellStyle name="Millares_III.2.4 RESUMEN ADMINISTRATIVO 2" xfId="2824"/>
    <cellStyle name="Moneda" xfId="2638" builtinId="4"/>
    <cellStyle name="Moneda 2" xfId="41"/>
    <cellStyle name="Moneda 2 2" xfId="260"/>
    <cellStyle name="Moneda 2 2 2" xfId="335"/>
    <cellStyle name="Moneda 2 2 2 2" xfId="2953"/>
    <cellStyle name="Moneda 2 2 3" xfId="2891"/>
    <cellStyle name="Moneda 2 3" xfId="298"/>
    <cellStyle name="Moneda 2 3 2" xfId="1913"/>
    <cellStyle name="Moneda 2 4" xfId="214"/>
    <cellStyle name="Moneda 3" xfId="42"/>
    <cellStyle name="Moneda 3 2" xfId="299"/>
    <cellStyle name="Moneda 3 2 2" xfId="2924"/>
    <cellStyle name="Moneda 3 3" xfId="215"/>
    <cellStyle name="Moneda 3 4" xfId="241"/>
    <cellStyle name="Moneda 3 5" xfId="2645"/>
    <cellStyle name="Moneda 3 6" xfId="2703"/>
    <cellStyle name="Moneda 3 7" xfId="2765"/>
    <cellStyle name="Moneda 3 8" xfId="2862"/>
    <cellStyle name="Moneda 4" xfId="329"/>
    <cellStyle name="Moneda 4 2" xfId="2947"/>
    <cellStyle name="Moneda 5" xfId="252"/>
    <cellStyle name="Moneda 6" xfId="169"/>
    <cellStyle name="Moneda 7" xfId="2885"/>
    <cellStyle name="Neutral" xfId="43" builtinId="28" customBuiltin="1"/>
    <cellStyle name="Neutral 2" xfId="128"/>
    <cellStyle name="Normal" xfId="0" builtinId="0"/>
    <cellStyle name="Normal 10" xfId="44"/>
    <cellStyle name="Normal 10 2" xfId="129"/>
    <cellStyle name="Normal 10 2 2" xfId="157"/>
    <cellStyle name="Normal 10 3" xfId="805"/>
    <cellStyle name="Normal 10 4" xfId="806"/>
    <cellStyle name="Normal 11" xfId="45"/>
    <cellStyle name="Normal 11 2" xfId="300"/>
    <cellStyle name="Normal 11 2 2" xfId="808"/>
    <cellStyle name="Normal 11 2 3" xfId="2925"/>
    <cellStyle name="Normal 11 3" xfId="219"/>
    <cellStyle name="Normal 11 3 2" xfId="809"/>
    <cellStyle name="Normal 11 4" xfId="810"/>
    <cellStyle name="Normal 11 5" xfId="807"/>
    <cellStyle name="Normal 11 6" xfId="2646"/>
    <cellStyle name="Normal 11 7" xfId="2704"/>
    <cellStyle name="Normal 11 8" xfId="2766"/>
    <cellStyle name="Normal 11 9" xfId="2863"/>
    <cellStyle name="Normal 12" xfId="46"/>
    <cellStyle name="Normal 12 2" xfId="47"/>
    <cellStyle name="Normal 12 2 2" xfId="302"/>
    <cellStyle name="Normal 12 2 2 2" xfId="2927"/>
    <cellStyle name="Normal 12 2 3" xfId="221"/>
    <cellStyle name="Normal 12 2 4" xfId="812"/>
    <cellStyle name="Normal 12 2 5" xfId="2648"/>
    <cellStyle name="Normal 12 2 6" xfId="2706"/>
    <cellStyle name="Normal 12 2 7" xfId="2768"/>
    <cellStyle name="Normal 12 2 8" xfId="2865"/>
    <cellStyle name="Normal 12 3" xfId="301"/>
    <cellStyle name="Normal 12 3 2" xfId="813"/>
    <cellStyle name="Normal 12 3 3" xfId="2926"/>
    <cellStyle name="Normal 12 4" xfId="220"/>
    <cellStyle name="Normal 12 4 2" xfId="814"/>
    <cellStyle name="Normal 12 5" xfId="811"/>
    <cellStyle name="Normal 12 6" xfId="2647"/>
    <cellStyle name="Normal 12 7" xfId="2705"/>
    <cellStyle name="Normal 12 8" xfId="2767"/>
    <cellStyle name="Normal 12 9" xfId="2864"/>
    <cellStyle name="Normal 13" xfId="48"/>
    <cellStyle name="Normal 13 2" xfId="130"/>
    <cellStyle name="Normal 13 2 2" xfId="304"/>
    <cellStyle name="Normal 13 3" xfId="303"/>
    <cellStyle name="Normal 13 3 2" xfId="815"/>
    <cellStyle name="Normal 13 3 3" xfId="2928"/>
    <cellStyle name="Normal 13 4" xfId="222"/>
    <cellStyle name="Normal 13 4 2" xfId="816"/>
    <cellStyle name="Normal 13 5" xfId="2649"/>
    <cellStyle name="Normal 13 6" xfId="2707"/>
    <cellStyle name="Normal 13 7" xfId="2769"/>
    <cellStyle name="Normal 13 8" xfId="2866"/>
    <cellStyle name="Normal 14" xfId="49"/>
    <cellStyle name="Normal 14 2" xfId="305"/>
    <cellStyle name="Normal 14 2 2" xfId="818"/>
    <cellStyle name="Normal 14 2 3" xfId="2929"/>
    <cellStyle name="Normal 14 3" xfId="223"/>
    <cellStyle name="Normal 14 3 2" xfId="819"/>
    <cellStyle name="Normal 14 4" xfId="820"/>
    <cellStyle name="Normal 14 5" xfId="817"/>
    <cellStyle name="Normal 14 6" xfId="2650"/>
    <cellStyle name="Normal 14 7" xfId="2708"/>
    <cellStyle name="Normal 14 8" xfId="2770"/>
    <cellStyle name="Normal 14 9" xfId="2867"/>
    <cellStyle name="Normal 15" xfId="50"/>
    <cellStyle name="Normal 15 2" xfId="306"/>
    <cellStyle name="Normal 15 2 2" xfId="822"/>
    <cellStyle name="Normal 15 2 3" xfId="2930"/>
    <cellStyle name="Normal 15 3" xfId="224"/>
    <cellStyle name="Normal 15 3 2" xfId="823"/>
    <cellStyle name="Normal 15 4" xfId="824"/>
    <cellStyle name="Normal 15 5" xfId="821"/>
    <cellStyle name="Normal 15 6" xfId="2651"/>
    <cellStyle name="Normal 15 7" xfId="2709"/>
    <cellStyle name="Normal 15 8" xfId="2771"/>
    <cellStyle name="Normal 15 9" xfId="2868"/>
    <cellStyle name="Normal 16" xfId="84"/>
    <cellStyle name="Normal 16 2" xfId="307"/>
    <cellStyle name="Normal 16 2 2" xfId="826"/>
    <cellStyle name="Normal 16 2 3" xfId="2931"/>
    <cellStyle name="Normal 16 3" xfId="225"/>
    <cellStyle name="Normal 16 3 2" xfId="827"/>
    <cellStyle name="Normal 16 4" xfId="828"/>
    <cellStyle name="Normal 16 5" xfId="825"/>
    <cellStyle name="Normal 16 6" xfId="2662"/>
    <cellStyle name="Normal 16 7" xfId="2720"/>
    <cellStyle name="Normal 16 8" xfId="2782"/>
    <cellStyle name="Normal 16 9" xfId="2869"/>
    <cellStyle name="Normal 17" xfId="86"/>
    <cellStyle name="Normal 17 10" xfId="2870"/>
    <cellStyle name="Normal 17 2" xfId="143"/>
    <cellStyle name="Normal 17 2 2" xfId="309"/>
    <cellStyle name="Normal 17 2 2 2" xfId="2822"/>
    <cellStyle name="Normal 17 2 2 3" xfId="2830"/>
    <cellStyle name="Normal 17 2 2 4" xfId="2933"/>
    <cellStyle name="Normal 17 2 3" xfId="227"/>
    <cellStyle name="Normal 17 2 4" xfId="830"/>
    <cellStyle name="Normal 17 2 5" xfId="2686"/>
    <cellStyle name="Normal 17 2 6" xfId="2744"/>
    <cellStyle name="Normal 17 2 7" xfId="2806"/>
    <cellStyle name="Normal 17 2 8" xfId="2871"/>
    <cellStyle name="Normal 17 3" xfId="148"/>
    <cellStyle name="Normal 17 3 2" xfId="326"/>
    <cellStyle name="Normal 17 3 2 2" xfId="256"/>
    <cellStyle name="Normal 17 3 2 2 2" xfId="331"/>
    <cellStyle name="Normal 17 3 2 2 2 2" xfId="2949"/>
    <cellStyle name="Normal 17 3 2 2 3" xfId="2757"/>
    <cellStyle name="Normal 17 3 2 2 4" xfId="2819"/>
    <cellStyle name="Normal 17 3 2 2 5" xfId="2887"/>
    <cellStyle name="Normal 17 3 2 3" xfId="2945"/>
    <cellStyle name="Normal 17 3 3" xfId="259"/>
    <cellStyle name="Normal 17 3 3 2" xfId="334"/>
    <cellStyle name="Normal 17 3 3 2 2" xfId="2952"/>
    <cellStyle name="Normal 17 3 3 3" xfId="2890"/>
    <cellStyle name="Normal 17 3 4" xfId="247"/>
    <cellStyle name="Normal 17 3 5" xfId="831"/>
    <cellStyle name="Normal 17 3 6" xfId="2690"/>
    <cellStyle name="Normal 17 3 7" xfId="2748"/>
    <cellStyle name="Normal 17 3 8" xfId="2810"/>
    <cellStyle name="Normal 17 3 9" xfId="2883"/>
    <cellStyle name="Normal 17 4" xfId="154"/>
    <cellStyle name="Normal 17 4 2" xfId="308"/>
    <cellStyle name="Normal 17 4 3" xfId="832"/>
    <cellStyle name="Normal 17 4 4" xfId="2694"/>
    <cellStyle name="Normal 17 4 5" xfId="2752"/>
    <cellStyle name="Normal 17 4 6" xfId="2814"/>
    <cellStyle name="Normal 17 4 7" xfId="2825"/>
    <cellStyle name="Normal 17 4 8" xfId="2932"/>
    <cellStyle name="Normal 17 5" xfId="226"/>
    <cellStyle name="Normal 17 6" xfId="829"/>
    <cellStyle name="Normal 17 7" xfId="2663"/>
    <cellStyle name="Normal 17 8" xfId="2721"/>
    <cellStyle name="Normal 17 9" xfId="2783"/>
    <cellStyle name="Normal 18" xfId="131"/>
    <cellStyle name="Normal 18 2" xfId="834"/>
    <cellStyle name="Normal 18 3" xfId="835"/>
    <cellStyle name="Normal 18 4" xfId="836"/>
    <cellStyle name="Normal 18 5" xfId="833"/>
    <cellStyle name="Normal 19" xfId="146"/>
    <cellStyle name="Normal 19 2" xfId="324"/>
    <cellStyle name="Normal 19 2 2" xfId="2390"/>
    <cellStyle name="Normal 19 2 3" xfId="2943"/>
    <cellStyle name="Normal 19 3" xfId="243"/>
    <cellStyle name="Normal 19 3 2" xfId="2616"/>
    <cellStyle name="Normal 19 4" xfId="2164"/>
    <cellStyle name="Normal 19 5" xfId="2688"/>
    <cellStyle name="Normal 19 6" xfId="2746"/>
    <cellStyle name="Normal 19 7" xfId="2808"/>
    <cellStyle name="Normal 19 8" xfId="2881"/>
    <cellStyle name="Normal 2" xfId="51"/>
    <cellStyle name="Normal 2 10" xfId="251"/>
    <cellStyle name="Normal 2 10 2" xfId="328"/>
    <cellStyle name="Normal 2 10 3" xfId="837"/>
    <cellStyle name="Normal 2 10 4" xfId="838"/>
    <cellStyle name="Normal 2 11" xfId="839"/>
    <cellStyle name="Normal 2 11 2" xfId="840"/>
    <cellStyle name="Normal 2 11 3" xfId="841"/>
    <cellStyle name="Normal 2 11 4" xfId="842"/>
    <cellStyle name="Normal 2 12" xfId="843"/>
    <cellStyle name="Normal 2 12 2" xfId="844"/>
    <cellStyle name="Normal 2 12 3" xfId="845"/>
    <cellStyle name="Normal 2 12 4" xfId="846"/>
    <cellStyle name="Normal 2 13" xfId="847"/>
    <cellStyle name="Normal 2 13 2" xfId="848"/>
    <cellStyle name="Normal 2 13 3" xfId="849"/>
    <cellStyle name="Normal 2 13 4" xfId="850"/>
    <cellStyle name="Normal 2 14" xfId="851"/>
    <cellStyle name="Normal 2 14 2" xfId="852"/>
    <cellStyle name="Normal 2 14 3" xfId="853"/>
    <cellStyle name="Normal 2 14 4" xfId="854"/>
    <cellStyle name="Normal 2 15" xfId="855"/>
    <cellStyle name="Normal 2 15 2" xfId="856"/>
    <cellStyle name="Normal 2 15 3" xfId="857"/>
    <cellStyle name="Normal 2 15 4" xfId="858"/>
    <cellStyle name="Normal 2 16" xfId="859"/>
    <cellStyle name="Normal 2 16 2" xfId="860"/>
    <cellStyle name="Normal 2 16 3" xfId="861"/>
    <cellStyle name="Normal 2 16 4" xfId="862"/>
    <cellStyle name="Normal 2 17" xfId="863"/>
    <cellStyle name="Normal 2 17 2" xfId="864"/>
    <cellStyle name="Normal 2 17 3" xfId="865"/>
    <cellStyle name="Normal 2 17 4" xfId="866"/>
    <cellStyle name="Normal 2 18" xfId="867"/>
    <cellStyle name="Normal 2 18 2" xfId="868"/>
    <cellStyle name="Normal 2 18 3" xfId="869"/>
    <cellStyle name="Normal 2 18 4" xfId="870"/>
    <cellStyle name="Normal 2 19" xfId="871"/>
    <cellStyle name="Normal 2 19 2" xfId="872"/>
    <cellStyle name="Normal 2 19 3" xfId="873"/>
    <cellStyle name="Normal 2 19 4" xfId="874"/>
    <cellStyle name="Normal 2 2" xfId="52"/>
    <cellStyle name="Normal 2 2 2" xfId="85"/>
    <cellStyle name="Normal 2 2 2 2" xfId="149"/>
    <cellStyle name="Normal 2 2 3" xfId="875"/>
    <cellStyle name="Normal 2 2 4" xfId="876"/>
    <cellStyle name="Normal 2 20" xfId="877"/>
    <cellStyle name="Normal 2 20 2" xfId="878"/>
    <cellStyle name="Normal 2 20 3" xfId="879"/>
    <cellStyle name="Normal 2 20 4" xfId="880"/>
    <cellStyle name="Normal 2 21" xfId="881"/>
    <cellStyle name="Normal 2 21 2" xfId="882"/>
    <cellStyle name="Normal 2 21 3" xfId="883"/>
    <cellStyle name="Normal 2 21 4" xfId="884"/>
    <cellStyle name="Normal 2 22" xfId="885"/>
    <cellStyle name="Normal 2 22 2" xfId="886"/>
    <cellStyle name="Normal 2 22 3" xfId="887"/>
    <cellStyle name="Normal 2 22 4" xfId="888"/>
    <cellStyle name="Normal 2 23" xfId="889"/>
    <cellStyle name="Normal 2 23 2" xfId="890"/>
    <cellStyle name="Normal 2 23 3" xfId="891"/>
    <cellStyle name="Normal 2 23 4" xfId="892"/>
    <cellStyle name="Normal 2 24" xfId="893"/>
    <cellStyle name="Normal 2 24 2" xfId="894"/>
    <cellStyle name="Normal 2 24 3" xfId="895"/>
    <cellStyle name="Normal 2 24 4" xfId="896"/>
    <cellStyle name="Normal 2 25" xfId="897"/>
    <cellStyle name="Normal 2 25 2" xfId="898"/>
    <cellStyle name="Normal 2 25 3" xfId="899"/>
    <cellStyle name="Normal 2 25 4" xfId="900"/>
    <cellStyle name="Normal 2 26" xfId="901"/>
    <cellStyle name="Normal 2 26 2" xfId="902"/>
    <cellStyle name="Normal 2 26 3" xfId="903"/>
    <cellStyle name="Normal 2 26 4" xfId="904"/>
    <cellStyle name="Normal 2 27" xfId="905"/>
    <cellStyle name="Normal 2 27 2" xfId="906"/>
    <cellStyle name="Normal 2 27 3" xfId="907"/>
    <cellStyle name="Normal 2 27 4" xfId="908"/>
    <cellStyle name="Normal 2 28" xfId="909"/>
    <cellStyle name="Normal 2 28 2" xfId="910"/>
    <cellStyle name="Normal 2 28 3" xfId="911"/>
    <cellStyle name="Normal 2 28 4" xfId="912"/>
    <cellStyle name="Normal 2 29" xfId="913"/>
    <cellStyle name="Normal 2 29 2" xfId="914"/>
    <cellStyle name="Normal 2 29 3" xfId="915"/>
    <cellStyle name="Normal 2 29 4" xfId="916"/>
    <cellStyle name="Normal 2 3" xfId="53"/>
    <cellStyle name="Normal 2 3 2" xfId="310"/>
    <cellStyle name="Normal 2 3 3" xfId="228"/>
    <cellStyle name="Normal 2 3 4" xfId="917"/>
    <cellStyle name="Normal 2 30" xfId="918"/>
    <cellStyle name="Normal 2 30 2" xfId="919"/>
    <cellStyle name="Normal 2 30 3" xfId="920"/>
    <cellStyle name="Normal 2 30 4" xfId="921"/>
    <cellStyle name="Normal 2 31" xfId="922"/>
    <cellStyle name="Normal 2 31 2" xfId="923"/>
    <cellStyle name="Normal 2 31 3" xfId="924"/>
    <cellStyle name="Normal 2 31 4" xfId="925"/>
    <cellStyle name="Normal 2 32" xfId="926"/>
    <cellStyle name="Normal 2 32 2" xfId="927"/>
    <cellStyle name="Normal 2 32 3" xfId="928"/>
    <cellStyle name="Normal 2 32 4" xfId="929"/>
    <cellStyle name="Normal 2 33" xfId="930"/>
    <cellStyle name="Normal 2 33 2" xfId="931"/>
    <cellStyle name="Normal 2 33 3" xfId="932"/>
    <cellStyle name="Normal 2 33 4" xfId="933"/>
    <cellStyle name="Normal 2 34" xfId="934"/>
    <cellStyle name="Normal 2 34 2" xfId="935"/>
    <cellStyle name="Normal 2 34 3" xfId="936"/>
    <cellStyle name="Normal 2 34 4" xfId="937"/>
    <cellStyle name="Normal 2 35" xfId="938"/>
    <cellStyle name="Normal 2 35 2" xfId="939"/>
    <cellStyle name="Normal 2 35 3" xfId="940"/>
    <cellStyle name="Normal 2 35 4" xfId="941"/>
    <cellStyle name="Normal 2 36" xfId="942"/>
    <cellStyle name="Normal 2 36 2" xfId="943"/>
    <cellStyle name="Normal 2 36 3" xfId="944"/>
    <cellStyle name="Normal 2 36 4" xfId="945"/>
    <cellStyle name="Normal 2 37" xfId="946"/>
    <cellStyle name="Normal 2 37 2" xfId="947"/>
    <cellStyle name="Normal 2 37 3" xfId="948"/>
    <cellStyle name="Normal 2 37 4" xfId="949"/>
    <cellStyle name="Normal 2 38" xfId="950"/>
    <cellStyle name="Normal 2 38 2" xfId="951"/>
    <cellStyle name="Normal 2 38 3" xfId="952"/>
    <cellStyle name="Normal 2 38 4" xfId="953"/>
    <cellStyle name="Normal 2 39" xfId="954"/>
    <cellStyle name="Normal 2 39 2" xfId="955"/>
    <cellStyle name="Normal 2 39 3" xfId="956"/>
    <cellStyle name="Normal 2 39 4" xfId="957"/>
    <cellStyle name="Normal 2 4" xfId="54"/>
    <cellStyle name="Normal 2 4 2" xfId="311"/>
    <cellStyle name="Normal 2 4 2 2" xfId="959"/>
    <cellStyle name="Normal 2 4 2 3" xfId="2934"/>
    <cellStyle name="Normal 2 4 3" xfId="229"/>
    <cellStyle name="Normal 2 4 3 2" xfId="960"/>
    <cellStyle name="Normal 2 4 4" xfId="961"/>
    <cellStyle name="Normal 2 4 5" xfId="958"/>
    <cellStyle name="Normal 2 4 6" xfId="2652"/>
    <cellStyle name="Normal 2 4 7" xfId="2710"/>
    <cellStyle name="Normal 2 4 8" xfId="2772"/>
    <cellStyle name="Normal 2 4 9" xfId="2872"/>
    <cellStyle name="Normal 2 40" xfId="962"/>
    <cellStyle name="Normal 2 40 2" xfId="963"/>
    <cellStyle name="Normal 2 40 3" xfId="964"/>
    <cellStyle name="Normal 2 40 4" xfId="965"/>
    <cellStyle name="Normal 2 41" xfId="966"/>
    <cellStyle name="Normal 2 41 2" xfId="967"/>
    <cellStyle name="Normal 2 41 3" xfId="968"/>
    <cellStyle name="Normal 2 41 4" xfId="969"/>
    <cellStyle name="Normal 2 42" xfId="970"/>
    <cellStyle name="Normal 2 42 2" xfId="971"/>
    <cellStyle name="Normal 2 42 3" xfId="972"/>
    <cellStyle name="Normal 2 42 4" xfId="973"/>
    <cellStyle name="Normal 2 43" xfId="974"/>
    <cellStyle name="Normal 2 43 2" xfId="975"/>
    <cellStyle name="Normal 2 43 3" xfId="976"/>
    <cellStyle name="Normal 2 43 4" xfId="977"/>
    <cellStyle name="Normal 2 44" xfId="978"/>
    <cellStyle name="Normal 2 44 2" xfId="979"/>
    <cellStyle name="Normal 2 44 3" xfId="980"/>
    <cellStyle name="Normal 2 44 4" xfId="981"/>
    <cellStyle name="Normal 2 45" xfId="982"/>
    <cellStyle name="Normal 2 45 2" xfId="983"/>
    <cellStyle name="Normal 2 45 3" xfId="984"/>
    <cellStyle name="Normal 2 45 4" xfId="985"/>
    <cellStyle name="Normal 2 46" xfId="986"/>
    <cellStyle name="Normal 2 46 2" xfId="987"/>
    <cellStyle name="Normal 2 46 3" xfId="988"/>
    <cellStyle name="Normal 2 46 4" xfId="989"/>
    <cellStyle name="Normal 2 47" xfId="990"/>
    <cellStyle name="Normal 2 47 2" xfId="991"/>
    <cellStyle name="Normal 2 47 3" xfId="992"/>
    <cellStyle name="Normal 2 47 4" xfId="993"/>
    <cellStyle name="Normal 2 48" xfId="994"/>
    <cellStyle name="Normal 2 48 2" xfId="995"/>
    <cellStyle name="Normal 2 48 3" xfId="996"/>
    <cellStyle name="Normal 2 48 4" xfId="997"/>
    <cellStyle name="Normal 2 49" xfId="998"/>
    <cellStyle name="Normal 2 49 2" xfId="999"/>
    <cellStyle name="Normal 2 49 3" xfId="1000"/>
    <cellStyle name="Normal 2 49 4" xfId="1001"/>
    <cellStyle name="Normal 2 5" xfId="55"/>
    <cellStyle name="Normal 2 5 2" xfId="312"/>
    <cellStyle name="Normal 2 5 2 2" xfId="1003"/>
    <cellStyle name="Normal 2 5 2 3" xfId="2935"/>
    <cellStyle name="Normal 2 5 3" xfId="230"/>
    <cellStyle name="Normal 2 5 3 2" xfId="1004"/>
    <cellStyle name="Normal 2 5 4" xfId="1005"/>
    <cellStyle name="Normal 2 5 5" xfId="1002"/>
    <cellStyle name="Normal 2 5 6" xfId="2653"/>
    <cellStyle name="Normal 2 5 7" xfId="2711"/>
    <cellStyle name="Normal 2 5 8" xfId="2773"/>
    <cellStyle name="Normal 2 5 9" xfId="2873"/>
    <cellStyle name="Normal 2 50" xfId="1006"/>
    <cellStyle name="Normal 2 50 2" xfId="1007"/>
    <cellStyle name="Normal 2 50 3" xfId="1008"/>
    <cellStyle name="Normal 2 50 4" xfId="1009"/>
    <cellStyle name="Normal 2 51" xfId="1010"/>
    <cellStyle name="Normal 2 51 2" xfId="1011"/>
    <cellStyle name="Normal 2 51 3" xfId="1012"/>
    <cellStyle name="Normal 2 51 4" xfId="1013"/>
    <cellStyle name="Normal 2 52" xfId="1014"/>
    <cellStyle name="Normal 2 52 2" xfId="1015"/>
    <cellStyle name="Normal 2 52 3" xfId="1016"/>
    <cellStyle name="Normal 2 52 4" xfId="1017"/>
    <cellStyle name="Normal 2 53" xfId="1018"/>
    <cellStyle name="Normal 2 53 2" xfId="1019"/>
    <cellStyle name="Normal 2 53 3" xfId="1020"/>
    <cellStyle name="Normal 2 53 4" xfId="1021"/>
    <cellStyle name="Normal 2 54" xfId="1022"/>
    <cellStyle name="Normal 2 54 2" xfId="1023"/>
    <cellStyle name="Normal 2 54 3" xfId="1024"/>
    <cellStyle name="Normal 2 54 4" xfId="1025"/>
    <cellStyle name="Normal 2 55" xfId="1026"/>
    <cellStyle name="Normal 2 55 2" xfId="1027"/>
    <cellStyle name="Normal 2 55 3" xfId="1028"/>
    <cellStyle name="Normal 2 55 4" xfId="1029"/>
    <cellStyle name="Normal 2 56" xfId="1030"/>
    <cellStyle name="Normal 2 56 2" xfId="1031"/>
    <cellStyle name="Normal 2 56 3" xfId="1032"/>
    <cellStyle name="Normal 2 56 4" xfId="1033"/>
    <cellStyle name="Normal 2 57" xfId="1034"/>
    <cellStyle name="Normal 2 57 2" xfId="1035"/>
    <cellStyle name="Normal 2 57 3" xfId="1036"/>
    <cellStyle name="Normal 2 57 4" xfId="1037"/>
    <cellStyle name="Normal 2 58" xfId="1038"/>
    <cellStyle name="Normal 2 58 2" xfId="1039"/>
    <cellStyle name="Normal 2 58 3" xfId="1040"/>
    <cellStyle name="Normal 2 58 4" xfId="1041"/>
    <cellStyle name="Normal 2 59" xfId="1042"/>
    <cellStyle name="Normal 2 59 2" xfId="1043"/>
    <cellStyle name="Normal 2 59 3" xfId="1044"/>
    <cellStyle name="Normal 2 59 4" xfId="1045"/>
    <cellStyle name="Normal 2 6" xfId="56"/>
    <cellStyle name="Normal 2 6 2" xfId="313"/>
    <cellStyle name="Normal 2 6 2 2" xfId="1047"/>
    <cellStyle name="Normal 2 6 2 3" xfId="2936"/>
    <cellStyle name="Normal 2 6 3" xfId="231"/>
    <cellStyle name="Normal 2 6 3 2" xfId="1048"/>
    <cellStyle name="Normal 2 6 4" xfId="1049"/>
    <cellStyle name="Normal 2 6 5" xfId="1046"/>
    <cellStyle name="Normal 2 6 6" xfId="2654"/>
    <cellStyle name="Normal 2 6 7" xfId="2712"/>
    <cellStyle name="Normal 2 6 8" xfId="2774"/>
    <cellStyle name="Normal 2 6 9" xfId="2874"/>
    <cellStyle name="Normal 2 60" xfId="1050"/>
    <cellStyle name="Normal 2 60 2" xfId="1051"/>
    <cellStyle name="Normal 2 60 3" xfId="1052"/>
    <cellStyle name="Normal 2 60 4" xfId="1053"/>
    <cellStyle name="Normal 2 61" xfId="1054"/>
    <cellStyle name="Normal 2 61 2" xfId="1055"/>
    <cellStyle name="Normal 2 61 3" xfId="1056"/>
    <cellStyle name="Normal 2 61 4" xfId="1057"/>
    <cellStyle name="Normal 2 62" xfId="1058"/>
    <cellStyle name="Normal 2 62 2" xfId="1059"/>
    <cellStyle name="Normal 2 62 3" xfId="1060"/>
    <cellStyle name="Normal 2 62 4" xfId="1061"/>
    <cellStyle name="Normal 2 63" xfId="1062"/>
    <cellStyle name="Normal 2 63 2" xfId="1063"/>
    <cellStyle name="Normal 2 63 3" xfId="1064"/>
    <cellStyle name="Normal 2 63 4" xfId="1065"/>
    <cellStyle name="Normal 2 64" xfId="1066"/>
    <cellStyle name="Normal 2 64 2" xfId="1067"/>
    <cellStyle name="Normal 2 64 3" xfId="1068"/>
    <cellStyle name="Normal 2 64 4" xfId="1069"/>
    <cellStyle name="Normal 2 65" xfId="1070"/>
    <cellStyle name="Normal 2 65 2" xfId="1071"/>
    <cellStyle name="Normal 2 65 3" xfId="1072"/>
    <cellStyle name="Normal 2 65 4" xfId="1073"/>
    <cellStyle name="Normal 2 66" xfId="1074"/>
    <cellStyle name="Normal 2 66 2" xfId="1075"/>
    <cellStyle name="Normal 2 66 3" xfId="1076"/>
    <cellStyle name="Normal 2 66 4" xfId="1077"/>
    <cellStyle name="Normal 2 67" xfId="1078"/>
    <cellStyle name="Normal 2 67 2" xfId="1079"/>
    <cellStyle name="Normal 2 67 3" xfId="1080"/>
    <cellStyle name="Normal 2 67 4" xfId="1081"/>
    <cellStyle name="Normal 2 68" xfId="1082"/>
    <cellStyle name="Normal 2 68 2" xfId="1083"/>
    <cellStyle name="Normal 2 68 3" xfId="1084"/>
    <cellStyle name="Normal 2 68 4" xfId="1085"/>
    <cellStyle name="Normal 2 69" xfId="1086"/>
    <cellStyle name="Normal 2 69 2" xfId="1087"/>
    <cellStyle name="Normal 2 69 3" xfId="1088"/>
    <cellStyle name="Normal 2 69 4" xfId="1089"/>
    <cellStyle name="Normal 2 7" xfId="57"/>
    <cellStyle name="Normal 2 7 2" xfId="314"/>
    <cellStyle name="Normal 2 7 2 2" xfId="1091"/>
    <cellStyle name="Normal 2 7 2 3" xfId="2937"/>
    <cellStyle name="Normal 2 7 3" xfId="232"/>
    <cellStyle name="Normal 2 7 3 2" xfId="1092"/>
    <cellStyle name="Normal 2 7 4" xfId="1093"/>
    <cellStyle name="Normal 2 7 5" xfId="1090"/>
    <cellStyle name="Normal 2 7 6" xfId="2655"/>
    <cellStyle name="Normal 2 7 7" xfId="2713"/>
    <cellStyle name="Normal 2 7 8" xfId="2775"/>
    <cellStyle name="Normal 2 7 9" xfId="2875"/>
    <cellStyle name="Normal 2 8" xfId="58"/>
    <cellStyle name="Normal 2 8 2" xfId="315"/>
    <cellStyle name="Normal 2 8 2 2" xfId="1095"/>
    <cellStyle name="Normal 2 8 2 3" xfId="2938"/>
    <cellStyle name="Normal 2 8 3" xfId="233"/>
    <cellStyle name="Normal 2 8 3 2" xfId="1096"/>
    <cellStyle name="Normal 2 8 4" xfId="1097"/>
    <cellStyle name="Normal 2 8 5" xfId="1094"/>
    <cellStyle name="Normal 2 8 6" xfId="2656"/>
    <cellStyle name="Normal 2 8 7" xfId="2714"/>
    <cellStyle name="Normal 2 8 8" xfId="2776"/>
    <cellStyle name="Normal 2 8 9" xfId="2876"/>
    <cellStyle name="Normal 2 9" xfId="244"/>
    <cellStyle name="Normal 2 9 2" xfId="1098"/>
    <cellStyle name="Normal 2 9 3" xfId="1099"/>
    <cellStyle name="Normal 2 9 4" xfId="1100"/>
    <cellStyle name="Normal 2_BASE 2010 B" xfId="132"/>
    <cellStyle name="Normal 2_INF TRIM. D.G.S.U. ENE JUN 2010" xfId="2636"/>
    <cellStyle name="Normal 20" xfId="151"/>
    <cellStyle name="Normal 20 2" xfId="257"/>
    <cellStyle name="Normal 20 2 2" xfId="332"/>
    <cellStyle name="Normal 20 2 2 2" xfId="2950"/>
    <cellStyle name="Normal 20 2 3" xfId="1102"/>
    <cellStyle name="Normal 20 2 4" xfId="2758"/>
    <cellStyle name="Normal 20 2 5" xfId="2820"/>
    <cellStyle name="Normal 20 2 6" xfId="2888"/>
    <cellStyle name="Normal 20 3" xfId="1103"/>
    <cellStyle name="Normal 20 4" xfId="1104"/>
    <cellStyle name="Normal 20 5" xfId="1101"/>
    <cellStyle name="Normal 20 6" xfId="2692"/>
    <cellStyle name="Normal 20 7" xfId="2750"/>
    <cellStyle name="Normal 20 8" xfId="2812"/>
    <cellStyle name="Normal 20 9" xfId="2827"/>
    <cellStyle name="Normal 21" xfId="155"/>
    <cellStyle name="Normal 21 2" xfId="1106"/>
    <cellStyle name="Normal 21 3" xfId="1107"/>
    <cellStyle name="Normal 21 4" xfId="1108"/>
    <cellStyle name="Normal 21 5" xfId="1105"/>
    <cellStyle name="Normal 21 6" xfId="2695"/>
    <cellStyle name="Normal 21 7" xfId="2753"/>
    <cellStyle name="Normal 21 8" xfId="2815"/>
    <cellStyle name="Normal 22" xfId="1109"/>
    <cellStyle name="Normal 22 2" xfId="1110"/>
    <cellStyle name="Normal 22 3" xfId="1111"/>
    <cellStyle name="Normal 22 4" xfId="1112"/>
    <cellStyle name="Normal 23" xfId="1113"/>
    <cellStyle name="Normal 24" xfId="1114"/>
    <cellStyle name="Normal 24 2" xfId="1115"/>
    <cellStyle name="Normal 24 3" xfId="1116"/>
    <cellStyle name="Normal 24 4" xfId="1117"/>
    <cellStyle name="Normal 25" xfId="1118"/>
    <cellStyle name="Normal 25 2" xfId="1119"/>
    <cellStyle name="Normal 25 3" xfId="1120"/>
    <cellStyle name="Normal 25 4" xfId="1121"/>
    <cellStyle name="Normal 26" xfId="1122"/>
    <cellStyle name="Normal 27" xfId="1123"/>
    <cellStyle name="Normal 27 2" xfId="1124"/>
    <cellStyle name="Normal 27 3" xfId="1125"/>
    <cellStyle name="Normal 27 4" xfId="1126"/>
    <cellStyle name="Normal 28" xfId="1127"/>
    <cellStyle name="Normal 28 2" xfId="1128"/>
    <cellStyle name="Normal 28 3" xfId="1129"/>
    <cellStyle name="Normal 28 4" xfId="1130"/>
    <cellStyle name="Normal 29" xfId="1131"/>
    <cellStyle name="Normal 29 2" xfId="1132"/>
    <cellStyle name="Normal 29 3" xfId="1133"/>
    <cellStyle name="Normal 29 4" xfId="1134"/>
    <cellStyle name="Normal 29 5" xfId="1135"/>
    <cellStyle name="Normal 3" xfId="59"/>
    <cellStyle name="Normal 3 10" xfId="1136"/>
    <cellStyle name="Normal 3 11" xfId="1137"/>
    <cellStyle name="Normal 3 12" xfId="1138"/>
    <cellStyle name="Normal 3 13" xfId="1139"/>
    <cellStyle name="Normal 3 2" xfId="60"/>
    <cellStyle name="Normal 3 2 2" xfId="262"/>
    <cellStyle name="Normal 3 2 2 2" xfId="336"/>
    <cellStyle name="Normal 3 2 2 2 2" xfId="2954"/>
    <cellStyle name="Normal 3 2 2 3" xfId="1141"/>
    <cellStyle name="Normal 3 2 2 4" xfId="2892"/>
    <cellStyle name="Normal 3 2 3" xfId="270"/>
    <cellStyle name="Normal 3 2 3 2" xfId="1142"/>
    <cellStyle name="Normal 3 2 3 3" xfId="2899"/>
    <cellStyle name="Normal 3 2 4" xfId="166"/>
    <cellStyle name="Normal 3 2 4 2" xfId="1143"/>
    <cellStyle name="Normal 3 2 5" xfId="1140"/>
    <cellStyle name="Normal 3 2 6" xfId="2657"/>
    <cellStyle name="Normal 3 2 7" xfId="2715"/>
    <cellStyle name="Normal 3 2 8" xfId="2777"/>
    <cellStyle name="Normal 3 2 9" xfId="2837"/>
    <cellStyle name="Normal 3 3" xfId="61"/>
    <cellStyle name="Normal 3 3 2" xfId="316"/>
    <cellStyle name="Normal 3 3 2 2" xfId="1145"/>
    <cellStyle name="Normal 3 3 2 3" xfId="2939"/>
    <cellStyle name="Normal 3 3 3" xfId="234"/>
    <cellStyle name="Normal 3 3 3 2" xfId="1146"/>
    <cellStyle name="Normal 3 3 4" xfId="1147"/>
    <cellStyle name="Normal 3 3 5" xfId="1144"/>
    <cellStyle name="Normal 3 3 6" xfId="2658"/>
    <cellStyle name="Normal 3 3 7" xfId="2716"/>
    <cellStyle name="Normal 3 3 8" xfId="2778"/>
    <cellStyle name="Normal 3 3 9" xfId="2877"/>
    <cellStyle name="Normal 3 4" xfId="62"/>
    <cellStyle name="Normal 3 4 2" xfId="317"/>
    <cellStyle name="Normal 3 4 2 2" xfId="1149"/>
    <cellStyle name="Normal 3 4 2 3" xfId="2940"/>
    <cellStyle name="Normal 3 4 3" xfId="235"/>
    <cellStyle name="Normal 3 4 3 2" xfId="1150"/>
    <cellStyle name="Normal 3 4 4" xfId="1151"/>
    <cellStyle name="Normal 3 4 5" xfId="1148"/>
    <cellStyle name="Normal 3 4 6" xfId="2659"/>
    <cellStyle name="Normal 3 4 7" xfId="2717"/>
    <cellStyle name="Normal 3 4 8" xfId="2779"/>
    <cellStyle name="Normal 3 4 9" xfId="2878"/>
    <cellStyle name="Normal 3 5" xfId="145"/>
    <cellStyle name="Normal 3 5 2" xfId="250"/>
    <cellStyle name="Normal 3 5 3" xfId="1152"/>
    <cellStyle name="Normal 3 5 4" xfId="1153"/>
    <cellStyle name="Normal 3 6" xfId="255"/>
    <cellStyle name="Normal 3 6 2" xfId="1154"/>
    <cellStyle name="Normal 3 6 3" xfId="1155"/>
    <cellStyle name="Normal 3 6 4" xfId="1156"/>
    <cellStyle name="Normal 3 7" xfId="1157"/>
    <cellStyle name="Normal 3 7 2" xfId="1158"/>
    <cellStyle name="Normal 3 7 3" xfId="1159"/>
    <cellStyle name="Normal 3 7 4" xfId="1160"/>
    <cellStyle name="Normal 3 8" xfId="1161"/>
    <cellStyle name="Normal 3 8 2" xfId="1162"/>
    <cellStyle name="Normal 3 8 3" xfId="1163"/>
    <cellStyle name="Normal 3 8 4" xfId="1164"/>
    <cellStyle name="Normal 3 9" xfId="1165"/>
    <cellStyle name="Normal 3 9 2" xfId="1166"/>
    <cellStyle name="Normal 3 9 3" xfId="1167"/>
    <cellStyle name="Normal 3 9 4" xfId="1168"/>
    <cellStyle name="Normal 30" xfId="1169"/>
    <cellStyle name="Normal 30 2" xfId="1170"/>
    <cellStyle name="Normal 30 3" xfId="1171"/>
    <cellStyle name="Normal 30 4" xfId="1172"/>
    <cellStyle name="Normal 31" xfId="1173"/>
    <cellStyle name="Normal 31 2" xfId="1174"/>
    <cellStyle name="Normal 31 3" xfId="1175"/>
    <cellStyle name="Normal 31 4" xfId="1176"/>
    <cellStyle name="Normal 32" xfId="1177"/>
    <cellStyle name="Normal 32 2" xfId="1178"/>
    <cellStyle name="Normal 32 3" xfId="1179"/>
    <cellStyle name="Normal 32 4" xfId="1180"/>
    <cellStyle name="Normal 33" xfId="1181"/>
    <cellStyle name="Normal 33 2" xfId="1182"/>
    <cellStyle name="Normal 33 3" xfId="1183"/>
    <cellStyle name="Normal 33 4" xfId="1184"/>
    <cellStyle name="Normal 34" xfId="1185"/>
    <cellStyle name="Normal 34 2" xfId="1186"/>
    <cellStyle name="Normal 34 3" xfId="1187"/>
    <cellStyle name="Normal 34 4" xfId="1188"/>
    <cellStyle name="Normal 35" xfId="1189"/>
    <cellStyle name="Normal 35 2" xfId="1190"/>
    <cellStyle name="Normal 35 3" xfId="1191"/>
    <cellStyle name="Normal 35 4" xfId="1192"/>
    <cellStyle name="Normal 36" xfId="1193"/>
    <cellStyle name="Normal 36 2" xfId="1194"/>
    <cellStyle name="Normal 36 3" xfId="1195"/>
    <cellStyle name="Normal 36 4" xfId="1196"/>
    <cellStyle name="Normal 37" xfId="1197"/>
    <cellStyle name="Normal 37 2" xfId="1198"/>
    <cellStyle name="Normal 37 3" xfId="1199"/>
    <cellStyle name="Normal 37 4" xfId="1200"/>
    <cellStyle name="Normal 38" xfId="1201"/>
    <cellStyle name="Normal 38 2" xfId="1202"/>
    <cellStyle name="Normal 38 3" xfId="1203"/>
    <cellStyle name="Normal 38 4" xfId="1204"/>
    <cellStyle name="Normal 39" xfId="1205"/>
    <cellStyle name="Normal 39 2" xfId="1206"/>
    <cellStyle name="Normal 39 3" xfId="1207"/>
    <cellStyle name="Normal 39 4" xfId="1208"/>
    <cellStyle name="Normal 4" xfId="63"/>
    <cellStyle name="Normal 4 10" xfId="1209"/>
    <cellStyle name="Normal 4 11" xfId="1210"/>
    <cellStyle name="Normal 4 2" xfId="64"/>
    <cellStyle name="Normal 4 2 2" xfId="318"/>
    <cellStyle name="Normal 4 2 3" xfId="236"/>
    <cellStyle name="Normal 4 2 4" xfId="1211"/>
    <cellStyle name="Normal 4 3" xfId="271"/>
    <cellStyle name="Normal 4 3 2" xfId="1212"/>
    <cellStyle name="Normal 4 3 3" xfId="1213"/>
    <cellStyle name="Normal 4 3 4" xfId="1214"/>
    <cellStyle name="Normal 4 4" xfId="167"/>
    <cellStyle name="Normal 4 4 2" xfId="1215"/>
    <cellStyle name="Normal 4 4 3" xfId="1216"/>
    <cellStyle name="Normal 4 4 4" xfId="1217"/>
    <cellStyle name="Normal 4 5" xfId="1218"/>
    <cellStyle name="Normal 4 5 2" xfId="1219"/>
    <cellStyle name="Normal 4 5 3" xfId="1220"/>
    <cellStyle name="Normal 4 5 4" xfId="1221"/>
    <cellStyle name="Normal 4 6" xfId="1222"/>
    <cellStyle name="Normal 4 6 2" xfId="1223"/>
    <cellStyle name="Normal 4 6 3" xfId="1224"/>
    <cellStyle name="Normal 4 6 4" xfId="1225"/>
    <cellStyle name="Normal 4 7" xfId="1226"/>
    <cellStyle name="Normal 4 7 2" xfId="1227"/>
    <cellStyle name="Normal 4 7 3" xfId="1228"/>
    <cellStyle name="Normal 4 7 4" xfId="1229"/>
    <cellStyle name="Normal 4 8" xfId="1230"/>
    <cellStyle name="Normal 4 8 2" xfId="1231"/>
    <cellStyle name="Normal 4 8 3" xfId="1232"/>
    <cellStyle name="Normal 4 8 4" xfId="1233"/>
    <cellStyle name="Normal 4 9" xfId="1234"/>
    <cellStyle name="Normal 4_1 AYUDAS SOCIALES 2013 ENERO" xfId="248"/>
    <cellStyle name="Normal 40" xfId="1235"/>
    <cellStyle name="Normal 40 2" xfId="1236"/>
    <cellStyle name="Normal 40 3" xfId="1237"/>
    <cellStyle name="Normal 40 4" xfId="1238"/>
    <cellStyle name="Normal 41" xfId="1239"/>
    <cellStyle name="Normal 41 2" xfId="1240"/>
    <cellStyle name="Normal 41 3" xfId="1241"/>
    <cellStyle name="Normal 41 4" xfId="1242"/>
    <cellStyle name="Normal 42" xfId="1243"/>
    <cellStyle name="Normal 42 2" xfId="1244"/>
    <cellStyle name="Normal 42 3" xfId="1245"/>
    <cellStyle name="Normal 42 4" xfId="1246"/>
    <cellStyle name="Normal 43" xfId="1247"/>
    <cellStyle name="Normal 43 2" xfId="1248"/>
    <cellStyle name="Normal 43 3" xfId="1249"/>
    <cellStyle name="Normal 43 4" xfId="1250"/>
    <cellStyle name="Normal 44" xfId="1251"/>
    <cellStyle name="Normal 44 2" xfId="1252"/>
    <cellStyle name="Normal 44 3" xfId="1253"/>
    <cellStyle name="Normal 44 4" xfId="1254"/>
    <cellStyle name="Normal 45" xfId="1255"/>
    <cellStyle name="Normal 45 2" xfId="1256"/>
    <cellStyle name="Normal 45 3" xfId="1257"/>
    <cellStyle name="Normal 45 4" xfId="1258"/>
    <cellStyle name="Normal 46" xfId="1259"/>
    <cellStyle name="Normal 46 2" xfId="1260"/>
    <cellStyle name="Normal 46 3" xfId="1261"/>
    <cellStyle name="Normal 46 4" xfId="1262"/>
    <cellStyle name="Normal 47" xfId="1263"/>
    <cellStyle name="Normal 47 2" xfId="1264"/>
    <cellStyle name="Normal 47 3" xfId="1265"/>
    <cellStyle name="Normal 47 4" xfId="1266"/>
    <cellStyle name="Normal 48" xfId="1267"/>
    <cellStyle name="Normal 48 2" xfId="1268"/>
    <cellStyle name="Normal 48 3" xfId="1269"/>
    <cellStyle name="Normal 48 4" xfId="1270"/>
    <cellStyle name="Normal 49" xfId="1271"/>
    <cellStyle name="Normal 5" xfId="65"/>
    <cellStyle name="Normal 5 10" xfId="1272"/>
    <cellStyle name="Normal 5 11" xfId="1273"/>
    <cellStyle name="Normal 5 12" xfId="1464"/>
    <cellStyle name="Normal 5 12 2" xfId="2185"/>
    <cellStyle name="Normal 5 13" xfId="1688"/>
    <cellStyle name="Normal 5 13 2" xfId="2411"/>
    <cellStyle name="Normal 5 14" xfId="1915"/>
    <cellStyle name="Normal 5 15" xfId="2660"/>
    <cellStyle name="Normal 5 16" xfId="2718"/>
    <cellStyle name="Normal 5 17" xfId="2780"/>
    <cellStyle name="Normal 5 18" xfId="2838"/>
    <cellStyle name="Normal 5 2" xfId="66"/>
    <cellStyle name="Normal 5 2 2" xfId="319"/>
    <cellStyle name="Normal 5 2 3" xfId="237"/>
    <cellStyle name="Normal 5 2 4" xfId="1274"/>
    <cellStyle name="Normal 5 3" xfId="67"/>
    <cellStyle name="Normal 5 3 2" xfId="320"/>
    <cellStyle name="Normal 5 3 3" xfId="238"/>
    <cellStyle name="Normal 5 3 4" xfId="1275"/>
    <cellStyle name="Normal 5 4" xfId="272"/>
    <cellStyle name="Normal 5 4 2" xfId="1277"/>
    <cellStyle name="Normal 5 4 3" xfId="1278"/>
    <cellStyle name="Normal 5 4 4" xfId="1279"/>
    <cellStyle name="Normal 5 4 5" xfId="1276"/>
    <cellStyle name="Normal 5 4 6" xfId="2900"/>
    <cellStyle name="Normal 5 5" xfId="168"/>
    <cellStyle name="Normal 5 5 2" xfId="1281"/>
    <cellStyle name="Normal 5 5 3" xfId="1282"/>
    <cellStyle name="Normal 5 5 4" xfId="1283"/>
    <cellStyle name="Normal 5 5 5" xfId="1280"/>
    <cellStyle name="Normal 5 6" xfId="1284"/>
    <cellStyle name="Normal 5 6 2" xfId="1285"/>
    <cellStyle name="Normal 5 6 3" xfId="1286"/>
    <cellStyle name="Normal 5 6 4" xfId="1287"/>
    <cellStyle name="Normal 5 7" xfId="1288"/>
    <cellStyle name="Normal 5 7 2" xfId="1289"/>
    <cellStyle name="Normal 5 7 3" xfId="1290"/>
    <cellStyle name="Normal 5 7 4" xfId="1291"/>
    <cellStyle name="Normal 5 8" xfId="1292"/>
    <cellStyle name="Normal 5 8 2" xfId="1293"/>
    <cellStyle name="Normal 5 8 3" xfId="1294"/>
    <cellStyle name="Normal 5 8 4" xfId="1295"/>
    <cellStyle name="Normal 5 9" xfId="1296"/>
    <cellStyle name="Normal 50" xfId="1297"/>
    <cellStyle name="Normal 50 2" xfId="1298"/>
    <cellStyle name="Normal 50 3" xfId="1299"/>
    <cellStyle name="Normal 50 4" xfId="1300"/>
    <cellStyle name="Normal 51" xfId="1301"/>
    <cellStyle name="Normal 51 2" xfId="1302"/>
    <cellStyle name="Normal 51 3" xfId="1303"/>
    <cellStyle name="Normal 51 4" xfId="1304"/>
    <cellStyle name="Normal 52" xfId="1305"/>
    <cellStyle name="Normal 52 2" xfId="1306"/>
    <cellStyle name="Normal 52 3" xfId="1307"/>
    <cellStyle name="Normal 52 4" xfId="1308"/>
    <cellStyle name="Normal 53" xfId="1309"/>
    <cellStyle name="Normal 53 2" xfId="1310"/>
    <cellStyle name="Normal 53 3" xfId="1311"/>
    <cellStyle name="Normal 53 4" xfId="1312"/>
    <cellStyle name="Normal 54" xfId="1313"/>
    <cellStyle name="Normal 54 2" xfId="1314"/>
    <cellStyle name="Normal 54 3" xfId="1315"/>
    <cellStyle name="Normal 54 4" xfId="1316"/>
    <cellStyle name="Normal 55" xfId="1317"/>
    <cellStyle name="Normal 55 2" xfId="1318"/>
    <cellStyle name="Normal 55 3" xfId="1319"/>
    <cellStyle name="Normal 55 4" xfId="1320"/>
    <cellStyle name="Normal 56" xfId="1321"/>
    <cellStyle name="Normal 56 2" xfId="1322"/>
    <cellStyle name="Normal 56 3" xfId="1323"/>
    <cellStyle name="Normal 56 4" xfId="1324"/>
    <cellStyle name="Normal 57" xfId="1325"/>
    <cellStyle name="Normal 58" xfId="1326"/>
    <cellStyle name="Normal 58 2" xfId="1327"/>
    <cellStyle name="Normal 58 3" xfId="1328"/>
    <cellStyle name="Normal 58 4" xfId="1329"/>
    <cellStyle name="Normal 59" xfId="1330"/>
    <cellStyle name="Normal 59 2" xfId="1331"/>
    <cellStyle name="Normal 59 3" xfId="1332"/>
    <cellStyle name="Normal 59 4" xfId="1333"/>
    <cellStyle name="Normal 6" xfId="68"/>
    <cellStyle name="Normal 6 10" xfId="1334"/>
    <cellStyle name="Normal 6 11" xfId="1335"/>
    <cellStyle name="Normal 6 12" xfId="2661"/>
    <cellStyle name="Normal 6 13" xfId="2719"/>
    <cellStyle name="Normal 6 14" xfId="2781"/>
    <cellStyle name="Normal 6 15" xfId="2826"/>
    <cellStyle name="Normal 6 16" xfId="2829"/>
    <cellStyle name="Normal 6 17" xfId="2879"/>
    <cellStyle name="Normal 6 2" xfId="261"/>
    <cellStyle name="Normal 6 2 2" xfId="1336"/>
    <cellStyle name="Normal 6 2 3" xfId="1337"/>
    <cellStyle name="Normal 6 2 4" xfId="1338"/>
    <cellStyle name="Normal 6 3" xfId="321"/>
    <cellStyle name="Normal 6 3 2" xfId="1340"/>
    <cellStyle name="Normal 6 3 3" xfId="1341"/>
    <cellStyle name="Normal 6 3 4" xfId="1342"/>
    <cellStyle name="Normal 6 3 5" xfId="1339"/>
    <cellStyle name="Normal 6 3 6" xfId="2941"/>
    <cellStyle name="Normal 6 4" xfId="239"/>
    <cellStyle name="Normal 6 4 2" xfId="1344"/>
    <cellStyle name="Normal 6 4 3" xfId="1345"/>
    <cellStyle name="Normal 6 4 4" xfId="1346"/>
    <cellStyle name="Normal 6 4 5" xfId="1343"/>
    <cellStyle name="Normal 6 5" xfId="1347"/>
    <cellStyle name="Normal 6 5 2" xfId="1348"/>
    <cellStyle name="Normal 6 5 3" xfId="1349"/>
    <cellStyle name="Normal 6 5 4" xfId="1350"/>
    <cellStyle name="Normal 6 6" xfId="1351"/>
    <cellStyle name="Normal 6 6 2" xfId="1352"/>
    <cellStyle name="Normal 6 6 3" xfId="1353"/>
    <cellStyle name="Normal 6 6 4" xfId="1354"/>
    <cellStyle name="Normal 6 7" xfId="1355"/>
    <cellStyle name="Normal 6 7 2" xfId="1356"/>
    <cellStyle name="Normal 6 7 3" xfId="1357"/>
    <cellStyle name="Normal 6 7 4" xfId="1358"/>
    <cellStyle name="Normal 6 8" xfId="1359"/>
    <cellStyle name="Normal 6 8 2" xfId="1360"/>
    <cellStyle name="Normal 6 8 3" xfId="1361"/>
    <cellStyle name="Normal 6 8 4" xfId="1362"/>
    <cellStyle name="Normal 6 9" xfId="1363"/>
    <cellStyle name="Normal 60" xfId="1364"/>
    <cellStyle name="Normal 61" xfId="1365"/>
    <cellStyle name="Normal 62" xfId="1366"/>
    <cellStyle name="Normal 63" xfId="1367"/>
    <cellStyle name="Normal 64" xfId="1368"/>
    <cellStyle name="Normal 65" xfId="1369"/>
    <cellStyle name="Normal 66" xfId="1370"/>
    <cellStyle name="Normal 67" xfId="1371"/>
    <cellStyle name="Normal 68" xfId="1372"/>
    <cellStyle name="Normal 69" xfId="1373"/>
    <cellStyle name="Normal 7" xfId="69"/>
    <cellStyle name="Normal 7 10" xfId="1375"/>
    <cellStyle name="Normal 7 11" xfId="1376"/>
    <cellStyle name="Normal 7 12" xfId="1374"/>
    <cellStyle name="Normal 7 2" xfId="1377"/>
    <cellStyle name="Normal 7 2 2" xfId="1378"/>
    <cellStyle name="Normal 7 2 3" xfId="1379"/>
    <cellStyle name="Normal 7 2 4" xfId="1380"/>
    <cellStyle name="Normal 7 3" xfId="1381"/>
    <cellStyle name="Normal 7 3 2" xfId="1382"/>
    <cellStyle name="Normal 7 3 3" xfId="1383"/>
    <cellStyle name="Normal 7 3 4" xfId="1384"/>
    <cellStyle name="Normal 7 4" xfId="1385"/>
    <cellStyle name="Normal 7 4 2" xfId="1386"/>
    <cellStyle name="Normal 7 4 3" xfId="1387"/>
    <cellStyle name="Normal 7 4 4" xfId="1388"/>
    <cellStyle name="Normal 7 5" xfId="1389"/>
    <cellStyle name="Normal 7 5 2" xfId="1390"/>
    <cellStyle name="Normal 7 5 3" xfId="1391"/>
    <cellStyle name="Normal 7 5 4" xfId="1392"/>
    <cellStyle name="Normal 7 6" xfId="1393"/>
    <cellStyle name="Normal 7 6 2" xfId="1394"/>
    <cellStyle name="Normal 7 6 3" xfId="1395"/>
    <cellStyle name="Normal 7 6 4" xfId="1396"/>
    <cellStyle name="Normal 7 7" xfId="1397"/>
    <cellStyle name="Normal 7 7 2" xfId="1398"/>
    <cellStyle name="Normal 7 7 3" xfId="1399"/>
    <cellStyle name="Normal 7 7 4" xfId="1400"/>
    <cellStyle name="Normal 7 8" xfId="1401"/>
    <cellStyle name="Normal 7 8 2" xfId="1402"/>
    <cellStyle name="Normal 7 8 3" xfId="1403"/>
    <cellStyle name="Normal 7 8 4" xfId="1404"/>
    <cellStyle name="Normal 7 9" xfId="1405"/>
    <cellStyle name="Normal 70" xfId="1406"/>
    <cellStyle name="Normal 71" xfId="1407"/>
    <cellStyle name="Normal 72" xfId="1408"/>
    <cellStyle name="Normal 73" xfId="1409"/>
    <cellStyle name="Normal 74" xfId="1410"/>
    <cellStyle name="Normal 8" xfId="70"/>
    <cellStyle name="Normal 8 10" xfId="1411"/>
    <cellStyle name="Normal 8 11" xfId="1412"/>
    <cellStyle name="Normal 8 2" xfId="322"/>
    <cellStyle name="Normal 8 2 2" xfId="1413"/>
    <cellStyle name="Normal 8 2 3" xfId="1414"/>
    <cellStyle name="Normal 8 2 4" xfId="1415"/>
    <cellStyle name="Normal 8 3" xfId="240"/>
    <cellStyle name="Normal 8 3 2" xfId="1416"/>
    <cellStyle name="Normal 8 3 3" xfId="1417"/>
    <cellStyle name="Normal 8 3 4" xfId="1418"/>
    <cellStyle name="Normal 8 4" xfId="1419"/>
    <cellStyle name="Normal 8 4 2" xfId="1420"/>
    <cellStyle name="Normal 8 4 3" xfId="1421"/>
    <cellStyle name="Normal 8 4 4" xfId="1422"/>
    <cellStyle name="Normal 8 5" xfId="1423"/>
    <cellStyle name="Normal 8 5 2" xfId="1424"/>
    <cellStyle name="Normal 8 5 3" xfId="1425"/>
    <cellStyle name="Normal 8 5 4" xfId="1426"/>
    <cellStyle name="Normal 8 6" xfId="1427"/>
    <cellStyle name="Normal 8 6 2" xfId="1428"/>
    <cellStyle name="Normal 8 6 3" xfId="1429"/>
    <cellStyle name="Normal 8 6 4" xfId="1430"/>
    <cellStyle name="Normal 8 7" xfId="1431"/>
    <cellStyle name="Normal 8 7 2" xfId="1432"/>
    <cellStyle name="Normal 8 7 3" xfId="1433"/>
    <cellStyle name="Normal 8 7 4" xfId="1434"/>
    <cellStyle name="Normal 8 8" xfId="1435"/>
    <cellStyle name="Normal 8 8 2" xfId="1436"/>
    <cellStyle name="Normal 8 8 3" xfId="1437"/>
    <cellStyle name="Normal 8 8 4" xfId="1438"/>
    <cellStyle name="Normal 8 9" xfId="1439"/>
    <cellStyle name="Normal 9" xfId="71"/>
    <cellStyle name="Normal 9 2" xfId="1441"/>
    <cellStyle name="Normal 9 2 2" xfId="1442"/>
    <cellStyle name="Normal 9 2 3" xfId="1443"/>
    <cellStyle name="Normal 9 2 4" xfId="1444"/>
    <cellStyle name="Normal 9 3" xfId="1445"/>
    <cellStyle name="Normal 9 3 2" xfId="1446"/>
    <cellStyle name="Normal 9 3 3" xfId="1447"/>
    <cellStyle name="Normal 9 3 4" xfId="1448"/>
    <cellStyle name="Normal 9 4" xfId="1669"/>
    <cellStyle name="Normal 9 4 2" xfId="2391"/>
    <cellStyle name="Normal 9 5" xfId="1893"/>
    <cellStyle name="Normal 9 5 2" xfId="2617"/>
    <cellStyle name="Normal 9 6" xfId="2165"/>
    <cellStyle name="Normal 9 7" xfId="1440"/>
    <cellStyle name="Normal_FORMATO IAIE IAT" xfId="72"/>
    <cellStyle name="Normal_FORMATO IAIE IAT 2" xfId="158"/>
    <cellStyle name="Normal_Formatos E-M  2008 Benito Juárez" xfId="159"/>
    <cellStyle name="Normal_Invi_07_LEER" xfId="152"/>
    <cellStyle name="Notas" xfId="73" builtinId="10" customBuiltin="1"/>
    <cellStyle name="Notas 2" xfId="133"/>
    <cellStyle name="Notas 2 10" xfId="2880"/>
    <cellStyle name="Notas 2 2" xfId="323"/>
    <cellStyle name="Notas 2 2 2" xfId="1671"/>
    <cellStyle name="Notas 2 2 2 2" xfId="2393"/>
    <cellStyle name="Notas 2 2 3" xfId="1895"/>
    <cellStyle name="Notas 2 2 3 2" xfId="2619"/>
    <cellStyle name="Notas 2 2 4" xfId="2167"/>
    <cellStyle name="Notas 2 2 5" xfId="2942"/>
    <cellStyle name="Notas 2 3" xfId="242"/>
    <cellStyle name="Notas 2 3 2" xfId="1672"/>
    <cellStyle name="Notas 2 3 2 2" xfId="2394"/>
    <cellStyle name="Notas 2 3 3" xfId="1896"/>
    <cellStyle name="Notas 2 3 3 2" xfId="2620"/>
    <cellStyle name="Notas 2 3 4" xfId="2168"/>
    <cellStyle name="Notas 2 4" xfId="1670"/>
    <cellStyle name="Notas 2 4 2" xfId="2392"/>
    <cellStyle name="Notas 2 5" xfId="1894"/>
    <cellStyle name="Notas 2 5 2" xfId="2618"/>
    <cellStyle name="Notas 2 6" xfId="2166"/>
    <cellStyle name="Notas 2 7" xfId="2685"/>
    <cellStyle name="Notas 2 8" xfId="2743"/>
    <cellStyle name="Notas 2 9" xfId="2805"/>
    <cellStyle name="Notas 3" xfId="134"/>
    <cellStyle name="Notas 3 2" xfId="1450"/>
    <cellStyle name="Notas 3 2 2" xfId="1674"/>
    <cellStyle name="Notas 3 2 2 2" xfId="2396"/>
    <cellStyle name="Notas 3 2 3" xfId="1898"/>
    <cellStyle name="Notas 3 2 3 2" xfId="2622"/>
    <cellStyle name="Notas 3 2 4" xfId="2170"/>
    <cellStyle name="Notas 3 3" xfId="1451"/>
    <cellStyle name="Notas 3 3 2" xfId="1675"/>
    <cellStyle name="Notas 3 3 2 2" xfId="2397"/>
    <cellStyle name="Notas 3 3 3" xfId="1899"/>
    <cellStyle name="Notas 3 3 3 2" xfId="2623"/>
    <cellStyle name="Notas 3 3 4" xfId="2171"/>
    <cellStyle name="Notas 3 4" xfId="1673"/>
    <cellStyle name="Notas 3 4 2" xfId="2395"/>
    <cellStyle name="Notas 3 5" xfId="1897"/>
    <cellStyle name="Notas 3 5 2" xfId="2621"/>
    <cellStyle name="Notas 3 6" xfId="2169"/>
    <cellStyle name="Notas 3 7" xfId="1449"/>
    <cellStyle name="Notas 4" xfId="1452"/>
    <cellStyle name="Notas 4 2" xfId="1453"/>
    <cellStyle name="Notas 4 2 2" xfId="1677"/>
    <cellStyle name="Notas 4 2 2 2" xfId="2399"/>
    <cellStyle name="Notas 4 2 3" xfId="1901"/>
    <cellStyle name="Notas 4 2 3 2" xfId="2625"/>
    <cellStyle name="Notas 4 2 4" xfId="2173"/>
    <cellStyle name="Notas 4 3" xfId="1454"/>
    <cellStyle name="Notas 4 3 2" xfId="1678"/>
    <cellStyle name="Notas 4 3 2 2" xfId="2400"/>
    <cellStyle name="Notas 4 3 3" xfId="1902"/>
    <cellStyle name="Notas 4 3 3 2" xfId="2626"/>
    <cellStyle name="Notas 4 3 4" xfId="2174"/>
    <cellStyle name="Notas 4 4" xfId="1676"/>
    <cellStyle name="Notas 4 4 2" xfId="2398"/>
    <cellStyle name="Notas 4 5" xfId="1900"/>
    <cellStyle name="Notas 4 5 2" xfId="2624"/>
    <cellStyle name="Notas 4 6" xfId="2172"/>
    <cellStyle name="Notas 5" xfId="1455"/>
    <cellStyle name="Notas 5 2" xfId="1456"/>
    <cellStyle name="Notas 5 2 2" xfId="1680"/>
    <cellStyle name="Notas 5 2 2 2" xfId="2402"/>
    <cellStyle name="Notas 5 2 3" xfId="1904"/>
    <cellStyle name="Notas 5 2 3 2" xfId="2628"/>
    <cellStyle name="Notas 5 2 4" xfId="2176"/>
    <cellStyle name="Notas 5 3" xfId="1457"/>
    <cellStyle name="Notas 5 3 2" xfId="1681"/>
    <cellStyle name="Notas 5 3 2 2" xfId="2403"/>
    <cellStyle name="Notas 5 3 3" xfId="1905"/>
    <cellStyle name="Notas 5 3 3 2" xfId="2629"/>
    <cellStyle name="Notas 5 3 4" xfId="2177"/>
    <cellStyle name="Notas 5 4" xfId="1679"/>
    <cellStyle name="Notas 5 4 2" xfId="2401"/>
    <cellStyle name="Notas 5 5" xfId="1903"/>
    <cellStyle name="Notas 5 5 2" xfId="2627"/>
    <cellStyle name="Notas 5 6" xfId="2175"/>
    <cellStyle name="Notas 6" xfId="1458"/>
    <cellStyle name="Notas 6 2" xfId="1459"/>
    <cellStyle name="Notas 6 2 2" xfId="1683"/>
    <cellStyle name="Notas 6 2 2 2" xfId="2405"/>
    <cellStyle name="Notas 6 2 3" xfId="1907"/>
    <cellStyle name="Notas 6 2 3 2" xfId="2631"/>
    <cellStyle name="Notas 6 2 4" xfId="2179"/>
    <cellStyle name="Notas 6 3" xfId="1460"/>
    <cellStyle name="Notas 6 3 2" xfId="1684"/>
    <cellStyle name="Notas 6 3 2 2" xfId="2406"/>
    <cellStyle name="Notas 6 3 3" xfId="1908"/>
    <cellStyle name="Notas 6 3 3 2" xfId="2632"/>
    <cellStyle name="Notas 6 3 4" xfId="2180"/>
    <cellStyle name="Notas 6 4" xfId="1682"/>
    <cellStyle name="Notas 6 4 2" xfId="2404"/>
    <cellStyle name="Notas 6 5" xfId="1906"/>
    <cellStyle name="Notas 6 5 2" xfId="2630"/>
    <cellStyle name="Notas 6 6" xfId="2178"/>
    <cellStyle name="Notas 7" xfId="1461"/>
    <cellStyle name="Notas 7 2" xfId="1462"/>
    <cellStyle name="Notas 7 2 2" xfId="1686"/>
    <cellStyle name="Notas 7 2 2 2" xfId="2408"/>
    <cellStyle name="Notas 7 2 3" xfId="1910"/>
    <cellStyle name="Notas 7 2 3 2" xfId="2634"/>
    <cellStyle name="Notas 7 2 4" xfId="2182"/>
    <cellStyle name="Notas 7 3" xfId="1463"/>
    <cellStyle name="Notas 7 3 2" xfId="1687"/>
    <cellStyle name="Notas 7 3 2 2" xfId="2409"/>
    <cellStyle name="Notas 7 3 3" xfId="1911"/>
    <cellStyle name="Notas 7 3 3 2" xfId="2635"/>
    <cellStyle name="Notas 7 3 4" xfId="2183"/>
    <cellStyle name="Notas 7 4" xfId="1685"/>
    <cellStyle name="Notas 7 4 2" xfId="2407"/>
    <cellStyle name="Notas 7 5" xfId="1909"/>
    <cellStyle name="Notas 7 5 2" xfId="2633"/>
    <cellStyle name="Notas 7 6" xfId="2181"/>
    <cellStyle name="Porcentaje" xfId="2639" builtinId="5"/>
    <cellStyle name="Porcentaje 2" xfId="264"/>
    <cellStyle name="Porcentaje 3" xfId="253"/>
    <cellStyle name="Porcentual 2" xfId="74"/>
    <cellStyle name="Porcentual 2 2" xfId="75"/>
    <cellStyle name="Salida" xfId="76" builtinId="21" customBuiltin="1"/>
    <cellStyle name="Salida 2" xfId="135"/>
    <cellStyle name="Texto de advertencia" xfId="77" builtinId="11" customBuiltin="1"/>
    <cellStyle name="Texto de advertencia 2" xfId="136"/>
    <cellStyle name="Texto explicativo" xfId="78" builtinId="53" customBuiltin="1"/>
    <cellStyle name="Texto explicativo 2" xfId="137"/>
    <cellStyle name="Título" xfId="79" builtinId="15" customBuiltin="1"/>
    <cellStyle name="Título 1 2" xfId="138"/>
    <cellStyle name="Título 2" xfId="81" builtinId="17" customBuiltin="1"/>
    <cellStyle name="Título 2 2" xfId="139"/>
    <cellStyle name="Título 3" xfId="82" builtinId="18" customBuiltin="1"/>
    <cellStyle name="Título 3 2" xfId="140"/>
    <cellStyle name="Título 4" xfId="141"/>
    <cellStyle name="Total" xfId="83" builtinId="25" customBuiltin="1"/>
    <cellStyle name="Total 2" xfId="142"/>
  </cellStyles>
  <dxfs count="4">
    <dxf>
      <font>
        <color theme="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6633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66"/>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2D3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76200</xdr:colOff>
      <xdr:row>11</xdr:row>
      <xdr:rowOff>66675</xdr:rowOff>
    </xdr:from>
    <xdr:to>
      <xdr:col>12</xdr:col>
      <xdr:colOff>781050</xdr:colOff>
      <xdr:row>24</xdr:row>
      <xdr:rowOff>38100</xdr:rowOff>
    </xdr:to>
    <xdr:sp macro="" textlink="">
      <xdr:nvSpPr>
        <xdr:cNvPr id="2" name="CuadroTexto 1"/>
        <xdr:cNvSpPr txBox="1"/>
      </xdr:nvSpPr>
      <xdr:spPr>
        <a:xfrm>
          <a:off x="1285875" y="2314575"/>
          <a:ext cx="7400925"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6000"/>
            <a:t>NO APLICA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514350</xdr:colOff>
      <xdr:row>8</xdr:row>
      <xdr:rowOff>123825</xdr:rowOff>
    </xdr:from>
    <xdr:to>
      <xdr:col>6</xdr:col>
      <xdr:colOff>1276350</xdr:colOff>
      <xdr:row>16</xdr:row>
      <xdr:rowOff>133350</xdr:rowOff>
    </xdr:to>
    <xdr:sp macro="" textlink="">
      <xdr:nvSpPr>
        <xdr:cNvPr id="2" name="CuadroTexto 1"/>
        <xdr:cNvSpPr txBox="1"/>
      </xdr:nvSpPr>
      <xdr:spPr>
        <a:xfrm>
          <a:off x="1333500" y="2266950"/>
          <a:ext cx="7458075"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6000"/>
            <a:t>NO APLICA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12</xdr:row>
      <xdr:rowOff>0</xdr:rowOff>
    </xdr:from>
    <xdr:to>
      <xdr:col>11</xdr:col>
      <xdr:colOff>655864</xdr:colOff>
      <xdr:row>19</xdr:row>
      <xdr:rowOff>59871</xdr:rowOff>
    </xdr:to>
    <xdr:sp macro="" textlink="">
      <xdr:nvSpPr>
        <xdr:cNvPr id="3" name="CuadroTexto 2"/>
        <xdr:cNvSpPr txBox="1"/>
      </xdr:nvSpPr>
      <xdr:spPr>
        <a:xfrm>
          <a:off x="2133600" y="3105150"/>
          <a:ext cx="7456714" cy="1860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6000"/>
            <a:t>NO APLICA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12</xdr:row>
      <xdr:rowOff>27216</xdr:rowOff>
    </xdr:from>
    <xdr:to>
      <xdr:col>11</xdr:col>
      <xdr:colOff>95250</xdr:colOff>
      <xdr:row>19</xdr:row>
      <xdr:rowOff>77562</xdr:rowOff>
    </xdr:to>
    <xdr:sp macro="" textlink="">
      <xdr:nvSpPr>
        <xdr:cNvPr id="3" name="CuadroTexto 2"/>
        <xdr:cNvSpPr txBox="1"/>
      </xdr:nvSpPr>
      <xdr:spPr>
        <a:xfrm>
          <a:off x="2095500" y="2952752"/>
          <a:ext cx="7456714" cy="1860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6000"/>
            <a:t>NO APLICA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2489200</xdr:colOff>
      <xdr:row>14</xdr:row>
      <xdr:rowOff>177800</xdr:rowOff>
    </xdr:from>
    <xdr:to>
      <xdr:col>7</xdr:col>
      <xdr:colOff>852714</xdr:colOff>
      <xdr:row>23</xdr:row>
      <xdr:rowOff>132896</xdr:rowOff>
    </xdr:to>
    <xdr:sp macro="" textlink="">
      <xdr:nvSpPr>
        <xdr:cNvPr id="8" name="CuadroTexto 7"/>
        <xdr:cNvSpPr txBox="1"/>
      </xdr:nvSpPr>
      <xdr:spPr>
        <a:xfrm>
          <a:off x="3543300" y="3009900"/>
          <a:ext cx="7456714" cy="1860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6000"/>
            <a:t>NO APLICA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xdr:row>
      <xdr:rowOff>0</xdr:rowOff>
    </xdr:from>
    <xdr:to>
      <xdr:col>6</xdr:col>
      <xdr:colOff>709839</xdr:colOff>
      <xdr:row>10</xdr:row>
      <xdr:rowOff>796471</xdr:rowOff>
    </xdr:to>
    <xdr:sp macro="" textlink="">
      <xdr:nvSpPr>
        <xdr:cNvPr id="3" name="CuadroTexto 2"/>
        <xdr:cNvSpPr txBox="1"/>
      </xdr:nvSpPr>
      <xdr:spPr>
        <a:xfrm>
          <a:off x="2047875" y="3825875"/>
          <a:ext cx="7456714" cy="1860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6000"/>
            <a:t>NO APLICA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1193800</xdr:colOff>
      <xdr:row>15</xdr:row>
      <xdr:rowOff>0</xdr:rowOff>
    </xdr:from>
    <xdr:to>
      <xdr:col>1</xdr:col>
      <xdr:colOff>2338614</xdr:colOff>
      <xdr:row>26</xdr:row>
      <xdr:rowOff>18596</xdr:rowOff>
    </xdr:to>
    <xdr:sp macro="" textlink="">
      <xdr:nvSpPr>
        <xdr:cNvPr id="3" name="CuadroTexto 2"/>
        <xdr:cNvSpPr txBox="1"/>
      </xdr:nvSpPr>
      <xdr:spPr>
        <a:xfrm>
          <a:off x="1193800" y="2476500"/>
          <a:ext cx="7456714" cy="1860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6000"/>
            <a:t>NO APLICA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885825</xdr:colOff>
      <xdr:row>11</xdr:row>
      <xdr:rowOff>0</xdr:rowOff>
    </xdr:from>
    <xdr:to>
      <xdr:col>1</xdr:col>
      <xdr:colOff>4361089</xdr:colOff>
      <xdr:row>20</xdr:row>
      <xdr:rowOff>145596</xdr:rowOff>
    </xdr:to>
    <xdr:sp macro="" textlink="">
      <xdr:nvSpPr>
        <xdr:cNvPr id="2" name="CuadroTexto 1"/>
        <xdr:cNvSpPr txBox="1"/>
      </xdr:nvSpPr>
      <xdr:spPr>
        <a:xfrm>
          <a:off x="885825" y="1943100"/>
          <a:ext cx="7456714" cy="1860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6000"/>
            <a:t>NO APLICA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54.133\tere\Users\uno\AppData\Local\Microsoft\Windows\Temporary%20Internet%20Files\Content.Outlook\1541C9KM\Clasificaci&#243;n%20Econ&#243;mica%20Por%20Tipo%20de%20Gast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54.133\tere\Users\uno\AppData\Local\Microsoft\Windows\Temporary%20Internet%20Files\Content.Outlook\1541C9KM\Clasificaci&#243;n%20por%20Objeto%20del%20Gasto%20Cap&#237;tulo%20y%20Concept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ROSAS\tere\Users\Finanzas\AppData\Local\Microsoft\Windows\Temporary%20Internet%20Files\Content.Outlook\64HL10I4\ESTADO%20ANAL&#205;TICO%20DEL%20EJERCICI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Finanzas\AppData\Local\Microsoft\Windows\Temporary%20Internet%20Files\Content.Outlook\64HL10I4\ESTADO%20ANAL&#205;TICO%20DEL%20EJERCIC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54.133\tere\Users\Finanzas\AppData\Local\Microsoft\Windows\Temporary%20Internet%20Files\Content.Outlook\64HL10I4\ESTADO%20ANAL&#205;TICO%20DEL%20EJERCIC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SFINANZAS\Mis%20documentos\EJERCICIO%202009\GU&#205;A%20IAT2009\GU&#205;A%20E-J%202009\GUIA%20IAT%20ENERO-DICIEMBRE\GU&#205;A%20ULTIMA\Copia%20de%20IAT%20ver%20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NDRES\Documents%20and%20Settings\SFINANZAS\Mis%20documentos\EJERCICIO%202009\GU&#205;A%20IAT2009\GU&#205;A%20E-J%202009\GUIA%20IAT%20ENERO-DICIEMBRE\GU&#205;A%20ULTIMA\Copia%20de%20IAT%20ver%2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OSAS\tere\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1.54.133\tere\Mis%20documentos\2008\Macros\IAT\IAT%20ver%20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FINANZAS\Configuraci&#243;n%20local\Archivos%20temporales%20de%20Internet\Content.Outlook\P59IK4FR\Mis%20documentos\2008\Macros\IAT\IAT%20ver%20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SFINANZAS\Mis%20documentos\EJERCICIO%202009\GU&#205;A%20IAT2009\GU&#205;A%20E-J%202009\GUIA%20IAT%20ENERO-DICIEMBRE\GU&#205;A%20ULTIMA\Copia%20de%20IAT%20ver%209.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ROSAS\tere\Documents%20and%20Settings\SFINANZAS\Mis%20documentos\EJERCICIO%202009\GU&#205;A%20IAT2009\GU&#205;A%20E-J%202009\GUIA%20IAT%20ENERO-DICIEMBRE\GU&#205;A%20ULTIMA\Copia%20de%20IAT%20ver%209.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SFINANZAS\Configuraci&#243;n%20local\Archivos%20temporales%20de%20Internet\Content.Outlook\P59IK4FR\GUIA%20IAT%20ENERO-DICIEMBRE\GU&#205;A%20ULTIMA\Copia%20de%20IAT%20ver%2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AY5" t="str">
            <v>ASAMBLEA LEGISLATIVA DEL DF</v>
          </cell>
          <cell r="AZ5" t="str">
            <v>UNIDAD RESPONSABLE: 17 L0 00 ASAMBLEA LEGISLATIVA DEL DF</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AY6" t="str">
            <v>AUTORIDAD DEL CENTRO HISTÓRICO</v>
          </cell>
          <cell r="AZ6" t="str">
            <v>UNIDAD RESPONSABLE: 01 CD 01 AUTORIDAD DEL CENTRO HISTÓRICO</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AY7" t="str">
            <v>CAJA DE PREVISIÓN DE LA POLICÍA AUXILIAR DEL DF</v>
          </cell>
          <cell r="AZ7" t="str">
            <v>UNIDAD RESPONSABLE: 11 PD PA CAJA DE PREVISIÓN DE LA POLICÍA AUXILIAR DEL DF</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AY8" t="str">
            <v>CAJA DE PREVISIÓN DE LA POLICÍA PREVENTIVA</v>
          </cell>
          <cell r="AZ8" t="str">
            <v>UNIDAD RESPONSABLE: 12 PD PP CAJA DE PREVISIÓN DE LA POLICÍA PREVENTIVA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AY9" t="str">
            <v>CAJA DE PREVISIÓN PARA TRABAJADORES A LISTA DE RAYA DEL GDF</v>
          </cell>
          <cell r="AZ9" t="str">
            <v>UNIDAD RESPONSABLE: 12 PD LR CAJA DE PREVISIÓN PARA TRABAJADORES A LISTA DE RAYA DEL GDF</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AY10" t="str">
            <v>COMISIÓN DE DERECHOS HUMANOS DEL DF</v>
          </cell>
          <cell r="AZ10" t="str">
            <v>UNIDAD RESPONSABLE: 23 A0 00 COMISIÓN DE DERECHOS HUMANOS DEL DF</v>
          </cell>
          <cell r="DE10" t="str">
            <v>COMISIÓN DE DERECHOS HUMANOS DEL DF</v>
          </cell>
          <cell r="DF10" t="str">
            <v>NO</v>
          </cell>
          <cell r="DH10" t="str">
            <v>COMISIÓN DE DERECHOS HUMANOS DEL DF</v>
          </cell>
          <cell r="DI10" t="str">
            <v>NO</v>
          </cell>
        </row>
        <row r="11">
          <cell r="Y11" t="str">
            <v>CONSEJO DE EVALUACIÓN DEL DESARROLLO SOCIAL DEL DF</v>
          </cell>
          <cell r="AA11" t="str">
            <v>VAYA A LA HOJA INICIO Y SELECIONE LA UNIDAD RESPONSABLE CORRESPONDIENTE A ESTE INFORME</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AY11" t="str">
            <v>CONSEJERÍA JURÍDICA Y SERVICIOS LEGALES</v>
          </cell>
          <cell r="AZ11" t="str">
            <v>UNIDAD RESPONSABLE: 25 C0 01 CONSEJERÍA JURÍDICA Y SERVICIOS LEGALES</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AY12" t="str">
            <v>CONSEJO DE EVALUACIÓN DEL DESARROLLO SOCIAL DEL DF</v>
          </cell>
          <cell r="AZ12" t="str">
            <v>UNIDAD RESPONSABLE: 08 PD CE CONSEJO DE EVALUACIÓN DEL DESARROLLO SOCIAL DEL DF</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AY13" t="str">
            <v>CONSEJO DE LA JUDICATURA DEL DF</v>
          </cell>
          <cell r="AZ13" t="str">
            <v>UNIDAD RESPONSABLE: 20 J0 00 CONSEJO DE LA JUDICATURA DEL DF</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AY14" t="str">
            <v>CONTADURÍA MAYOR DE HACIENDA DE LA ALDF</v>
          </cell>
          <cell r="AZ14" t="str">
            <v>UNIDAD RESPONSABLE: 18 L0 00 CONTADURÍA MAYOR DE HACIENDA DE LA ALDF</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AY15" t="str">
            <v>CONTRALORÍA GENERAL</v>
          </cell>
          <cell r="AZ15" t="str">
            <v>UNIDAD RESPONSABLE: 13 C0 01 CONTRALORÍA GENERAL</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AY16" t="str">
            <v>CORPORACIÓN MEXICANA DE IMPRESIÓN S.A. DE C.V.</v>
          </cell>
          <cell r="AZ16" t="str">
            <v>UNIDAD RESPONSABLE: 12 PE CM CORPORACIÓN MEXICANA DE IMPRESIÓN S.A. DE C.V.</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AY17" t="str">
            <v>DELEGACIÓN ÁLVARO OBREGÓN</v>
          </cell>
          <cell r="AZ17" t="str">
            <v>UNIDAD RESPONSABLE: 02 CD 01 DELEGACIÓN ÁLVARO OBREGÓN</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AY18" t="str">
            <v>DELEGACIÓN AZCAPOTZALCO</v>
          </cell>
          <cell r="AZ18" t="str">
            <v>UNIDAD RESPONSABLE: 02 CD 02 DELEGACIÓN AZCAPOTZALCO</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AY19" t="str">
            <v>DELEGACIÓN BENITO JUÁREZ</v>
          </cell>
          <cell r="AZ19" t="str">
            <v>UNIDAD RESPONSABLE: 02 CD 03 DELEGACIÓN BENITO JUÁREZ</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AY20" t="str">
            <v>DELEGACIÓN COYOACÁN</v>
          </cell>
          <cell r="AZ20" t="str">
            <v>UNIDAD RESPONSABLE: 02 CD 04 DELEGACIÓN COYOACÁN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AY21" t="str">
            <v>DELEGACIÓN CUAJIMALPA DE MORELOS</v>
          </cell>
          <cell r="AZ21" t="str">
            <v>UNIDAD RESPONSABLE: 02 CD 05 DELEGACIÓN CUAJIMALPA DE MORELOS</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AY22" t="str">
            <v>DELEGACIÓN CUAUHTÉMOC</v>
          </cell>
          <cell r="AZ22" t="str">
            <v>UNIDAD RESPONSABLE: 02 CD 06 DELEGACIÓN CUAUHTÉMOC</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AY23" t="str">
            <v>DELEGACIÓN GUSTAVO A. MADERO</v>
          </cell>
          <cell r="AZ23" t="str">
            <v>UNIDAD RESPONSABLE: 02 CD 07 DELEGACIÓN GUSTAVO A. MADERO</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AY24" t="str">
            <v>DELEGACIÓN IZTACALCO</v>
          </cell>
          <cell r="AZ24" t="str">
            <v>UNIDAD RESPONSABLE: 02 CD 08 DELEGACIÓN IZTACALCO</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AY25" t="str">
            <v>DELEGACIÓN IZTAPALAPA</v>
          </cell>
          <cell r="AZ25" t="str">
            <v>UNIDAD RESPONSABLE: 02 CD 09 DELEGACIÓN IZTAPALAPA</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AY26" t="str">
            <v>DELEGACIÓN MAGDALENA CONTRERAS</v>
          </cell>
          <cell r="AZ26" t="str">
            <v>UNIDAD RESPONSABLE: 02 CD 10 DELEGACIÓN MAGDALENA CONTRERAS</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AY27" t="str">
            <v>DELEGACIÓN MIGUEL HIDALGO</v>
          </cell>
          <cell r="AZ27" t="str">
            <v>UNIDAD RESPONSABLE: 02 CD 11 DELEGACIÓN MIGUEL HIDALGO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AY28" t="str">
            <v>DELEGACIÓN MILPA ALTA</v>
          </cell>
          <cell r="AZ28" t="str">
            <v>UNIDAD RESPONSABLE: 02 CD 12 DELEGACIÓN MILPA ALTA</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AY29" t="str">
            <v>DELEGACIÓN TLÁHUAC</v>
          </cell>
          <cell r="AZ29" t="str">
            <v>UNIDAD RESPONSABLE: 02 CD 13 DELEGACIÓN TLÁHUAC</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AY30" t="str">
            <v>DELEGACIÓN TLALPAN</v>
          </cell>
          <cell r="AZ30" t="str">
            <v>UNIDAD RESPONSABLE: 02 CD 14 DELEGACIÓN TLALPAN</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AY31" t="str">
            <v>DELEGACIÓN VENUSTIANO CARRANZA</v>
          </cell>
          <cell r="AZ31" t="str">
            <v>UNIDAD RESPONSABLE: 02 CD 15 DELEGACIÓN VENUSTIANO CARRANZA</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AY32" t="str">
            <v>DELEGACIÓN XOCHIMILCO</v>
          </cell>
          <cell r="AZ32" t="str">
            <v>UNIDAD RESPONSABLE: 02 CD 16 DELEGACIÓN XOCHIMILCO</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AY33" t="str">
            <v>DEUDA PÚBLICA DEL DF</v>
          </cell>
          <cell r="AZ33" t="str">
            <v>UNIDAD RESPONSABLE: 16 C0 00 DEUDA PÚBLICA DEL DF</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AY34" t="str">
            <v>FIDEICOMISO DE RECUPERACIÓN CREDITICIA DEL DF</v>
          </cell>
          <cell r="AZ34" t="str">
            <v>UNIDAD RESPONSABLE: 09 PF RC FIDEICOMISO DE RECUPERACIÓN CREDITICIA DEL DF</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AY35" t="str">
            <v>FIDEICOMISO DEL CENTRO HISTÓRICO</v>
          </cell>
          <cell r="AZ35" t="str">
            <v>UNIDAD RESPONSABLE: 07 PF CH FIDEICOMISO DEL CENTRO HISTÓRICO</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AY36" t="str">
            <v>FIDEICOMISO EDUCACIÓN GARANTIZADA DEL DF</v>
          </cell>
          <cell r="AZ36" t="str">
            <v>UNIDAD RESPONSABLE: 36 PF EG FIDEICOMISO EDUCACIÓN GARANTIZADA DEL DF</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AY37" t="str">
            <v>FIDEICOMISO MUSEO DE ARTE POPULAR</v>
          </cell>
          <cell r="AZ37" t="str">
            <v>UNIDAD RESPONSABLE: 31 PF MA FIDEICOMISO MUSEO DE ARTE POPULAR</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AY38" t="str">
            <v>FIDEICOMISO MUSEO DEL ESTANQUILLO</v>
          </cell>
          <cell r="AZ38" t="str">
            <v>UNIDAD RESPONSABLE: 31 PF ME FIDEICOMISO MUSEO DEL ESTANQUILLO</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AY39" t="str">
            <v>FIDEICOMISO PARA EL FONDO DE PROMOCIÓN PARA EL FINANCIAMIENTO DEL TRANSPORTE PÚBLICO</v>
          </cell>
          <cell r="AZ39" t="str">
            <v>UNIDAD RESPONSABLE: 10 P0 TP FIDEICOMISO PARA EL FONDO DE PROMOCIÓN PARA EL FINANCIAMIENTO DEL TRANSPORTE PÚBLICO</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AY40" t="str">
            <v>FIDEICOMISO PARA EL MEJORAMIENTO DE LAS VÍAS DE COMUNICACIÓN DEL DF</v>
          </cell>
          <cell r="AZ40" t="str">
            <v>UNIDAD RESPONSABLE: 07 PF MV FIDEICOMISO PARA EL MEJORAMIENTO DE LAS VÍAS DE COMUNICACIÓN DEL DF</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AY41" t="str">
            <v>FIDEICOMISO PÚBLICO "CIUDAD DIGITAL"</v>
          </cell>
          <cell r="AZ41" t="str">
            <v>UNIDAD RESPONSABLE: 09 PF CD FIDEICOMISO PÚBLICO "CIUDAD DIGITAL"</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AY42" t="str">
            <v>FIDEICOMISO PÚBLICO COMPLEJO AMBIENTAL "XOCHIMILCO"</v>
          </cell>
          <cell r="AZ42" t="str">
            <v>UNIDAD RESPONSABLE: 12 PF CX FIDEICOMISO PÚBLICO COMPLEJO AMBIENTAL "XOCHIMILCO"</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AY43" t="str">
            <v>FONDO AMBIENTAL PÚBLICO DEL DF</v>
          </cell>
          <cell r="AZ43" t="str">
            <v>UNIDAD RESPONSABLE: 06 P0 FA FONDO AMBIENTAL PÚBLICO DEL DF</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AY44" t="str">
            <v>FONDO DE COINVERSIÓN</v>
          </cell>
          <cell r="AZ44" t="str">
            <v>UNIDAD RESPONSABLE: 15 C0 00 FONDO DE COINVERSIÓN</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AY45" t="str">
            <v>FONDO DE DESARROLLO ECONÓMICO DEL DF</v>
          </cell>
          <cell r="AZ45" t="str">
            <v>UNIDAD RESPONSABLE: 12 P0 DE FONDO DE DESARROLLO ECONÓMICO DEL DF</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AY46" t="str">
            <v>FONDO DE SEGURIDAD PÚBLICA DEL DF</v>
          </cell>
          <cell r="AZ46" t="str">
            <v>UNIDAD RESPONSABLE: 14 P0 FS FONDO DE SEGURIDAD PÚBLICA DEL DF</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AY47" t="str">
            <v>FONDO MIXTO DE PROMOCIÓN TURÍSTICA</v>
          </cell>
          <cell r="AZ47" t="str">
            <v>UNIDAD RESPONSABLE: 05 P0 PT FONDO MIXTO DE PROMOCIÓN TURÍSTICA</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AY48" t="str">
            <v>FONDO PARA EL DESARROLLO SOCIAL DE LA CIUDAD DE MÉXICO</v>
          </cell>
          <cell r="AZ48" t="str">
            <v>UNIDAD RESPONSABLE: 04 P0 DS FONDO PARA EL DESARROLLO SOCIAL DE LA CIUDAD DE MÉXICO</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AY49" t="str">
            <v>FONDO PARA LA ATENCIÓN Y APOYO A LAS VÍCTIMAS DEL DELITO</v>
          </cell>
          <cell r="AZ49" t="str">
            <v>UNIDAD RESPONSABLE: 14 P0 AV FONDO PARA LA ATENCIÓN Y APOYO A LAS VÍCTIMAS DEL DELITO</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AY50" t="str">
            <v>HEROICO CUERPO DE BOMBEROS DEL DF</v>
          </cell>
          <cell r="AZ50" t="str">
            <v>UNIDAD RESPONSABLE: 34 PD HB HEROICO CUERPO DE BOMBEROS DEL DF</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AY51" t="str">
            <v>INSTITUTO DE ACCESO A LA INFORMACIÓN PÚBLICA DEL DF</v>
          </cell>
          <cell r="AZ51" t="str">
            <v>UNIDAD RESPONSABLE: 32 A0 00 INSTITUTO DE ACCESO A LA INFORMACIÓN PÚBLICA DEL DF</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AY52" t="str">
            <v>INSTITUTO DE CIENCIA Y TECNOLOGÍA</v>
          </cell>
          <cell r="AZ52" t="str">
            <v>UNIDAD RESPONSABLE: 37 PD CT INSTITUTO DE CIENCIA Y TECNOLOGÍA</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AY53" t="str">
            <v>INSTITUTO DE EDUCACIÓN MEDIA SUPERIOR</v>
          </cell>
          <cell r="AZ53" t="str">
            <v>UNIDAD RESPONSABLE: 36 PD IE INSTITUTO DE EDUCACIÓN MEDIA SUPERIOR</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AY54" t="str">
            <v>INSTITUTO DE FORMACIÓN PROFESIONAL</v>
          </cell>
          <cell r="AZ54" t="str">
            <v>UNIDAD RESPONSABLE: 14 CD 01 INSTITUTO DE FORMACIÓN PROFESIONAL</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AY55" t="str">
            <v>INSTITUTO DE LA JUVENTUD DEL DF</v>
          </cell>
          <cell r="AZ55" t="str">
            <v>UNIDAD RESPONSABLE: 08 PD IJ INSTITUTO DE LA JUVENTUD DEL DF</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AY56" t="str">
            <v>INSTITUTO DE LAS MUJERES DEL DF</v>
          </cell>
          <cell r="AZ56" t="str">
            <v>UNIDAD RESPONSABLE: 08 PD IM INSTITUTO DE LAS MUJERES DEL DF</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AY57" t="str">
            <v>INSTITUTO DE VIVIENDA DEL DF</v>
          </cell>
          <cell r="AZ57" t="str">
            <v>UNIDAD RESPONSABLE: 03 PD IV INSTITUTO DE VIVIENDA DEL DF</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AY58" t="str">
            <v>INSTITUTO ELECTORAL DEL DF</v>
          </cell>
          <cell r="AZ58" t="str">
            <v>UNIDAD RESPONSABLE: 24 A0 00 INSTITUTO ELECTORAL DEL DF</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AY59" t="str">
            <v>INSTITUTO TÉCNICO DE FORMACIÓN POLICIAL</v>
          </cell>
          <cell r="AZ59" t="str">
            <v>UNIDAD RESPONSABLE: 11 CD 01 INSTITUTO TÉCNICO DE FORMACIÓN POLICIAL</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AY60" t="str">
            <v>JEFATURA DE GOBIERNO DEL DF</v>
          </cell>
          <cell r="AZ60" t="str">
            <v>UNIDAD RESPONSABLE: 01 C0 01 JEFATURA DE GOBIERNO DEL DF</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AY61" t="str">
            <v>JUNTA LOCAL DE CONCILIACIÓN Y ARBITRAJE DEL DF</v>
          </cell>
          <cell r="AZ61" t="str">
            <v>UNIDAD RESPONSABLE: 22 A0 00 JUNTA LOCAL DE CONCILIACIÓN Y ARBITRAJE DEL DF</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AY62" t="str">
            <v>METROBÚS</v>
          </cell>
          <cell r="AZ62" t="str">
            <v>UNIDAD RESPONSABLE: 10 PD MB METROBÚS</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AY63" t="str">
            <v>OFICIALÍA MAYOR</v>
          </cell>
          <cell r="AZ63" t="str">
            <v>UNIDAD RESPONSABLE: 12 C0 01 OFICIALÍA MAYOR</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AY64" t="str">
            <v>POLICÍA AUXILIAR DEL DF</v>
          </cell>
          <cell r="AZ64" t="str">
            <v>UNIDAD RESPONSABLE: 11 CD 02 POLICÍA AUXILIAR DEL DF</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AY65" t="str">
            <v>POLICÍA BANCARIA E INDUSTRIAL</v>
          </cell>
          <cell r="AZ65" t="str">
            <v>UNIDAD RESPONSABLE: 11 CD 03 POLICÍA BANCARIA E INDUSTRIAL</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AY66" t="str">
            <v>PROCURADURÍA AMBIENTAL Y DEL ORDENAMIENTO TERRITORIAL DEL DF</v>
          </cell>
          <cell r="AZ66" t="str">
            <v>UNIDAD RESPONSABLE: 30 PD PA PROCURADURÍA AMBIENTAL Y DEL ORDENAMIENTO TERRITORIAL DEL DF</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AY67" t="str">
            <v>PROCURADURÍA GENERAL DE JUSTICIA DEL DF</v>
          </cell>
          <cell r="AZ67" t="str">
            <v>UNIDAD RESPONSABLE: 14 C0 00 PROCURADURÍA GENERAL DE JUSTICIA DEL DF</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AY68" t="str">
            <v>PROCURADURÍA SOCIAL DEL DF</v>
          </cell>
          <cell r="AZ68" t="str">
            <v>UNIDAD RESPONSABLE: 08 PD PS PROCURADURÍA SOCIAL DEL DF</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AY69" t="str">
            <v>RED DE TRANSPORTE DE PASAJEROS DEL DF</v>
          </cell>
          <cell r="AZ69" t="str">
            <v>UNIDAD RESPONSABLE: 10 PD RT RED DE TRANSPORTE DE PASAJEROS DEL DF</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AY70" t="str">
            <v>SECRETARÍA DE CULTURA</v>
          </cell>
          <cell r="AZ70" t="str">
            <v>UNIDAD RESPONSABLE: 31 C0 00 SECRETARÍA DE CULTURA</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AY71" t="str">
            <v>SECRETARÍA DE DESARROLLO ECONÓMICO</v>
          </cell>
          <cell r="AZ71" t="str">
            <v>UNIDAD RESPONSABLE: 04 C0 01 SECRETARÍA DE DESARROLLO ECONÓMICO</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AY72" t="str">
            <v>SECRETARÍA DE DESARROLLO RURAL Y EQUIDAD PARA LAS COMUNIDADES</v>
          </cell>
          <cell r="AZ72" t="str">
            <v>UNIDAD RESPONSABLE: 35 C0 01 SECRETARÍA DE DESARROLLO RURAL Y EQUIDAD PARA LAS COMUNIDADES</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AY73" t="str">
            <v>SECRETARÍA DE DESARROLLO SOCIAL</v>
          </cell>
          <cell r="AZ73" t="str">
            <v>UNIDAD RESPONSABLE: 08 C0 01 SECRETARÍA DE DESARROLLO SOCIAL</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AY74" t="str">
            <v>SECRETARÍA DE DESARROLLO URBANO Y VIVIENDA</v>
          </cell>
          <cell r="AZ74" t="str">
            <v>UNIDAD RESPONSABLE: 03 C0 01 SECRETARÍA DE DESARROLLO URBANO Y VIVIENDA</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AY75" t="str">
            <v>SECRETARÍA DE EDUCACIÓN</v>
          </cell>
          <cell r="AZ75" t="str">
            <v>UNIDAD RESPONSABLE: 36 C0 01 SECRETARÍA DE EDUCACIÓN</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AY76" t="str">
            <v>SECRETARÍA DE FINANZAS</v>
          </cell>
          <cell r="AZ76" t="str">
            <v>UNIDAD RESPONSABLE: 09 C0 01 SECRETARÍA DE FINANZAS</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AY77" t="str">
            <v>SECRETARÍA DE GOBIERNO</v>
          </cell>
          <cell r="AZ77" t="str">
            <v>UNIDAD RESPONSABLE: 02 C0 01 SECRETARÍA DE GOBIERNO</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AY78" t="str">
            <v>SECRETARÍA DE MEDIO AMBIENTE</v>
          </cell>
          <cell r="AZ78" t="str">
            <v>UNIDAD RESPONSABLE: 06 C0 01 SECRETARÍA DE MEDIO AMBIENTE</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AY79" t="str">
            <v>SECRETARÍA DE OBRAS Y SERVICIOS</v>
          </cell>
          <cell r="AZ79" t="str">
            <v>UNIDAD RESPONSABLE: 07 C0 01 SECRETARÍA DE OBRAS Y SERVICIOS</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AY80" t="str">
            <v>SECRETARÍA DE PROTECCIÓN CIVIL</v>
          </cell>
          <cell r="AZ80" t="str">
            <v>UNIDAD RESPONSABLE: 34 C0 01 SECRETARÍA DE PROTECCIÓN CIVIL</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AY81" t="str">
            <v>SECRETARÍA DE SALUD</v>
          </cell>
          <cell r="AZ81" t="str">
            <v>UNIDAD RESPONSABLE: 26 C0 01 SECRETARÍA DE SALUD</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AY82" t="str">
            <v>SECRETARÍA DE SEGURIDAD PÚBLICA</v>
          </cell>
          <cell r="AZ82" t="str">
            <v>UNIDAD RESPONSABLE: 11 C0 01 SECRETARÍA DE SEGURIDAD PÚBLICA</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AY83" t="str">
            <v>SECRETARÍA DE TRANSPORTE Y VIALIDAD</v>
          </cell>
          <cell r="AZ83" t="str">
            <v>UNIDAD RESPONSABLE: 10 C0 01 SECRETARÍA DE TRANSPORTE Y VIALIDAD</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AY84" t="str">
            <v>SECRETARÍA DE TURISMO</v>
          </cell>
          <cell r="AZ84" t="str">
            <v>UNIDAD RESPONSABLE: 05 C0 01 SECRETARÍA DE TURISMO</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AY85" t="str">
            <v>SECRETARÍA DEL TRABAJO Y FOMENTO AL EMPLEO</v>
          </cell>
          <cell r="AZ85" t="str">
            <v>UNIDAD RESPONSABLE: 33 C0 01 SECRETARÍA DEL TRABAJO Y FOMENTO AL EMPLEO</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AY86" t="str">
            <v>SERVICIO DE TRANSPORTES ELÉCTRICOS DEL DF</v>
          </cell>
          <cell r="AZ86" t="str">
            <v>UNIDAD RESPONSABLE: 10 PD TE SERVICIO DE TRANSPORTES ELÉCTRICOS DEL DF</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AY87" t="str">
            <v>SERVICIOS DE SALUD PÚBLICA DEL DF</v>
          </cell>
          <cell r="AZ87" t="str">
            <v>UNIDAD RESPONSABLE: 26 PD SP SERVICIOS DE SALUD PÚBLICA DEL DF</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AY88" t="str">
            <v>SERVICIOS METROPOLITANOS  S.A. DE C.V.</v>
          </cell>
          <cell r="AZ88" t="str">
            <v>UNIDAD RESPONSABLE: 12 PE SM SERVICIOS METROPOLITANOS  S.A. DE C.V.</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AY89" t="str">
            <v>SISTEMA DE AGUAS DE LA CIUDAD DE MÉXICO</v>
          </cell>
          <cell r="AZ89" t="str">
            <v>UNIDAD RESPONSABLE: 06 CD 03 SISTEMA DE AGUAS DE LA CIUDAD DE MÉXICO</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AY90" t="str">
            <v>SISTEMA DE RADIO Y TELEVISIÓN DIGITAL DEL GDF</v>
          </cell>
          <cell r="AZ90" t="str">
            <v>UNIDAD RESPONSABLE: 02 CD 17 SISTEMA DE RADIO Y TELEVISIÓN DIGITAL DEL GDF</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AY91" t="str">
            <v>SISTEMA DE RADIO Y TELEVISIÓN DIGITAL DEL GDF</v>
          </cell>
          <cell r="AZ91" t="str">
            <v>UNIDAD RESPONSABLE: 02 OD 03 SISTEMA DE RADIO Y TELEVISIÓN DIGITAL DEL GDF</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AY92" t="str">
            <v>SISTEMA DE TRANSPORTE COLECTIVO (METRO)</v>
          </cell>
          <cell r="AZ92" t="str">
            <v>UNIDAD RESPONSABLE: 10 PD ME SISTEMA DE TRANSPORTE COLECTIVO (METRO)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AY93" t="str">
            <v>SISTEMA PARA EL DESARROLLO INTEGRAL DE LA FAMILIA DEL DF</v>
          </cell>
          <cell r="AZ93" t="str">
            <v>UNIDAD RESPONSABLE: 01 PD DF SISTEMA PARA EL DESARROLLO INTEGRAL DE LA FAMILIA DEL DF</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AY94" t="str">
            <v>TRIBUNAL DE LO CONTENCIOSO ADMINISTRATIVO DEL DF</v>
          </cell>
          <cell r="AZ94" t="str">
            <v>UNIDAD RESPONSABLE: 21 A0 00 TRIBUNAL DE LO CONTENCIOSO ADMINISTRATIVO DEL DF</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AY95" t="str">
            <v>TRIBUNAL ELECTORAL DEL DF</v>
          </cell>
          <cell r="AZ95" t="str">
            <v>UNIDAD RESPONSABLE: 27 A0 00 TRIBUNAL ELECTORAL DEL DF</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AY96" t="str">
            <v>TRIBUNAL SUPERIOR DE JUSTICIA DEL DF</v>
          </cell>
          <cell r="AZ96" t="str">
            <v>UNIDAD RESPONSABLE: 19 J0 00 TRIBUNAL SUPERIOR DE JUSTICIA DEL DF</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cell r="AY97" t="str">
            <v>UNIVERSIDAD AUTÓNOMA DE LA CIUDAD DE MÉXICO</v>
          </cell>
          <cell r="AZ97" t="str">
            <v>UNIDAD RESPONSABLE: 29 A0 00 UNIVERSIDAD AUTÓNOMA DE LA CIUDAD DE MÉXICO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Prog PAR"/>
      <sheetName val="Viv"/>
      <sheetName val="Educ Salud y AS"/>
      <sheetName val="cats"/>
    </sheetNames>
    <sheetDataSet>
      <sheetData sheetId="0"/>
      <sheetData sheetId="1" refreshError="1"/>
      <sheetData sheetId="2" refreshError="1"/>
      <sheetData sheetId="3" refreshError="1"/>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o del Gasto"/>
      <sheetName val="Prog PAR"/>
      <sheetName val="Viv"/>
      <sheetName val="Educ Salud y AS"/>
      <sheetName val="cats"/>
    </sheetNames>
    <sheetDataSet>
      <sheetData sheetId="0"/>
      <sheetData sheetId="1" refreshError="1"/>
      <sheetData sheetId="2" refreshError="1"/>
      <sheetData sheetId="3" refreshError="1"/>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1">
          <cell r="A1" t="str">
            <v>s</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AY5" t="str">
            <v>ASAMBLEA LEGISLATIVA DEL DF</v>
          </cell>
          <cell r="AZ5" t="str">
            <v>UNIDAD RESPONSABLE: 17 L0 00 ASAMBLEA LEGISLATIVA DEL DF</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AY6" t="str">
            <v>AUTORIDAD DEL CENTRO HISTÓRICO</v>
          </cell>
          <cell r="AZ6" t="str">
            <v>UNIDAD RESPONSABLE: 01 CD 01 AUTORIDAD DEL CENTRO HISTÓRICO</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AY7" t="str">
            <v>CAJA DE PREVISIÓN DE LA POLICÍA AUXILIAR DEL DF</v>
          </cell>
          <cell r="AZ7" t="str">
            <v>UNIDAD RESPONSABLE: 11 PD PA CAJA DE PREVISIÓN DE LA POLICÍA AUXILIAR DEL DF</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AY8" t="str">
            <v>CAJA DE PREVISIÓN DE LA POLICÍA PREVENTIVA</v>
          </cell>
          <cell r="AZ8" t="str">
            <v>UNIDAD RESPONSABLE: 12 PD PP CAJA DE PREVISIÓN DE LA POLICÍA PREVENTIVA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AY9" t="str">
            <v>CAJA DE PREVISIÓN PARA TRABAJADORES A LISTA DE RAYA DEL GDF</v>
          </cell>
          <cell r="AZ9" t="str">
            <v>UNIDAD RESPONSABLE: 12 PD LR CAJA DE PREVISIÓN PARA TRABAJADORES A LISTA DE RAYA DEL GDF</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AY10" t="str">
            <v>COMISIÓN DE DERECHOS HUMANOS DEL DF</v>
          </cell>
          <cell r="AZ10" t="str">
            <v>UNIDAD RESPONSABLE: 23 A0 00 COMISIÓN DE DERECHOS HUMANOS DEL DF</v>
          </cell>
          <cell r="DE10" t="str">
            <v>COMISIÓN DE DERECHOS HUMANOS DEL DF</v>
          </cell>
          <cell r="DF10" t="str">
            <v>NO</v>
          </cell>
          <cell r="DH10" t="str">
            <v>COMISIÓN DE DERECHOS HUMANOS DEL DF</v>
          </cell>
          <cell r="DI10" t="str">
            <v>NO</v>
          </cell>
        </row>
        <row r="11">
          <cell r="Y11" t="str">
            <v>CONSEJO DE EVALUACIÓN DEL DESARROLLO SOCIAL DEL DF</v>
          </cell>
          <cell r="AA11" t="str">
            <v>VAYA A LA HOJA INICIO Y SELECIONE LA UNIDAD RESPONSABLE CORRESPONDIENTE A ESTE INFORME</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AY11" t="str">
            <v>CONSEJERÍA JURÍDICA Y SERVICIOS LEGALES</v>
          </cell>
          <cell r="AZ11" t="str">
            <v>UNIDAD RESPONSABLE: 25 C0 01 CONSEJERÍA JURÍDICA Y SERVICIOS LEGALES</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AY12" t="str">
            <v>CONSEJO DE EVALUACIÓN DEL DESARROLLO SOCIAL DEL DF</v>
          </cell>
          <cell r="AZ12" t="str">
            <v>UNIDAD RESPONSABLE: 08 PD CE CONSEJO DE EVALUACIÓN DEL DESARROLLO SOCIAL DEL DF</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AY13" t="str">
            <v>CONSEJO DE LA JUDICATURA DEL DF</v>
          </cell>
          <cell r="AZ13" t="str">
            <v>UNIDAD RESPONSABLE: 20 J0 00 CONSEJO DE LA JUDICATURA DEL DF</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AY14" t="str">
            <v>CONTADURÍA MAYOR DE HACIENDA DE LA ALDF</v>
          </cell>
          <cell r="AZ14" t="str">
            <v>UNIDAD RESPONSABLE: 18 L0 00 CONTADURÍA MAYOR DE HACIENDA DE LA ALDF</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AY15" t="str">
            <v>CONTRALORÍA GENERAL</v>
          </cell>
          <cell r="AZ15" t="str">
            <v>UNIDAD RESPONSABLE: 13 C0 01 CONTRALORÍA GENERAL</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AY16" t="str">
            <v>CORPORACIÓN MEXICANA DE IMPRESIÓN S.A. DE C.V.</v>
          </cell>
          <cell r="AZ16" t="str">
            <v>UNIDAD RESPONSABLE: 12 PE CM CORPORACIÓN MEXICANA DE IMPRESIÓN S.A. DE C.V.</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AY17" t="str">
            <v>DELEGACIÓN ÁLVARO OBREGÓN</v>
          </cell>
          <cell r="AZ17" t="str">
            <v>UNIDAD RESPONSABLE: 02 CD 01 DELEGACIÓN ÁLVARO OBREGÓN</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AY18" t="str">
            <v>DELEGACIÓN AZCAPOTZALCO</v>
          </cell>
          <cell r="AZ18" t="str">
            <v>UNIDAD RESPONSABLE: 02 CD 02 DELEGACIÓN AZCAPOTZALCO</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AY19" t="str">
            <v>DELEGACIÓN BENITO JUÁREZ</v>
          </cell>
          <cell r="AZ19" t="str">
            <v>UNIDAD RESPONSABLE: 02 CD 03 DELEGACIÓN BENITO JUÁREZ</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AY20" t="str">
            <v>DELEGACIÓN COYOACÁN</v>
          </cell>
          <cell r="AZ20" t="str">
            <v>UNIDAD RESPONSABLE: 02 CD 04 DELEGACIÓN COYOACÁN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AY21" t="str">
            <v>DELEGACIÓN CUAJIMALPA DE MORELOS</v>
          </cell>
          <cell r="AZ21" t="str">
            <v>UNIDAD RESPONSABLE: 02 CD 05 DELEGACIÓN CUAJIMALPA DE MORELOS</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AY22" t="str">
            <v>DELEGACIÓN CUAUHTÉMOC</v>
          </cell>
          <cell r="AZ22" t="str">
            <v>UNIDAD RESPONSABLE: 02 CD 06 DELEGACIÓN CUAUHTÉMOC</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AY23" t="str">
            <v>DELEGACIÓN GUSTAVO A. MADERO</v>
          </cell>
          <cell r="AZ23" t="str">
            <v>UNIDAD RESPONSABLE: 02 CD 07 DELEGACIÓN GUSTAVO A. MADERO</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AY24" t="str">
            <v>DELEGACIÓN IZTACALCO</v>
          </cell>
          <cell r="AZ24" t="str">
            <v>UNIDAD RESPONSABLE: 02 CD 08 DELEGACIÓN IZTACALCO</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AY25" t="str">
            <v>DELEGACIÓN IZTAPALAPA</v>
          </cell>
          <cell r="AZ25" t="str">
            <v>UNIDAD RESPONSABLE: 02 CD 09 DELEGACIÓN IZTAPALAPA</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AY26" t="str">
            <v>DELEGACIÓN MAGDALENA CONTRERAS</v>
          </cell>
          <cell r="AZ26" t="str">
            <v>UNIDAD RESPONSABLE: 02 CD 10 DELEGACIÓN MAGDALENA CONTRERAS</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AY27" t="str">
            <v>DELEGACIÓN MIGUEL HIDALGO</v>
          </cell>
          <cell r="AZ27" t="str">
            <v>UNIDAD RESPONSABLE: 02 CD 11 DELEGACIÓN MIGUEL HIDALGO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AY28" t="str">
            <v>DELEGACIÓN MILPA ALTA</v>
          </cell>
          <cell r="AZ28" t="str">
            <v>UNIDAD RESPONSABLE: 02 CD 12 DELEGACIÓN MILPA ALTA</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AY29" t="str">
            <v>DELEGACIÓN TLÁHUAC</v>
          </cell>
          <cell r="AZ29" t="str">
            <v>UNIDAD RESPONSABLE: 02 CD 13 DELEGACIÓN TLÁHUAC</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AY30" t="str">
            <v>DELEGACIÓN TLALPAN</v>
          </cell>
          <cell r="AZ30" t="str">
            <v>UNIDAD RESPONSABLE: 02 CD 14 DELEGACIÓN TLALPAN</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AY31" t="str">
            <v>DELEGACIÓN VENUSTIANO CARRANZA</v>
          </cell>
          <cell r="AZ31" t="str">
            <v>UNIDAD RESPONSABLE: 02 CD 15 DELEGACIÓN VENUSTIANO CARRANZA</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AY32" t="str">
            <v>DELEGACIÓN XOCHIMILCO</v>
          </cell>
          <cell r="AZ32" t="str">
            <v>UNIDAD RESPONSABLE: 02 CD 16 DELEGACIÓN XOCHIMILCO</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AY33" t="str">
            <v>DEUDA PÚBLICA DEL DF</v>
          </cell>
          <cell r="AZ33" t="str">
            <v>UNIDAD RESPONSABLE: 16 C0 00 DEUDA PÚBLICA DEL DF</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AY34" t="str">
            <v>FIDEICOMISO DE RECUPERACIÓN CREDITICIA DEL DF</v>
          </cell>
          <cell r="AZ34" t="str">
            <v>UNIDAD RESPONSABLE: 09 PF RC FIDEICOMISO DE RECUPERACIÓN CREDITICIA DEL DF</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AY35" t="str">
            <v>FIDEICOMISO DEL CENTRO HISTÓRICO</v>
          </cell>
          <cell r="AZ35" t="str">
            <v>UNIDAD RESPONSABLE: 07 PF CH FIDEICOMISO DEL CENTRO HISTÓRICO</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AY36" t="str">
            <v>FIDEICOMISO EDUCACIÓN GARANTIZADA DEL DF</v>
          </cell>
          <cell r="AZ36" t="str">
            <v>UNIDAD RESPONSABLE: 36 PF EG FIDEICOMISO EDUCACIÓN GARANTIZADA DEL DF</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AY37" t="str">
            <v>FIDEICOMISO MUSEO DE ARTE POPULAR</v>
          </cell>
          <cell r="AZ37" t="str">
            <v>UNIDAD RESPONSABLE: 31 PF MA FIDEICOMISO MUSEO DE ARTE POPULAR</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AY38" t="str">
            <v>FIDEICOMISO MUSEO DEL ESTANQUILLO</v>
          </cell>
          <cell r="AZ38" t="str">
            <v>UNIDAD RESPONSABLE: 31 PF ME FIDEICOMISO MUSEO DEL ESTANQUILLO</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AY39" t="str">
            <v>FIDEICOMISO PARA EL FONDO DE PROMOCIÓN PARA EL FINANCIAMIENTO DEL TRANSPORTE PÚBLICO</v>
          </cell>
          <cell r="AZ39" t="str">
            <v>UNIDAD RESPONSABLE: 10 P0 TP FIDEICOMISO PARA EL FONDO DE PROMOCIÓN PARA EL FINANCIAMIENTO DEL TRANSPORTE PÚBLICO</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AY40" t="str">
            <v>FIDEICOMISO PARA EL MEJORAMIENTO DE LAS VÍAS DE COMUNICACIÓN DEL DF</v>
          </cell>
          <cell r="AZ40" t="str">
            <v>UNIDAD RESPONSABLE: 07 PF MV FIDEICOMISO PARA EL MEJORAMIENTO DE LAS VÍAS DE COMUNICACIÓN DEL DF</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AY41" t="str">
            <v>FIDEICOMISO PÚBLICO "CIUDAD DIGITAL"</v>
          </cell>
          <cell r="AZ41" t="str">
            <v>UNIDAD RESPONSABLE: 09 PF CD FIDEICOMISO PÚBLICO "CIUDAD DIGITAL"</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AY42" t="str">
            <v>FIDEICOMISO PÚBLICO COMPLEJO AMBIENTAL "XOCHIMILCO"</v>
          </cell>
          <cell r="AZ42" t="str">
            <v>UNIDAD RESPONSABLE: 12 PF CX FIDEICOMISO PÚBLICO COMPLEJO AMBIENTAL "XOCHIMILCO"</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AY43" t="str">
            <v>FONDO AMBIENTAL PÚBLICO DEL DF</v>
          </cell>
          <cell r="AZ43" t="str">
            <v>UNIDAD RESPONSABLE: 06 P0 FA FONDO AMBIENTAL PÚBLICO DEL DF</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AY44" t="str">
            <v>FONDO DE COINVERSIÓN</v>
          </cell>
          <cell r="AZ44" t="str">
            <v>UNIDAD RESPONSABLE: 15 C0 00 FONDO DE COINVERSIÓN</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AY45" t="str">
            <v>FONDO DE DESARROLLO ECONÓMICO DEL DF</v>
          </cell>
          <cell r="AZ45" t="str">
            <v>UNIDAD RESPONSABLE: 12 P0 DE FONDO DE DESARROLLO ECONÓMICO DEL DF</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AY46" t="str">
            <v>FONDO DE SEGURIDAD PÚBLICA DEL DF</v>
          </cell>
          <cell r="AZ46" t="str">
            <v>UNIDAD RESPONSABLE: 14 P0 FS FONDO DE SEGURIDAD PÚBLICA DEL DF</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AY47" t="str">
            <v>FONDO MIXTO DE PROMOCIÓN TURÍSTICA</v>
          </cell>
          <cell r="AZ47" t="str">
            <v>UNIDAD RESPONSABLE: 05 P0 PT FONDO MIXTO DE PROMOCIÓN TURÍSTICA</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AY48" t="str">
            <v>FONDO PARA EL DESARROLLO SOCIAL DE LA CIUDAD DE MÉXICO</v>
          </cell>
          <cell r="AZ48" t="str">
            <v>UNIDAD RESPONSABLE: 04 P0 DS FONDO PARA EL DESARROLLO SOCIAL DE LA CIUDAD DE MÉXICO</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AY49" t="str">
            <v>FONDO PARA LA ATENCIÓN Y APOYO A LAS VÍCTIMAS DEL DELITO</v>
          </cell>
          <cell r="AZ49" t="str">
            <v>UNIDAD RESPONSABLE: 14 P0 AV FONDO PARA LA ATENCIÓN Y APOYO A LAS VÍCTIMAS DEL DELITO</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AY50" t="str">
            <v>HEROICO CUERPO DE BOMBEROS DEL DF</v>
          </cell>
          <cell r="AZ50" t="str">
            <v>UNIDAD RESPONSABLE: 34 PD HB HEROICO CUERPO DE BOMBEROS DEL DF</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AY51" t="str">
            <v>INSTITUTO DE ACCESO A LA INFORMACIÓN PÚBLICA DEL DF</v>
          </cell>
          <cell r="AZ51" t="str">
            <v>UNIDAD RESPONSABLE: 32 A0 00 INSTITUTO DE ACCESO A LA INFORMACIÓN PÚBLICA DEL DF</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AY52" t="str">
            <v>INSTITUTO DE CIENCIA Y TECNOLOGÍA</v>
          </cell>
          <cell r="AZ52" t="str">
            <v>UNIDAD RESPONSABLE: 37 PD CT INSTITUTO DE CIENCIA Y TECNOLOGÍA</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AY53" t="str">
            <v>INSTITUTO DE EDUCACIÓN MEDIA SUPERIOR</v>
          </cell>
          <cell r="AZ53" t="str">
            <v>UNIDAD RESPONSABLE: 36 PD IE INSTITUTO DE EDUCACIÓN MEDIA SUPERIOR</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AY54" t="str">
            <v>INSTITUTO DE FORMACIÓN PROFESIONAL</v>
          </cell>
          <cell r="AZ54" t="str">
            <v>UNIDAD RESPONSABLE: 14 CD 01 INSTITUTO DE FORMACIÓN PROFESIONAL</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AY55" t="str">
            <v>INSTITUTO DE LA JUVENTUD DEL DF</v>
          </cell>
          <cell r="AZ55" t="str">
            <v>UNIDAD RESPONSABLE: 08 PD IJ INSTITUTO DE LA JUVENTUD DEL DF</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AY56" t="str">
            <v>INSTITUTO DE LAS MUJERES DEL DF</v>
          </cell>
          <cell r="AZ56" t="str">
            <v>UNIDAD RESPONSABLE: 08 PD IM INSTITUTO DE LAS MUJERES DEL DF</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AY57" t="str">
            <v>INSTITUTO DE VIVIENDA DEL DF</v>
          </cell>
          <cell r="AZ57" t="str">
            <v>UNIDAD RESPONSABLE: 03 PD IV INSTITUTO DE VIVIENDA DEL DF</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AY58" t="str">
            <v>INSTITUTO ELECTORAL DEL DF</v>
          </cell>
          <cell r="AZ58" t="str">
            <v>UNIDAD RESPONSABLE: 24 A0 00 INSTITUTO ELECTORAL DEL DF</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AY59" t="str">
            <v>INSTITUTO TÉCNICO DE FORMACIÓN POLICIAL</v>
          </cell>
          <cell r="AZ59" t="str">
            <v>UNIDAD RESPONSABLE: 11 CD 01 INSTITUTO TÉCNICO DE FORMACIÓN POLICIAL</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AY60" t="str">
            <v>JEFATURA DE GOBIERNO DEL DF</v>
          </cell>
          <cell r="AZ60" t="str">
            <v>UNIDAD RESPONSABLE: 01 C0 01 JEFATURA DE GOBIERNO DEL DF</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AY61" t="str">
            <v>JUNTA LOCAL DE CONCILIACIÓN Y ARBITRAJE DEL DF</v>
          </cell>
          <cell r="AZ61" t="str">
            <v>UNIDAD RESPONSABLE: 22 A0 00 JUNTA LOCAL DE CONCILIACIÓN Y ARBITRAJE DEL DF</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AY62" t="str">
            <v>METROBÚS</v>
          </cell>
          <cell r="AZ62" t="str">
            <v>UNIDAD RESPONSABLE: 10 PD MB METROBÚS</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AY63" t="str">
            <v>OFICIALÍA MAYOR</v>
          </cell>
          <cell r="AZ63" t="str">
            <v>UNIDAD RESPONSABLE: 12 C0 01 OFICIALÍA MAYOR</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AY64" t="str">
            <v>POLICÍA AUXILIAR DEL DF</v>
          </cell>
          <cell r="AZ64" t="str">
            <v>UNIDAD RESPONSABLE: 11 CD 02 POLICÍA AUXILIAR DEL DF</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AY65" t="str">
            <v>POLICÍA BANCARIA E INDUSTRIAL</v>
          </cell>
          <cell r="AZ65" t="str">
            <v>UNIDAD RESPONSABLE: 11 CD 03 POLICÍA BANCARIA E INDUSTRIAL</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AY66" t="str">
            <v>PROCURADURÍA AMBIENTAL Y DEL ORDENAMIENTO TERRITORIAL DEL DF</v>
          </cell>
          <cell r="AZ66" t="str">
            <v>UNIDAD RESPONSABLE: 30 PD PA PROCURADURÍA AMBIENTAL Y DEL ORDENAMIENTO TERRITORIAL DEL DF</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AY67" t="str">
            <v>PROCURADURÍA GENERAL DE JUSTICIA DEL DF</v>
          </cell>
          <cell r="AZ67" t="str">
            <v>UNIDAD RESPONSABLE: 14 C0 00 PROCURADURÍA GENERAL DE JUSTICIA DEL DF</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AY68" t="str">
            <v>PROCURADURÍA SOCIAL DEL DF</v>
          </cell>
          <cell r="AZ68" t="str">
            <v>UNIDAD RESPONSABLE: 08 PD PS PROCURADURÍA SOCIAL DEL DF</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AY69" t="str">
            <v>RED DE TRANSPORTE DE PASAJEROS DEL DF</v>
          </cell>
          <cell r="AZ69" t="str">
            <v>UNIDAD RESPONSABLE: 10 PD RT RED DE TRANSPORTE DE PASAJEROS DEL DF</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AY70" t="str">
            <v>SECRETARÍA DE CULTURA</v>
          </cell>
          <cell r="AZ70" t="str">
            <v>UNIDAD RESPONSABLE: 31 C0 00 SECRETARÍA DE CULTURA</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AY71" t="str">
            <v>SECRETARÍA DE DESARROLLO ECONÓMICO</v>
          </cell>
          <cell r="AZ71" t="str">
            <v>UNIDAD RESPONSABLE: 04 C0 01 SECRETARÍA DE DESARROLLO ECONÓMICO</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AY72" t="str">
            <v>SECRETARÍA DE DESARROLLO RURAL Y EQUIDAD PARA LAS COMUNIDADES</v>
          </cell>
          <cell r="AZ72" t="str">
            <v>UNIDAD RESPONSABLE: 35 C0 01 SECRETARÍA DE DESARROLLO RURAL Y EQUIDAD PARA LAS COMUNIDADES</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AY73" t="str">
            <v>SECRETARÍA DE DESARROLLO SOCIAL</v>
          </cell>
          <cell r="AZ73" t="str">
            <v>UNIDAD RESPONSABLE: 08 C0 01 SECRETARÍA DE DESARROLLO SOCIAL</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AY74" t="str">
            <v>SECRETARÍA DE DESARROLLO URBANO Y VIVIENDA</v>
          </cell>
          <cell r="AZ74" t="str">
            <v>UNIDAD RESPONSABLE: 03 C0 01 SECRETARÍA DE DESARROLLO URBANO Y VIVIENDA</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AY75" t="str">
            <v>SECRETARÍA DE EDUCACIÓN</v>
          </cell>
          <cell r="AZ75" t="str">
            <v>UNIDAD RESPONSABLE: 36 C0 01 SECRETARÍA DE EDUCACIÓN</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AY76" t="str">
            <v>SECRETARÍA DE FINANZAS</v>
          </cell>
          <cell r="AZ76" t="str">
            <v>UNIDAD RESPONSABLE: 09 C0 01 SECRETARÍA DE FINANZAS</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AY77" t="str">
            <v>SECRETARÍA DE GOBIERNO</v>
          </cell>
          <cell r="AZ77" t="str">
            <v>UNIDAD RESPONSABLE: 02 C0 01 SECRETARÍA DE GOBIERNO</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AY78" t="str">
            <v>SECRETARÍA DE MEDIO AMBIENTE</v>
          </cell>
          <cell r="AZ78" t="str">
            <v>UNIDAD RESPONSABLE: 06 C0 01 SECRETARÍA DE MEDIO AMBIENTE</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AY79" t="str">
            <v>SECRETARÍA DE OBRAS Y SERVICIOS</v>
          </cell>
          <cell r="AZ79" t="str">
            <v>UNIDAD RESPONSABLE: 07 C0 01 SECRETARÍA DE OBRAS Y SERVICIOS</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AY80" t="str">
            <v>SECRETARÍA DE PROTECCIÓN CIVIL</v>
          </cell>
          <cell r="AZ80" t="str">
            <v>UNIDAD RESPONSABLE: 34 C0 01 SECRETARÍA DE PROTECCIÓN CIVIL</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AY81" t="str">
            <v>SECRETARÍA DE SALUD</v>
          </cell>
          <cell r="AZ81" t="str">
            <v>UNIDAD RESPONSABLE: 26 C0 01 SECRETARÍA DE SALUD</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AY82" t="str">
            <v>SECRETARÍA DE SEGURIDAD PÚBLICA</v>
          </cell>
          <cell r="AZ82" t="str">
            <v>UNIDAD RESPONSABLE: 11 C0 01 SECRETARÍA DE SEGURIDAD PÚBLICA</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AY83" t="str">
            <v>SECRETARÍA DE TRANSPORTE Y VIALIDAD</v>
          </cell>
          <cell r="AZ83" t="str">
            <v>UNIDAD RESPONSABLE: 10 C0 01 SECRETARÍA DE TRANSPORTE Y VIALIDAD</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AY84" t="str">
            <v>SECRETARÍA DE TURISMO</v>
          </cell>
          <cell r="AZ84" t="str">
            <v>UNIDAD RESPONSABLE: 05 C0 01 SECRETARÍA DE TURISMO</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AY85" t="str">
            <v>SECRETARÍA DEL TRABAJO Y FOMENTO AL EMPLEO</v>
          </cell>
          <cell r="AZ85" t="str">
            <v>UNIDAD RESPONSABLE: 33 C0 01 SECRETARÍA DEL TRABAJO Y FOMENTO AL EMPLEO</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AY86" t="str">
            <v>SERVICIO DE TRANSPORTES ELÉCTRICOS DEL DF</v>
          </cell>
          <cell r="AZ86" t="str">
            <v>UNIDAD RESPONSABLE: 10 PD TE SERVICIO DE TRANSPORTES ELÉCTRICOS DEL DF</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AY87" t="str">
            <v>SERVICIOS DE SALUD PÚBLICA DEL DF</v>
          </cell>
          <cell r="AZ87" t="str">
            <v>UNIDAD RESPONSABLE: 26 PD SP SERVICIOS DE SALUD PÚBLICA DEL DF</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AY88" t="str">
            <v>SERVICIOS METROPOLITANOS  S.A. DE C.V.</v>
          </cell>
          <cell r="AZ88" t="str">
            <v>UNIDAD RESPONSABLE: 12 PE SM SERVICIOS METROPOLITANOS  S.A. DE C.V.</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AY89" t="str">
            <v>SISTEMA DE AGUAS DE LA CIUDAD DE MÉXICO</v>
          </cell>
          <cell r="AZ89" t="str">
            <v>UNIDAD RESPONSABLE: 06 CD 03 SISTEMA DE AGUAS DE LA CIUDAD DE MÉXICO</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AY90" t="str">
            <v>SISTEMA DE RADIO Y TELEVISIÓN DIGITAL DEL GDF</v>
          </cell>
          <cell r="AZ90" t="str">
            <v>UNIDAD RESPONSABLE: 02 CD 17 SISTEMA DE RADIO Y TELEVISIÓN DIGITAL DEL GDF</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AY91" t="str">
            <v>SISTEMA DE RADIO Y TELEVISIÓN DIGITAL DEL GDF</v>
          </cell>
          <cell r="AZ91" t="str">
            <v>UNIDAD RESPONSABLE: 02 OD 03 SISTEMA DE RADIO Y TELEVISIÓN DIGITAL DEL GDF</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AY92" t="str">
            <v>SISTEMA DE TRANSPORTE COLECTIVO (METRO)</v>
          </cell>
          <cell r="AZ92" t="str">
            <v>UNIDAD RESPONSABLE: 10 PD ME SISTEMA DE TRANSPORTE COLECTIVO (METRO)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AY93" t="str">
            <v>SISTEMA PARA EL DESARROLLO INTEGRAL DE LA FAMILIA DEL DF</v>
          </cell>
          <cell r="AZ93" t="str">
            <v>UNIDAD RESPONSABLE: 01 PD DF SISTEMA PARA EL DESARROLLO INTEGRAL DE LA FAMILIA DEL DF</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AY94" t="str">
            <v>TRIBUNAL DE LO CONTENCIOSO ADMINISTRATIVO DEL DF</v>
          </cell>
          <cell r="AZ94" t="str">
            <v>UNIDAD RESPONSABLE: 21 A0 00 TRIBUNAL DE LO CONTENCIOSO ADMINISTRATIVO DEL DF</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AY95" t="str">
            <v>TRIBUNAL ELECTORAL DEL DF</v>
          </cell>
          <cell r="AZ95" t="str">
            <v>UNIDAD RESPONSABLE: 27 A0 00 TRIBUNAL ELECTORAL DEL DF</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AY96" t="str">
            <v>TRIBUNAL SUPERIOR DE JUSTICIA DEL DF</v>
          </cell>
          <cell r="AZ96" t="str">
            <v>UNIDAD RESPONSABLE: 19 J0 00 TRIBUNAL SUPERIOR DE JUSTICIA DEL DF</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cell r="AY97" t="str">
            <v>UNIVERSIDAD AUTÓNOMA DE LA CIUDAD DE MÉXICO</v>
          </cell>
          <cell r="AZ97" t="str">
            <v>UNIDAD RESPONSABLE: 29 A0 00 UNIVERSIDAD AUTÓNOMA DE LA CIUDAD DE MÉXICO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226"/>
  <sheetViews>
    <sheetView zoomScale="80" zoomScaleNormal="80" workbookViewId="0"/>
  </sheetViews>
  <sheetFormatPr baseColWidth="10" defaultRowHeight="12.75"/>
  <cols>
    <col min="1" max="1" width="18" style="554" bestFit="1" customWidth="1"/>
    <col min="2" max="2" width="8.140625" style="554" bestFit="1" customWidth="1"/>
    <col min="3" max="3" width="10.140625" style="257" bestFit="1" customWidth="1"/>
    <col min="4" max="4" width="11" style="261" bestFit="1" customWidth="1"/>
    <col min="5" max="5" width="8" style="261" bestFit="1" customWidth="1"/>
    <col min="6" max="6" width="3.140625" style="261" bestFit="1" customWidth="1"/>
    <col min="7" max="7" width="3" style="259" bestFit="1" customWidth="1"/>
    <col min="8" max="8" width="3.85546875" style="261" bestFit="1" customWidth="1"/>
    <col min="9" max="9" width="14.5703125" style="257" bestFit="1" customWidth="1"/>
    <col min="10" max="10" width="11.42578125" style="257" bestFit="1" customWidth="1"/>
    <col min="11" max="12" width="17.85546875" style="435" bestFit="1" customWidth="1"/>
    <col min="13" max="13" width="17.85546875" style="438" bestFit="1" customWidth="1"/>
    <col min="14" max="14" width="17.85546875" style="435" bestFit="1" customWidth="1"/>
    <col min="15" max="15" width="26.28515625" style="435" bestFit="1" customWidth="1"/>
    <col min="16" max="16" width="17.85546875" style="435" bestFit="1" customWidth="1"/>
    <col min="17" max="17" width="4.42578125" style="261" bestFit="1" customWidth="1"/>
    <col min="18" max="18" width="17.85546875" style="438" bestFit="1" customWidth="1"/>
  </cols>
  <sheetData>
    <row r="1" spans="1:18">
      <c r="A1" s="436" t="s">
        <v>1217</v>
      </c>
      <c r="B1" s="436" t="s">
        <v>972</v>
      </c>
      <c r="C1" s="436" t="s">
        <v>1219</v>
      </c>
      <c r="D1" s="436" t="s">
        <v>1086</v>
      </c>
      <c r="E1" s="436" t="s">
        <v>1220</v>
      </c>
      <c r="F1" s="436" t="s">
        <v>1120</v>
      </c>
      <c r="G1" s="436" t="s">
        <v>1085</v>
      </c>
      <c r="H1" s="436" t="s">
        <v>409</v>
      </c>
      <c r="I1" s="436" t="s">
        <v>1084</v>
      </c>
      <c r="J1" s="254" t="s">
        <v>973</v>
      </c>
      <c r="K1" s="436" t="s">
        <v>974</v>
      </c>
      <c r="L1" s="436" t="s">
        <v>416</v>
      </c>
      <c r="M1" s="436" t="s">
        <v>1117</v>
      </c>
      <c r="N1" s="436" t="s">
        <v>417</v>
      </c>
      <c r="O1" s="436" t="s">
        <v>1118</v>
      </c>
      <c r="P1" s="436" t="s">
        <v>1119</v>
      </c>
      <c r="Q1" s="465" t="s">
        <v>1121</v>
      </c>
      <c r="R1" s="436" t="s">
        <v>1117</v>
      </c>
    </row>
    <row r="2" spans="1:18">
      <c r="A2" s="600">
        <v>131204</v>
      </c>
      <c r="B2" s="600" t="s">
        <v>975</v>
      </c>
      <c r="C2" s="262">
        <v>12212108</v>
      </c>
      <c r="D2" s="258">
        <v>1</v>
      </c>
      <c r="E2" s="258">
        <v>1221</v>
      </c>
      <c r="F2" s="258">
        <v>2</v>
      </c>
      <c r="G2" s="259">
        <v>1</v>
      </c>
      <c r="H2" s="258">
        <v>8</v>
      </c>
      <c r="I2" s="255" t="str">
        <f t="shared" ref="I2:I65" si="0">CONCATENATE(A2,B2)</f>
        <v>13120415O280</v>
      </c>
      <c r="J2" s="255"/>
      <c r="K2" s="435">
        <v>1318474</v>
      </c>
      <c r="L2" s="435">
        <f>+N2</f>
        <v>1141945.52</v>
      </c>
      <c r="M2" s="439">
        <f>+K2</f>
        <v>1318474</v>
      </c>
      <c r="N2" s="435">
        <v>1141945.52</v>
      </c>
      <c r="O2" s="435">
        <v>1278476</v>
      </c>
      <c r="P2" s="435">
        <v>1141945.5200000003</v>
      </c>
      <c r="Q2" s="258" t="str">
        <f t="shared" ref="Q2:Q65" si="1">CONCATENATE(D2,F2)</f>
        <v>12</v>
      </c>
      <c r="R2" s="439">
        <f>+P2</f>
        <v>1141945.5200000003</v>
      </c>
    </row>
    <row r="3" spans="1:18">
      <c r="A3" s="600">
        <v>131204</v>
      </c>
      <c r="B3" s="600" t="s">
        <v>975</v>
      </c>
      <c r="C3" s="262">
        <v>13232108</v>
      </c>
      <c r="D3" s="258">
        <v>1</v>
      </c>
      <c r="E3" s="258">
        <v>1323</v>
      </c>
      <c r="F3" s="258">
        <v>2</v>
      </c>
      <c r="G3" s="259">
        <v>1</v>
      </c>
      <c r="H3" s="258">
        <v>8</v>
      </c>
      <c r="I3" s="255" t="str">
        <f t="shared" si="0"/>
        <v>13120415O280</v>
      </c>
      <c r="J3" s="255"/>
      <c r="K3" s="435">
        <v>147892</v>
      </c>
      <c r="L3" s="435">
        <f t="shared" ref="L3:L19" si="2">+N3</f>
        <v>0</v>
      </c>
      <c r="M3" s="439">
        <f t="shared" ref="M3:M66" si="3">+K3</f>
        <v>147892</v>
      </c>
      <c r="N3" s="435">
        <v>0</v>
      </c>
      <c r="Q3" s="258" t="str">
        <f t="shared" si="1"/>
        <v>12</v>
      </c>
      <c r="R3" s="439">
        <f t="shared" ref="R3:R66" si="4">+P3</f>
        <v>0</v>
      </c>
    </row>
    <row r="4" spans="1:18">
      <c r="A4" s="600">
        <v>131204</v>
      </c>
      <c r="B4" s="600" t="s">
        <v>975</v>
      </c>
      <c r="C4" s="262">
        <v>14112208</v>
      </c>
      <c r="D4" s="258">
        <v>1</v>
      </c>
      <c r="E4" s="258">
        <v>1411</v>
      </c>
      <c r="F4" s="258">
        <v>2</v>
      </c>
      <c r="G4" s="259">
        <v>2</v>
      </c>
      <c r="H4" s="258">
        <v>8</v>
      </c>
      <c r="I4" s="255" t="str">
        <f t="shared" si="0"/>
        <v>13120415O280</v>
      </c>
      <c r="J4" s="255"/>
      <c r="K4" s="435">
        <v>138652</v>
      </c>
      <c r="L4" s="435">
        <f t="shared" si="2"/>
        <v>81880.679999999993</v>
      </c>
      <c r="M4" s="439">
        <f t="shared" si="3"/>
        <v>138652</v>
      </c>
      <c r="N4" s="435">
        <v>81880.679999999993</v>
      </c>
      <c r="O4" s="435">
        <f>P4</f>
        <v>81880.679999999993</v>
      </c>
      <c r="P4" s="435">
        <v>81880.679999999993</v>
      </c>
      <c r="Q4" s="258" t="str">
        <f t="shared" si="1"/>
        <v>12</v>
      </c>
      <c r="R4" s="439">
        <f t="shared" si="4"/>
        <v>81880.679999999993</v>
      </c>
    </row>
    <row r="5" spans="1:18">
      <c r="A5" s="600">
        <v>131204</v>
      </c>
      <c r="B5" s="600" t="s">
        <v>975</v>
      </c>
      <c r="C5" s="262">
        <v>15412208</v>
      </c>
      <c r="D5" s="258">
        <v>1</v>
      </c>
      <c r="E5" s="258">
        <v>1541</v>
      </c>
      <c r="F5" s="258">
        <v>2</v>
      </c>
      <c r="G5" s="259">
        <v>2</v>
      </c>
      <c r="H5" s="258">
        <v>8</v>
      </c>
      <c r="I5" s="255" t="str">
        <f t="shared" si="0"/>
        <v>13120415O280</v>
      </c>
      <c r="J5" s="255"/>
      <c r="K5" s="435">
        <v>344531</v>
      </c>
      <c r="L5" s="435">
        <f t="shared" si="2"/>
        <v>344531</v>
      </c>
      <c r="M5" s="439">
        <f t="shared" si="3"/>
        <v>344531</v>
      </c>
      <c r="N5" s="435">
        <v>344531</v>
      </c>
      <c r="O5" s="435">
        <f t="shared" ref="O5" si="5">P5</f>
        <v>344531</v>
      </c>
      <c r="P5" s="435">
        <v>344531</v>
      </c>
      <c r="Q5" s="258" t="str">
        <f t="shared" si="1"/>
        <v>12</v>
      </c>
      <c r="R5" s="439">
        <f t="shared" si="4"/>
        <v>344531</v>
      </c>
    </row>
    <row r="6" spans="1:18">
      <c r="A6" s="600">
        <v>131204</v>
      </c>
      <c r="B6" s="600" t="s">
        <v>975</v>
      </c>
      <c r="C6" s="262">
        <v>15452108</v>
      </c>
      <c r="D6" s="258">
        <v>1</v>
      </c>
      <c r="E6" s="258">
        <v>1545</v>
      </c>
      <c r="F6" s="258">
        <v>2</v>
      </c>
      <c r="G6" s="259">
        <v>1</v>
      </c>
      <c r="H6" s="258">
        <v>8</v>
      </c>
      <c r="I6" s="255" t="str">
        <f t="shared" si="0"/>
        <v>13120415O280</v>
      </c>
      <c r="J6" s="255"/>
      <c r="K6" s="435">
        <v>54150</v>
      </c>
      <c r="L6" s="435">
        <f t="shared" si="2"/>
        <v>21324.22</v>
      </c>
      <c r="M6" s="439">
        <f t="shared" si="3"/>
        <v>54150</v>
      </c>
      <c r="N6" s="435">
        <v>21324.22</v>
      </c>
      <c r="O6" s="435">
        <v>22476.1</v>
      </c>
      <c r="P6" s="435">
        <v>21324.220000000005</v>
      </c>
      <c r="Q6" s="258" t="str">
        <f t="shared" si="1"/>
        <v>12</v>
      </c>
      <c r="R6" s="439">
        <f t="shared" si="4"/>
        <v>21324.220000000005</v>
      </c>
    </row>
    <row r="7" spans="1:18">
      <c r="A7" s="600">
        <v>131204</v>
      </c>
      <c r="B7" s="600" t="s">
        <v>975</v>
      </c>
      <c r="C7" s="262">
        <v>15471108</v>
      </c>
      <c r="D7" s="258">
        <v>1</v>
      </c>
      <c r="E7" s="258">
        <v>1547</v>
      </c>
      <c r="F7" s="258">
        <v>1</v>
      </c>
      <c r="G7" s="259">
        <v>1</v>
      </c>
      <c r="H7" s="258">
        <v>8</v>
      </c>
      <c r="I7" s="255" t="str">
        <f t="shared" si="0"/>
        <v>13120415O280</v>
      </c>
      <c r="J7" s="255"/>
      <c r="K7" s="435">
        <v>4449</v>
      </c>
      <c r="L7" s="435">
        <f t="shared" si="2"/>
        <v>0</v>
      </c>
      <c r="M7" s="439">
        <f t="shared" si="3"/>
        <v>4449</v>
      </c>
      <c r="N7" s="435">
        <v>0</v>
      </c>
      <c r="Q7" s="258" t="str">
        <f t="shared" si="1"/>
        <v>11</v>
      </c>
      <c r="R7" s="439">
        <f t="shared" si="4"/>
        <v>0</v>
      </c>
    </row>
    <row r="8" spans="1:18">
      <c r="A8" s="600">
        <v>131204</v>
      </c>
      <c r="B8" s="600" t="s">
        <v>975</v>
      </c>
      <c r="C8" s="262">
        <v>16111158</v>
      </c>
      <c r="D8" s="258">
        <v>1</v>
      </c>
      <c r="E8" s="258">
        <v>1611</v>
      </c>
      <c r="F8" s="258">
        <v>1</v>
      </c>
      <c r="G8" s="259">
        <v>1</v>
      </c>
      <c r="H8" s="258">
        <v>58</v>
      </c>
      <c r="I8" s="255" t="str">
        <f t="shared" si="0"/>
        <v>13120415O280</v>
      </c>
      <c r="J8" s="255"/>
      <c r="K8" s="435">
        <v>19375000</v>
      </c>
      <c r="L8" s="435">
        <f t="shared" si="2"/>
        <v>0</v>
      </c>
      <c r="M8" s="439">
        <f t="shared" si="3"/>
        <v>19375000</v>
      </c>
      <c r="N8" s="435">
        <v>0</v>
      </c>
      <c r="Q8" s="258" t="str">
        <f t="shared" si="1"/>
        <v>11</v>
      </c>
      <c r="R8" s="439">
        <f t="shared" si="4"/>
        <v>0</v>
      </c>
    </row>
    <row r="9" spans="1:18">
      <c r="A9" s="600">
        <v>131204</v>
      </c>
      <c r="B9" s="600" t="s">
        <v>975</v>
      </c>
      <c r="C9" s="262">
        <v>37221100</v>
      </c>
      <c r="D9" s="258">
        <v>3</v>
      </c>
      <c r="E9" s="258">
        <v>3722</v>
      </c>
      <c r="F9" s="258">
        <v>1</v>
      </c>
      <c r="G9" s="259">
        <v>1</v>
      </c>
      <c r="H9" s="258">
        <v>0</v>
      </c>
      <c r="I9" s="255" t="str">
        <f t="shared" si="0"/>
        <v>13120415O280</v>
      </c>
      <c r="J9" s="255"/>
      <c r="K9" s="435">
        <v>841090</v>
      </c>
      <c r="L9" s="435">
        <f t="shared" si="2"/>
        <v>840357</v>
      </c>
      <c r="M9" s="439">
        <f t="shared" si="3"/>
        <v>841090</v>
      </c>
      <c r="N9" s="435">
        <v>840357</v>
      </c>
      <c r="O9" s="435">
        <v>840357</v>
      </c>
      <c r="P9" s="435">
        <v>840357</v>
      </c>
      <c r="Q9" s="258" t="str">
        <f t="shared" si="1"/>
        <v>31</v>
      </c>
      <c r="R9" s="439">
        <f t="shared" si="4"/>
        <v>840357</v>
      </c>
    </row>
    <row r="10" spans="1:18">
      <c r="A10" s="600">
        <v>131204</v>
      </c>
      <c r="B10" s="600" t="s">
        <v>975</v>
      </c>
      <c r="C10" s="262">
        <v>39812208</v>
      </c>
      <c r="D10" s="258">
        <v>3</v>
      </c>
      <c r="E10" s="258">
        <v>3981</v>
      </c>
      <c r="F10" s="258">
        <v>2</v>
      </c>
      <c r="G10" s="259">
        <v>2</v>
      </c>
      <c r="H10" s="258">
        <v>8</v>
      </c>
      <c r="I10" s="255" t="str">
        <f t="shared" si="0"/>
        <v>13120415O280</v>
      </c>
      <c r="J10" s="255"/>
      <c r="K10" s="435">
        <v>43989</v>
      </c>
      <c r="L10" s="435">
        <f t="shared" si="2"/>
        <v>28009</v>
      </c>
      <c r="M10" s="439">
        <f t="shared" si="3"/>
        <v>43989</v>
      </c>
      <c r="N10" s="435">
        <v>28009</v>
      </c>
      <c r="O10" s="435">
        <f>P10</f>
        <v>28009</v>
      </c>
      <c r="P10" s="435">
        <v>28009</v>
      </c>
      <c r="Q10" s="258" t="str">
        <f t="shared" si="1"/>
        <v>32</v>
      </c>
      <c r="R10" s="439">
        <f t="shared" si="4"/>
        <v>28009</v>
      </c>
    </row>
    <row r="11" spans="1:18">
      <c r="A11" s="600">
        <v>131204</v>
      </c>
      <c r="B11" s="600" t="s">
        <v>975</v>
      </c>
      <c r="C11" s="262">
        <v>39822108</v>
      </c>
      <c r="D11" s="258">
        <v>3</v>
      </c>
      <c r="E11" s="258">
        <v>3982</v>
      </c>
      <c r="F11" s="258">
        <v>2</v>
      </c>
      <c r="G11" s="259">
        <v>1</v>
      </c>
      <c r="H11" s="258">
        <v>8</v>
      </c>
      <c r="I11" s="255" t="str">
        <f t="shared" si="0"/>
        <v>13120415O280</v>
      </c>
      <c r="J11" s="255"/>
      <c r="K11" s="435">
        <v>25434</v>
      </c>
      <c r="L11" s="435">
        <f t="shared" si="2"/>
        <v>2271</v>
      </c>
      <c r="M11" s="439">
        <f t="shared" si="3"/>
        <v>25434</v>
      </c>
      <c r="N11" s="435">
        <v>2271</v>
      </c>
      <c r="O11" s="435">
        <v>25434</v>
      </c>
      <c r="P11" s="435">
        <v>2271</v>
      </c>
      <c r="Q11" s="258" t="str">
        <f t="shared" si="1"/>
        <v>32</v>
      </c>
      <c r="R11" s="439">
        <f t="shared" si="4"/>
        <v>2271</v>
      </c>
    </row>
    <row r="12" spans="1:18">
      <c r="A12" s="600">
        <v>131204</v>
      </c>
      <c r="B12" s="600" t="s">
        <v>975</v>
      </c>
      <c r="C12" s="262">
        <v>44191100</v>
      </c>
      <c r="D12" s="258">
        <v>4</v>
      </c>
      <c r="E12" s="258">
        <v>4419</v>
      </c>
      <c r="F12" s="258">
        <v>1</v>
      </c>
      <c r="G12" s="259">
        <v>1</v>
      </c>
      <c r="H12" s="258">
        <v>0</v>
      </c>
      <c r="I12" s="255" t="str">
        <f t="shared" si="0"/>
        <v>13120415O280</v>
      </c>
      <c r="J12" s="255"/>
      <c r="K12" s="435">
        <v>13200000</v>
      </c>
      <c r="L12" s="435">
        <f t="shared" si="2"/>
        <v>13143569.199999999</v>
      </c>
      <c r="M12" s="439">
        <f t="shared" si="3"/>
        <v>13200000</v>
      </c>
      <c r="N12" s="435">
        <v>13143569.199999999</v>
      </c>
      <c r="O12" s="435">
        <v>13200000</v>
      </c>
      <c r="P12" s="435">
        <v>13143569.199999999</v>
      </c>
      <c r="Q12" s="258" t="str">
        <f t="shared" si="1"/>
        <v>41</v>
      </c>
      <c r="R12" s="439">
        <f t="shared" si="4"/>
        <v>13143569.199999999</v>
      </c>
    </row>
    <row r="13" spans="1:18">
      <c r="A13" s="600">
        <v>138201</v>
      </c>
      <c r="B13" s="600" t="s">
        <v>975</v>
      </c>
      <c r="C13" s="262">
        <v>13232100</v>
      </c>
      <c r="D13" s="258">
        <v>1</v>
      </c>
      <c r="E13" s="258">
        <v>1323</v>
      </c>
      <c r="F13" s="258">
        <v>2</v>
      </c>
      <c r="G13" s="259">
        <v>1</v>
      </c>
      <c r="H13" s="258">
        <v>0</v>
      </c>
      <c r="I13" s="255" t="str">
        <f t="shared" si="0"/>
        <v>13820115O280</v>
      </c>
      <c r="J13" s="255"/>
      <c r="K13" s="435">
        <v>0</v>
      </c>
      <c r="L13" s="435">
        <f t="shared" si="2"/>
        <v>790977.23</v>
      </c>
      <c r="M13" s="439">
        <f t="shared" si="3"/>
        <v>0</v>
      </c>
      <c r="N13" s="435">
        <v>790977.23</v>
      </c>
      <c r="O13" s="435">
        <v>790977.23</v>
      </c>
      <c r="P13" s="435">
        <v>790977.23</v>
      </c>
      <c r="Q13" s="258" t="str">
        <f t="shared" si="1"/>
        <v>12</v>
      </c>
      <c r="R13" s="439">
        <f t="shared" si="4"/>
        <v>790977.23</v>
      </c>
    </row>
    <row r="14" spans="1:18">
      <c r="A14" s="600">
        <v>138201</v>
      </c>
      <c r="B14" s="600" t="s">
        <v>975</v>
      </c>
      <c r="C14" s="262">
        <v>35111100</v>
      </c>
      <c r="D14" s="258">
        <v>3</v>
      </c>
      <c r="E14" s="258">
        <v>3511</v>
      </c>
      <c r="F14" s="258">
        <v>1</v>
      </c>
      <c r="G14" s="259">
        <v>1</v>
      </c>
      <c r="H14" s="258">
        <v>0</v>
      </c>
      <c r="I14" s="255" t="str">
        <f t="shared" si="0"/>
        <v>13820115O280</v>
      </c>
      <c r="J14" s="255"/>
      <c r="K14" s="435">
        <v>156600</v>
      </c>
      <c r="L14" s="435">
        <f t="shared" si="2"/>
        <v>0</v>
      </c>
      <c r="M14" s="439">
        <f t="shared" si="3"/>
        <v>156600</v>
      </c>
      <c r="N14" s="435">
        <v>0</v>
      </c>
      <c r="Q14" s="258" t="str">
        <f t="shared" si="1"/>
        <v>31</v>
      </c>
      <c r="R14" s="439">
        <f t="shared" si="4"/>
        <v>0</v>
      </c>
    </row>
    <row r="15" spans="1:18">
      <c r="A15" s="600">
        <v>171201</v>
      </c>
      <c r="B15" s="600" t="s">
        <v>975</v>
      </c>
      <c r="C15" s="262">
        <v>24511100</v>
      </c>
      <c r="D15" s="258">
        <v>2</v>
      </c>
      <c r="E15" s="258">
        <v>2451</v>
      </c>
      <c r="F15" s="258">
        <v>1</v>
      </c>
      <c r="G15" s="259">
        <v>1</v>
      </c>
      <c r="H15" s="258">
        <v>0</v>
      </c>
      <c r="I15" s="255" t="str">
        <f t="shared" si="0"/>
        <v>17120115O280</v>
      </c>
      <c r="J15" s="255"/>
      <c r="K15" s="435">
        <v>0</v>
      </c>
      <c r="L15" s="435">
        <f t="shared" si="2"/>
        <v>79999.399999999994</v>
      </c>
      <c r="M15" s="439">
        <f t="shared" si="3"/>
        <v>0</v>
      </c>
      <c r="N15" s="435">
        <v>79999.399999999994</v>
      </c>
      <c r="O15" s="435">
        <v>79999.399999999994</v>
      </c>
      <c r="P15" s="435">
        <v>79999.399999999994</v>
      </c>
      <c r="Q15" s="258" t="str">
        <f t="shared" si="1"/>
        <v>21</v>
      </c>
      <c r="R15" s="439">
        <f t="shared" si="4"/>
        <v>79999.399999999994</v>
      </c>
    </row>
    <row r="16" spans="1:18">
      <c r="A16" s="600">
        <v>171201</v>
      </c>
      <c r="B16" s="600" t="s">
        <v>975</v>
      </c>
      <c r="C16" s="262">
        <v>44191100</v>
      </c>
      <c r="D16" s="258">
        <v>4</v>
      </c>
      <c r="E16" s="258">
        <v>4419</v>
      </c>
      <c r="F16" s="258">
        <v>1</v>
      </c>
      <c r="G16" s="259">
        <v>1</v>
      </c>
      <c r="H16" s="258">
        <v>0</v>
      </c>
      <c r="I16" s="255" t="str">
        <f t="shared" si="0"/>
        <v>17120115O280</v>
      </c>
      <c r="J16" s="255"/>
      <c r="K16" s="435">
        <v>3500000</v>
      </c>
      <c r="L16" s="435">
        <f t="shared" si="2"/>
        <v>3499995.95</v>
      </c>
      <c r="M16" s="439">
        <f t="shared" si="3"/>
        <v>3500000</v>
      </c>
      <c r="N16" s="435">
        <v>3499995.95</v>
      </c>
      <c r="O16" s="435">
        <v>3499995.95</v>
      </c>
      <c r="P16" s="435">
        <v>3499995.9500000007</v>
      </c>
      <c r="Q16" s="258" t="str">
        <f t="shared" si="1"/>
        <v>41</v>
      </c>
      <c r="R16" s="439">
        <f t="shared" si="4"/>
        <v>3499995.9500000007</v>
      </c>
    </row>
    <row r="17" spans="1:18">
      <c r="A17" s="600">
        <v>171201</v>
      </c>
      <c r="B17" s="600" t="s">
        <v>976</v>
      </c>
      <c r="C17" s="262">
        <v>29712165</v>
      </c>
      <c r="D17" s="258">
        <v>2</v>
      </c>
      <c r="E17" s="258">
        <v>2971</v>
      </c>
      <c r="F17" s="258">
        <v>2</v>
      </c>
      <c r="G17" s="259">
        <v>1</v>
      </c>
      <c r="H17" s="258">
        <v>65</v>
      </c>
      <c r="I17" s="255" t="str">
        <f t="shared" si="0"/>
        <v>17120115O380</v>
      </c>
      <c r="J17" s="255"/>
      <c r="K17" s="435">
        <v>0</v>
      </c>
      <c r="L17" s="435">
        <f t="shared" si="2"/>
        <v>1056537.28</v>
      </c>
      <c r="M17" s="439">
        <f t="shared" si="3"/>
        <v>0</v>
      </c>
      <c r="N17" s="435">
        <v>1056537.28</v>
      </c>
      <c r="O17" s="435">
        <v>1079794.6000000001</v>
      </c>
      <c r="P17" s="435">
        <v>1056537.28</v>
      </c>
      <c r="Q17" s="258" t="str">
        <f t="shared" si="1"/>
        <v>22</v>
      </c>
      <c r="R17" s="439">
        <f t="shared" si="4"/>
        <v>1056537.28</v>
      </c>
    </row>
    <row r="18" spans="1:18">
      <c r="A18" s="600">
        <v>171201</v>
      </c>
      <c r="B18" s="600" t="s">
        <v>976</v>
      </c>
      <c r="C18" s="262">
        <v>44191165</v>
      </c>
      <c r="D18" s="258">
        <v>4</v>
      </c>
      <c r="E18" s="258">
        <v>4419</v>
      </c>
      <c r="F18" s="258">
        <v>1</v>
      </c>
      <c r="G18" s="259">
        <v>1</v>
      </c>
      <c r="H18" s="258">
        <v>65</v>
      </c>
      <c r="I18" s="255" t="str">
        <f t="shared" si="0"/>
        <v>17120115O380</v>
      </c>
      <c r="J18" s="255"/>
      <c r="K18" s="435">
        <v>0</v>
      </c>
      <c r="L18" s="435">
        <f t="shared" si="2"/>
        <v>5402613</v>
      </c>
      <c r="M18" s="439">
        <f t="shared" si="3"/>
        <v>0</v>
      </c>
      <c r="N18" s="435">
        <v>5402613</v>
      </c>
      <c r="O18" s="435">
        <v>5402637.5999999996</v>
      </c>
      <c r="P18" s="435">
        <v>5402613</v>
      </c>
      <c r="Q18" s="258" t="str">
        <f t="shared" si="1"/>
        <v>41</v>
      </c>
      <c r="R18" s="439">
        <f t="shared" si="4"/>
        <v>5402613</v>
      </c>
    </row>
    <row r="19" spans="1:18">
      <c r="A19" s="600">
        <v>171201</v>
      </c>
      <c r="B19" s="600" t="s">
        <v>977</v>
      </c>
      <c r="C19" s="262">
        <v>33311100</v>
      </c>
      <c r="D19" s="258">
        <v>3</v>
      </c>
      <c r="E19" s="258">
        <v>3331</v>
      </c>
      <c r="F19" s="258">
        <v>1</v>
      </c>
      <c r="G19" s="259">
        <v>1</v>
      </c>
      <c r="H19" s="258">
        <v>0</v>
      </c>
      <c r="I19" s="255" t="str">
        <f t="shared" si="0"/>
        <v>17120115O480</v>
      </c>
      <c r="J19" s="255"/>
      <c r="K19" s="435">
        <v>0</v>
      </c>
      <c r="L19" s="435">
        <f t="shared" si="2"/>
        <v>399040</v>
      </c>
      <c r="M19" s="439">
        <f t="shared" si="3"/>
        <v>0</v>
      </c>
      <c r="N19" s="435">
        <v>399040</v>
      </c>
      <c r="O19" s="435">
        <v>399040</v>
      </c>
      <c r="P19" s="435">
        <v>399040</v>
      </c>
      <c r="Q19" s="258" t="str">
        <f t="shared" si="1"/>
        <v>31</v>
      </c>
      <c r="R19" s="439">
        <f t="shared" si="4"/>
        <v>399040</v>
      </c>
    </row>
    <row r="20" spans="1:18">
      <c r="A20" s="600">
        <v>171201</v>
      </c>
      <c r="B20" s="600" t="s">
        <v>978</v>
      </c>
      <c r="C20" s="262">
        <v>33911100</v>
      </c>
      <c r="D20" s="258">
        <v>3</v>
      </c>
      <c r="E20" s="258">
        <v>3391</v>
      </c>
      <c r="F20" s="258">
        <v>1</v>
      </c>
      <c r="G20" s="259">
        <v>1</v>
      </c>
      <c r="H20" s="258">
        <v>0</v>
      </c>
      <c r="I20" s="255" t="str">
        <f t="shared" si="0"/>
        <v>17120125A183</v>
      </c>
      <c r="J20" s="255"/>
      <c r="K20" s="435">
        <v>0</v>
      </c>
      <c r="L20" s="435">
        <f>+K20</f>
        <v>0</v>
      </c>
      <c r="M20" s="439">
        <f t="shared" si="3"/>
        <v>0</v>
      </c>
      <c r="N20" s="435">
        <v>1443540</v>
      </c>
      <c r="O20" s="435">
        <v>2062200</v>
      </c>
      <c r="P20" s="435">
        <v>1443540</v>
      </c>
      <c r="Q20" s="258" t="str">
        <f t="shared" si="1"/>
        <v>31</v>
      </c>
      <c r="R20" s="439">
        <f t="shared" si="4"/>
        <v>1443540</v>
      </c>
    </row>
    <row r="21" spans="1:18">
      <c r="A21" s="600">
        <v>171203</v>
      </c>
      <c r="B21" s="600" t="s">
        <v>980</v>
      </c>
      <c r="C21" s="262">
        <v>33811200</v>
      </c>
      <c r="D21" s="258">
        <v>3</v>
      </c>
      <c r="E21" s="258">
        <v>3381</v>
      </c>
      <c r="F21" s="258">
        <v>1</v>
      </c>
      <c r="G21" s="259">
        <v>2</v>
      </c>
      <c r="H21" s="258">
        <v>0</v>
      </c>
      <c r="I21" s="255" t="str">
        <f t="shared" si="0"/>
        <v>17120315O182</v>
      </c>
      <c r="J21" s="255"/>
      <c r="K21" s="435">
        <v>0</v>
      </c>
      <c r="L21" s="435">
        <f t="shared" ref="L21:L25" si="6">+N21</f>
        <v>102924.56</v>
      </c>
      <c r="M21" s="439">
        <f t="shared" si="3"/>
        <v>0</v>
      </c>
      <c r="N21" s="435">
        <v>102924.56</v>
      </c>
      <c r="O21" s="435">
        <f t="shared" ref="O21:O27" si="7">P21</f>
        <v>102924.56</v>
      </c>
      <c r="P21" s="435">
        <v>102924.56</v>
      </c>
      <c r="Q21" s="258" t="str">
        <f t="shared" si="1"/>
        <v>31</v>
      </c>
      <c r="R21" s="439">
        <f t="shared" si="4"/>
        <v>102924.56</v>
      </c>
    </row>
    <row r="22" spans="1:18">
      <c r="A22" s="600">
        <v>171203</v>
      </c>
      <c r="B22" s="600" t="s">
        <v>975</v>
      </c>
      <c r="C22" s="262">
        <v>33811200</v>
      </c>
      <c r="D22" s="258">
        <v>3</v>
      </c>
      <c r="E22" s="258">
        <v>3381</v>
      </c>
      <c r="F22" s="258">
        <v>1</v>
      </c>
      <c r="G22" s="259">
        <v>2</v>
      </c>
      <c r="H22" s="258">
        <v>0</v>
      </c>
      <c r="I22" s="255" t="str">
        <f t="shared" si="0"/>
        <v>17120315O280</v>
      </c>
      <c r="J22" s="255"/>
      <c r="K22" s="435">
        <v>0</v>
      </c>
      <c r="L22" s="435">
        <f t="shared" si="6"/>
        <v>599798.44999999995</v>
      </c>
      <c r="M22" s="439">
        <f t="shared" si="3"/>
        <v>0</v>
      </c>
      <c r="N22" s="435">
        <v>599798.44999999995</v>
      </c>
      <c r="O22" s="435">
        <f t="shared" si="7"/>
        <v>599798.44999999995</v>
      </c>
      <c r="P22" s="435">
        <v>599798.44999999995</v>
      </c>
      <c r="Q22" s="258" t="str">
        <f t="shared" si="1"/>
        <v>31</v>
      </c>
      <c r="R22" s="439">
        <f t="shared" si="4"/>
        <v>599798.44999999995</v>
      </c>
    </row>
    <row r="23" spans="1:18">
      <c r="A23" s="600">
        <v>171203</v>
      </c>
      <c r="B23" s="600" t="s">
        <v>976</v>
      </c>
      <c r="C23" s="262">
        <v>33811200</v>
      </c>
      <c r="D23" s="258">
        <v>3</v>
      </c>
      <c r="E23" s="258">
        <v>3381</v>
      </c>
      <c r="F23" s="258">
        <v>1</v>
      </c>
      <c r="G23" s="259">
        <v>2</v>
      </c>
      <c r="H23" s="258">
        <v>0</v>
      </c>
      <c r="I23" s="255" t="str">
        <f t="shared" si="0"/>
        <v>17120315O380</v>
      </c>
      <c r="J23" s="255"/>
      <c r="K23" s="435">
        <v>0</v>
      </c>
      <c r="L23" s="435">
        <f t="shared" si="6"/>
        <v>54586.17</v>
      </c>
      <c r="M23" s="439">
        <f t="shared" si="3"/>
        <v>0</v>
      </c>
      <c r="N23" s="435">
        <v>54586.17</v>
      </c>
      <c r="O23" s="435">
        <f t="shared" si="7"/>
        <v>54586.17</v>
      </c>
      <c r="P23" s="435">
        <v>54586.17</v>
      </c>
      <c r="Q23" s="258" t="str">
        <f t="shared" si="1"/>
        <v>31</v>
      </c>
      <c r="R23" s="439">
        <f t="shared" si="4"/>
        <v>54586.17</v>
      </c>
    </row>
    <row r="24" spans="1:18">
      <c r="A24" s="600">
        <v>171203</v>
      </c>
      <c r="B24" s="600" t="s">
        <v>977</v>
      </c>
      <c r="C24" s="262">
        <v>33811200</v>
      </c>
      <c r="D24" s="258">
        <v>3</v>
      </c>
      <c r="E24" s="258">
        <v>3381</v>
      </c>
      <c r="F24" s="258">
        <v>1</v>
      </c>
      <c r="G24" s="259">
        <v>2</v>
      </c>
      <c r="H24" s="258">
        <v>0</v>
      </c>
      <c r="I24" s="255" t="str">
        <f t="shared" si="0"/>
        <v>17120315O480</v>
      </c>
      <c r="J24" s="255"/>
      <c r="K24" s="435">
        <v>0</v>
      </c>
      <c r="L24" s="435">
        <f t="shared" si="6"/>
        <v>961.13</v>
      </c>
      <c r="M24" s="439">
        <f t="shared" si="3"/>
        <v>0</v>
      </c>
      <c r="N24" s="435">
        <v>961.13</v>
      </c>
      <c r="O24" s="435">
        <f t="shared" si="7"/>
        <v>961.13</v>
      </c>
      <c r="P24" s="435">
        <v>961.13</v>
      </c>
      <c r="Q24" s="258" t="str">
        <f t="shared" si="1"/>
        <v>31</v>
      </c>
      <c r="R24" s="439">
        <f t="shared" si="4"/>
        <v>961.13</v>
      </c>
    </row>
    <row r="25" spans="1:18">
      <c r="A25" s="600">
        <v>171203</v>
      </c>
      <c r="B25" s="600" t="s">
        <v>981</v>
      </c>
      <c r="C25" s="262">
        <v>33811200</v>
      </c>
      <c r="D25" s="258">
        <v>3</v>
      </c>
      <c r="E25" s="258">
        <v>3381</v>
      </c>
      <c r="F25" s="258">
        <v>1</v>
      </c>
      <c r="G25" s="259">
        <v>2</v>
      </c>
      <c r="H25" s="258">
        <v>0</v>
      </c>
      <c r="I25" s="255" t="str">
        <f t="shared" si="0"/>
        <v>17120315O680</v>
      </c>
      <c r="J25" s="255"/>
      <c r="K25" s="435">
        <v>0</v>
      </c>
      <c r="L25" s="435">
        <f t="shared" si="6"/>
        <v>2986281.5</v>
      </c>
      <c r="M25" s="439">
        <f t="shared" si="3"/>
        <v>0</v>
      </c>
      <c r="N25" s="435">
        <v>2986281.5</v>
      </c>
      <c r="O25" s="435">
        <f t="shared" si="7"/>
        <v>2986281.5</v>
      </c>
      <c r="P25" s="435">
        <v>2986281.5</v>
      </c>
      <c r="Q25" s="258" t="str">
        <f t="shared" si="1"/>
        <v>31</v>
      </c>
      <c r="R25" s="439">
        <f t="shared" si="4"/>
        <v>2986281.5</v>
      </c>
    </row>
    <row r="26" spans="1:18">
      <c r="A26" s="600">
        <v>171203</v>
      </c>
      <c r="B26" s="600" t="s">
        <v>982</v>
      </c>
      <c r="C26" s="262">
        <v>33811200</v>
      </c>
      <c r="D26" s="258">
        <v>3</v>
      </c>
      <c r="E26" s="258">
        <v>3381</v>
      </c>
      <c r="F26" s="258">
        <v>1</v>
      </c>
      <c r="G26" s="259">
        <v>2</v>
      </c>
      <c r="H26" s="258">
        <v>0</v>
      </c>
      <c r="I26" s="255" t="str">
        <f t="shared" si="0"/>
        <v>17120325P180</v>
      </c>
      <c r="J26" s="255"/>
      <c r="K26" s="435">
        <v>45796931</v>
      </c>
      <c r="L26" s="435">
        <f t="shared" ref="L26" si="8">+K26</f>
        <v>45796931</v>
      </c>
      <c r="M26" s="439">
        <f t="shared" si="3"/>
        <v>45796931</v>
      </c>
      <c r="N26" s="435">
        <v>45829219.780000001</v>
      </c>
      <c r="O26" s="435">
        <f t="shared" si="7"/>
        <v>45829219.780000001</v>
      </c>
      <c r="P26" s="435">
        <v>45829219.780000001</v>
      </c>
      <c r="Q26" s="258" t="str">
        <f t="shared" si="1"/>
        <v>31</v>
      </c>
      <c r="R26" s="439">
        <f t="shared" si="4"/>
        <v>45829219.780000001</v>
      </c>
    </row>
    <row r="27" spans="1:18">
      <c r="A27" s="600">
        <v>171203</v>
      </c>
      <c r="B27" s="600" t="s">
        <v>983</v>
      </c>
      <c r="C27" s="262">
        <v>33811200</v>
      </c>
      <c r="D27" s="258">
        <v>3</v>
      </c>
      <c r="E27" s="258">
        <v>3381</v>
      </c>
      <c r="F27" s="258">
        <v>1</v>
      </c>
      <c r="G27" s="259">
        <v>2</v>
      </c>
      <c r="H27" s="258">
        <v>0</v>
      </c>
      <c r="I27" s="255" t="str">
        <f t="shared" si="0"/>
        <v>17120325P184</v>
      </c>
      <c r="J27" s="255"/>
      <c r="K27" s="435">
        <v>0</v>
      </c>
      <c r="L27" s="435">
        <f>+K27</f>
        <v>0</v>
      </c>
      <c r="M27" s="439">
        <f t="shared" si="3"/>
        <v>0</v>
      </c>
      <c r="N27" s="435">
        <v>1869137.61</v>
      </c>
      <c r="O27" s="435">
        <f t="shared" si="7"/>
        <v>1869137.6099999999</v>
      </c>
      <c r="P27" s="435">
        <v>1869137.6099999999</v>
      </c>
      <c r="Q27" s="258" t="str">
        <f t="shared" si="1"/>
        <v>31</v>
      </c>
      <c r="R27" s="439">
        <f t="shared" si="4"/>
        <v>1869137.6099999999</v>
      </c>
    </row>
    <row r="28" spans="1:18">
      <c r="A28" s="600">
        <v>172204</v>
      </c>
      <c r="B28" s="600">
        <v>111183</v>
      </c>
      <c r="C28" s="262">
        <v>27111100</v>
      </c>
      <c r="D28" s="258">
        <v>2</v>
      </c>
      <c r="E28" s="258">
        <v>2711</v>
      </c>
      <c r="F28" s="258">
        <v>1</v>
      </c>
      <c r="G28" s="259">
        <v>1</v>
      </c>
      <c r="H28" s="258">
        <v>0</v>
      </c>
      <c r="I28" s="255" t="str">
        <f t="shared" si="0"/>
        <v>172204111183</v>
      </c>
      <c r="J28" s="255"/>
      <c r="K28" s="435">
        <v>0</v>
      </c>
      <c r="L28" s="435">
        <f t="shared" ref="L28:L91" si="9">+N28</f>
        <v>199966.6</v>
      </c>
      <c r="M28" s="439">
        <f t="shared" si="3"/>
        <v>0</v>
      </c>
      <c r="N28" s="435">
        <v>199966.6</v>
      </c>
      <c r="O28" s="435">
        <v>200000</v>
      </c>
      <c r="P28" s="435">
        <v>199966.6</v>
      </c>
      <c r="Q28" s="258" t="str">
        <f t="shared" si="1"/>
        <v>21</v>
      </c>
      <c r="R28" s="439">
        <f t="shared" si="4"/>
        <v>199966.6</v>
      </c>
    </row>
    <row r="29" spans="1:18">
      <c r="A29" s="600">
        <v>172204</v>
      </c>
      <c r="B29" s="600" t="s">
        <v>975</v>
      </c>
      <c r="C29" s="262">
        <v>21511100</v>
      </c>
      <c r="D29" s="258">
        <v>2</v>
      </c>
      <c r="E29" s="258">
        <v>2151</v>
      </c>
      <c r="F29" s="258">
        <v>1</v>
      </c>
      <c r="G29" s="259">
        <v>1</v>
      </c>
      <c r="H29" s="258">
        <v>0</v>
      </c>
      <c r="I29" s="255" t="str">
        <f t="shared" si="0"/>
        <v>17220415O280</v>
      </c>
      <c r="J29" s="255"/>
      <c r="K29" s="435">
        <v>15000</v>
      </c>
      <c r="L29" s="435">
        <f t="shared" si="9"/>
        <v>14999.46</v>
      </c>
      <c r="M29" s="439">
        <f t="shared" si="3"/>
        <v>15000</v>
      </c>
      <c r="N29" s="435">
        <v>14999.46</v>
      </c>
      <c r="O29" s="435">
        <v>15000</v>
      </c>
      <c r="P29" s="435">
        <v>14999.46</v>
      </c>
      <c r="Q29" s="258" t="str">
        <f t="shared" si="1"/>
        <v>21</v>
      </c>
      <c r="R29" s="439">
        <f t="shared" si="4"/>
        <v>14999.46</v>
      </c>
    </row>
    <row r="30" spans="1:18">
      <c r="A30" s="600">
        <v>172204</v>
      </c>
      <c r="B30" s="600" t="s">
        <v>975</v>
      </c>
      <c r="C30" s="262">
        <v>27211100</v>
      </c>
      <c r="D30" s="258">
        <v>2</v>
      </c>
      <c r="E30" s="258">
        <v>2721</v>
      </c>
      <c r="F30" s="258">
        <v>1</v>
      </c>
      <c r="G30" s="259">
        <v>1</v>
      </c>
      <c r="H30" s="258">
        <v>0</v>
      </c>
      <c r="I30" s="255" t="str">
        <f t="shared" si="0"/>
        <v>17220415O280</v>
      </c>
      <c r="J30" s="255"/>
      <c r="K30" s="435">
        <v>300000</v>
      </c>
      <c r="L30" s="435">
        <f t="shared" si="9"/>
        <v>0</v>
      </c>
      <c r="M30" s="439">
        <f t="shared" si="3"/>
        <v>300000</v>
      </c>
      <c r="N30" s="435">
        <v>0</v>
      </c>
      <c r="Q30" s="258" t="str">
        <f t="shared" si="1"/>
        <v>21</v>
      </c>
      <c r="R30" s="439">
        <f t="shared" si="4"/>
        <v>0</v>
      </c>
    </row>
    <row r="31" spans="1:18">
      <c r="A31" s="600">
        <v>172204</v>
      </c>
      <c r="B31" s="600" t="s">
        <v>975</v>
      </c>
      <c r="C31" s="262">
        <v>29811100</v>
      </c>
      <c r="D31" s="258">
        <v>2</v>
      </c>
      <c r="E31" s="258">
        <v>2981</v>
      </c>
      <c r="F31" s="258">
        <v>1</v>
      </c>
      <c r="G31" s="259">
        <v>1</v>
      </c>
      <c r="H31" s="258">
        <v>0</v>
      </c>
      <c r="I31" s="255" t="str">
        <f t="shared" si="0"/>
        <v>17220415O280</v>
      </c>
      <c r="J31" s="255"/>
      <c r="K31" s="435">
        <v>15000</v>
      </c>
      <c r="L31" s="435">
        <f t="shared" si="9"/>
        <v>0</v>
      </c>
      <c r="M31" s="439">
        <f t="shared" si="3"/>
        <v>15000</v>
      </c>
      <c r="N31" s="435">
        <v>0</v>
      </c>
      <c r="O31" s="435">
        <v>4014.53</v>
      </c>
      <c r="Q31" s="258" t="str">
        <f t="shared" si="1"/>
        <v>21</v>
      </c>
      <c r="R31" s="439">
        <f t="shared" si="4"/>
        <v>0</v>
      </c>
    </row>
    <row r="32" spans="1:18">
      <c r="A32" s="600">
        <v>172204</v>
      </c>
      <c r="B32" s="600" t="s">
        <v>975</v>
      </c>
      <c r="C32" s="262">
        <v>33311100</v>
      </c>
      <c r="D32" s="258">
        <v>3</v>
      </c>
      <c r="E32" s="258">
        <v>3331</v>
      </c>
      <c r="F32" s="258">
        <v>1</v>
      </c>
      <c r="G32" s="259">
        <v>1</v>
      </c>
      <c r="H32" s="258">
        <v>0</v>
      </c>
      <c r="I32" s="255" t="str">
        <f t="shared" si="0"/>
        <v>17220415O280</v>
      </c>
      <c r="J32" s="255"/>
      <c r="K32" s="435">
        <v>500000</v>
      </c>
      <c r="L32" s="435">
        <f t="shared" si="9"/>
        <v>0</v>
      </c>
      <c r="M32" s="439">
        <f t="shared" si="3"/>
        <v>500000</v>
      </c>
      <c r="N32" s="435">
        <v>0</v>
      </c>
      <c r="Q32" s="258" t="str">
        <f t="shared" si="1"/>
        <v>31</v>
      </c>
      <c r="R32" s="439">
        <f t="shared" si="4"/>
        <v>0</v>
      </c>
    </row>
    <row r="33" spans="1:18">
      <c r="A33" s="600">
        <v>172204</v>
      </c>
      <c r="B33" s="600" t="s">
        <v>975</v>
      </c>
      <c r="C33" s="262">
        <v>33911100</v>
      </c>
      <c r="D33" s="258">
        <v>3</v>
      </c>
      <c r="E33" s="258">
        <v>3391</v>
      </c>
      <c r="F33" s="258">
        <v>1</v>
      </c>
      <c r="G33" s="259">
        <v>1</v>
      </c>
      <c r="H33" s="258">
        <v>0</v>
      </c>
      <c r="I33" s="255" t="str">
        <f t="shared" si="0"/>
        <v>17220415O280</v>
      </c>
      <c r="J33" s="255"/>
      <c r="K33" s="435">
        <v>0</v>
      </c>
      <c r="L33" s="435">
        <f t="shared" si="9"/>
        <v>404000</v>
      </c>
      <c r="M33" s="439">
        <f t="shared" si="3"/>
        <v>0</v>
      </c>
      <c r="N33" s="435">
        <v>404000</v>
      </c>
      <c r="O33" s="435">
        <v>404000</v>
      </c>
      <c r="P33" s="435">
        <v>404000</v>
      </c>
      <c r="Q33" s="258" t="str">
        <f t="shared" si="1"/>
        <v>31</v>
      </c>
      <c r="R33" s="439">
        <f t="shared" si="4"/>
        <v>404000</v>
      </c>
    </row>
    <row r="34" spans="1:18">
      <c r="A34" s="600">
        <v>172204</v>
      </c>
      <c r="B34" s="600" t="s">
        <v>975</v>
      </c>
      <c r="C34" s="262">
        <v>44121100</v>
      </c>
      <c r="D34" s="258">
        <v>4</v>
      </c>
      <c r="E34" s="258">
        <v>4412</v>
      </c>
      <c r="F34" s="258">
        <v>1</v>
      </c>
      <c r="G34" s="259">
        <v>1</v>
      </c>
      <c r="H34" s="258">
        <v>0</v>
      </c>
      <c r="I34" s="255" t="str">
        <f t="shared" si="0"/>
        <v>17220415O280</v>
      </c>
      <c r="J34" s="255"/>
      <c r="K34" s="435">
        <v>2700000</v>
      </c>
      <c r="L34" s="435">
        <f t="shared" si="9"/>
        <v>2696436.24</v>
      </c>
      <c r="M34" s="439">
        <f t="shared" si="3"/>
        <v>2700000</v>
      </c>
      <c r="N34" s="435">
        <v>2696436.24</v>
      </c>
      <c r="O34" s="435">
        <v>2696436.24</v>
      </c>
      <c r="P34" s="435">
        <v>2696436.24</v>
      </c>
      <c r="Q34" s="258" t="str">
        <f t="shared" si="1"/>
        <v>41</v>
      </c>
      <c r="R34" s="439">
        <f t="shared" si="4"/>
        <v>2696436.24</v>
      </c>
    </row>
    <row r="35" spans="1:18">
      <c r="A35" s="600">
        <v>172204</v>
      </c>
      <c r="B35" s="600" t="s">
        <v>975</v>
      </c>
      <c r="C35" s="262">
        <v>44511100</v>
      </c>
      <c r="D35" s="258">
        <v>4</v>
      </c>
      <c r="E35" s="258">
        <v>4451</v>
      </c>
      <c r="F35" s="258">
        <v>1</v>
      </c>
      <c r="G35" s="259">
        <v>1</v>
      </c>
      <c r="H35" s="258">
        <v>0</v>
      </c>
      <c r="I35" s="255" t="str">
        <f t="shared" si="0"/>
        <v>17220415O280</v>
      </c>
      <c r="J35" s="255"/>
      <c r="K35" s="435">
        <v>0</v>
      </c>
      <c r="L35" s="435">
        <f t="shared" si="9"/>
        <v>1275400</v>
      </c>
      <c r="M35" s="439">
        <f t="shared" si="3"/>
        <v>0</v>
      </c>
      <c r="N35" s="435">
        <v>1275400</v>
      </c>
      <c r="O35" s="435">
        <v>1276000</v>
      </c>
      <c r="P35" s="435">
        <v>1275400</v>
      </c>
      <c r="Q35" s="258" t="str">
        <f t="shared" si="1"/>
        <v>41</v>
      </c>
      <c r="R35" s="439">
        <f t="shared" si="4"/>
        <v>1275400</v>
      </c>
    </row>
    <row r="36" spans="1:18">
      <c r="A36" s="600">
        <v>172204</v>
      </c>
      <c r="B36" s="600" t="s">
        <v>975</v>
      </c>
      <c r="C36" s="262">
        <v>44811100</v>
      </c>
      <c r="D36" s="258">
        <v>4</v>
      </c>
      <c r="E36" s="258">
        <v>4481</v>
      </c>
      <c r="F36" s="258">
        <v>1</v>
      </c>
      <c r="G36" s="259">
        <v>1</v>
      </c>
      <c r="H36" s="258">
        <v>0</v>
      </c>
      <c r="I36" s="255" t="str">
        <f t="shared" si="0"/>
        <v>17220415O280</v>
      </c>
      <c r="J36" s="255"/>
      <c r="K36" s="435">
        <v>0</v>
      </c>
      <c r="L36" s="435">
        <f t="shared" si="9"/>
        <v>273760</v>
      </c>
      <c r="M36" s="439">
        <f t="shared" si="3"/>
        <v>0</v>
      </c>
      <c r="N36" s="435">
        <v>273760</v>
      </c>
      <c r="O36" s="435">
        <v>273760</v>
      </c>
      <c r="P36" s="435">
        <v>273760</v>
      </c>
      <c r="Q36" s="258" t="str">
        <f t="shared" si="1"/>
        <v>41</v>
      </c>
      <c r="R36" s="439">
        <f t="shared" si="4"/>
        <v>273760</v>
      </c>
    </row>
    <row r="37" spans="1:18">
      <c r="A37" s="600">
        <v>185201</v>
      </c>
      <c r="B37" s="600">
        <v>111180</v>
      </c>
      <c r="C37" s="262">
        <v>11321100</v>
      </c>
      <c r="D37" s="258">
        <v>1</v>
      </c>
      <c r="E37" s="258">
        <v>1132</v>
      </c>
      <c r="F37" s="258">
        <v>1</v>
      </c>
      <c r="G37" s="259">
        <v>1</v>
      </c>
      <c r="H37" s="258">
        <v>0</v>
      </c>
      <c r="I37" s="255" t="str">
        <f t="shared" si="0"/>
        <v>185201111180</v>
      </c>
      <c r="J37" s="255"/>
      <c r="K37" s="435">
        <v>26137350</v>
      </c>
      <c r="L37" s="435">
        <f t="shared" si="9"/>
        <v>26137350</v>
      </c>
      <c r="M37" s="439">
        <f t="shared" si="3"/>
        <v>26137350</v>
      </c>
      <c r="N37" s="435">
        <v>26137350</v>
      </c>
      <c r="O37" s="435">
        <v>26137350</v>
      </c>
      <c r="P37" s="435">
        <v>26137350</v>
      </c>
      <c r="Q37" s="258" t="str">
        <f t="shared" si="1"/>
        <v>11</v>
      </c>
      <c r="R37" s="439">
        <f t="shared" si="4"/>
        <v>26137350</v>
      </c>
    </row>
    <row r="38" spans="1:18">
      <c r="A38" s="600">
        <v>185201</v>
      </c>
      <c r="B38" s="600">
        <v>111183</v>
      </c>
      <c r="C38" s="262">
        <v>34511200</v>
      </c>
      <c r="D38" s="258">
        <v>3</v>
      </c>
      <c r="E38" s="258">
        <v>3451</v>
      </c>
      <c r="F38" s="258">
        <v>1</v>
      </c>
      <c r="G38" s="259">
        <v>2</v>
      </c>
      <c r="H38" s="258">
        <v>0</v>
      </c>
      <c r="I38" s="255" t="str">
        <f t="shared" si="0"/>
        <v>185201111183</v>
      </c>
      <c r="J38" s="255"/>
      <c r="K38" s="435">
        <v>0</v>
      </c>
      <c r="L38" s="435">
        <f t="shared" si="9"/>
        <v>3016472.05</v>
      </c>
      <c r="M38" s="439">
        <f t="shared" si="3"/>
        <v>0</v>
      </c>
      <c r="N38" s="435">
        <v>3016472.05</v>
      </c>
      <c r="O38" s="435">
        <f t="shared" ref="O38:O39" si="10">P38</f>
        <v>3016472.05</v>
      </c>
      <c r="P38" s="435">
        <v>3016472.05</v>
      </c>
      <c r="Q38" s="258" t="str">
        <f t="shared" si="1"/>
        <v>31</v>
      </c>
      <c r="R38" s="439">
        <f t="shared" si="4"/>
        <v>3016472.05</v>
      </c>
    </row>
    <row r="39" spans="1:18">
      <c r="A39" s="600">
        <v>185201</v>
      </c>
      <c r="B39" s="600">
        <v>111183</v>
      </c>
      <c r="C39" s="262">
        <v>39691225</v>
      </c>
      <c r="D39" s="258">
        <v>3</v>
      </c>
      <c r="E39" s="258">
        <v>3969</v>
      </c>
      <c r="F39" s="258">
        <v>1</v>
      </c>
      <c r="G39" s="259">
        <v>2</v>
      </c>
      <c r="H39" s="258">
        <v>25</v>
      </c>
      <c r="I39" s="255" t="str">
        <f t="shared" si="0"/>
        <v>185201111183</v>
      </c>
      <c r="J39" s="255"/>
      <c r="K39" s="435">
        <v>0</v>
      </c>
      <c r="L39" s="435">
        <f t="shared" si="9"/>
        <v>0</v>
      </c>
      <c r="M39" s="439">
        <f t="shared" si="3"/>
        <v>0</v>
      </c>
      <c r="N39" s="435">
        <v>0</v>
      </c>
      <c r="O39" s="435">
        <f t="shared" si="10"/>
        <v>0</v>
      </c>
      <c r="Q39" s="258" t="str">
        <f t="shared" si="1"/>
        <v>31</v>
      </c>
      <c r="R39" s="439">
        <f t="shared" si="4"/>
        <v>0</v>
      </c>
    </row>
    <row r="40" spans="1:18">
      <c r="A40" s="600">
        <v>185201</v>
      </c>
      <c r="B40" s="600">
        <v>111280</v>
      </c>
      <c r="C40" s="262">
        <v>12111100</v>
      </c>
      <c r="D40" s="258">
        <v>1</v>
      </c>
      <c r="E40" s="258">
        <v>1211</v>
      </c>
      <c r="F40" s="258">
        <v>1</v>
      </c>
      <c r="G40" s="259">
        <v>1</v>
      </c>
      <c r="H40" s="258">
        <v>0</v>
      </c>
      <c r="I40" s="255" t="str">
        <f t="shared" si="0"/>
        <v>185201111280</v>
      </c>
      <c r="J40" s="255"/>
      <c r="K40" s="435">
        <v>9535915</v>
      </c>
      <c r="L40" s="435">
        <f t="shared" si="9"/>
        <v>9005161.5299999993</v>
      </c>
      <c r="M40" s="439">
        <f t="shared" si="3"/>
        <v>9535915</v>
      </c>
      <c r="N40" s="435">
        <v>9005161.5299999993</v>
      </c>
      <c r="O40" s="435">
        <v>9005161.5299999993</v>
      </c>
      <c r="Q40" s="258" t="str">
        <f t="shared" si="1"/>
        <v>11</v>
      </c>
      <c r="R40" s="439">
        <f t="shared" si="4"/>
        <v>0</v>
      </c>
    </row>
    <row r="41" spans="1:18">
      <c r="A41" s="600">
        <v>185201</v>
      </c>
      <c r="B41" s="600">
        <v>111280</v>
      </c>
      <c r="C41" s="262">
        <v>21111100</v>
      </c>
      <c r="D41" s="258">
        <v>2</v>
      </c>
      <c r="E41" s="258">
        <v>2111</v>
      </c>
      <c r="F41" s="258">
        <v>1</v>
      </c>
      <c r="G41" s="259">
        <v>1</v>
      </c>
      <c r="H41" s="258">
        <v>0</v>
      </c>
      <c r="I41" s="255" t="str">
        <f t="shared" si="0"/>
        <v>185201111280</v>
      </c>
      <c r="J41" s="255"/>
      <c r="K41" s="435">
        <v>250000</v>
      </c>
      <c r="L41" s="435">
        <f t="shared" si="9"/>
        <v>80339</v>
      </c>
      <c r="M41" s="439">
        <f t="shared" si="3"/>
        <v>250000</v>
      </c>
      <c r="N41" s="435">
        <v>80339</v>
      </c>
      <c r="O41" s="435">
        <v>80339</v>
      </c>
      <c r="Q41" s="258" t="str">
        <f t="shared" si="1"/>
        <v>21</v>
      </c>
      <c r="R41" s="439">
        <f t="shared" si="4"/>
        <v>0</v>
      </c>
    </row>
    <row r="42" spans="1:18">
      <c r="A42" s="600">
        <v>185201</v>
      </c>
      <c r="B42" s="600">
        <v>111280</v>
      </c>
      <c r="C42" s="262">
        <v>33621100</v>
      </c>
      <c r="D42" s="258">
        <v>3</v>
      </c>
      <c r="E42" s="258">
        <v>3362</v>
      </c>
      <c r="F42" s="258">
        <v>1</v>
      </c>
      <c r="G42" s="259">
        <v>1</v>
      </c>
      <c r="H42" s="258">
        <v>0</v>
      </c>
      <c r="I42" s="255" t="str">
        <f t="shared" si="0"/>
        <v>185201111280</v>
      </c>
      <c r="J42" s="255"/>
      <c r="K42" s="435">
        <v>60000</v>
      </c>
      <c r="L42" s="435">
        <f t="shared" si="9"/>
        <v>19285</v>
      </c>
      <c r="M42" s="439">
        <f t="shared" si="3"/>
        <v>60000</v>
      </c>
      <c r="N42" s="435">
        <v>19285</v>
      </c>
      <c r="O42" s="435">
        <v>19285</v>
      </c>
      <c r="Q42" s="258" t="str">
        <f t="shared" si="1"/>
        <v>31</v>
      </c>
      <c r="R42" s="439">
        <f t="shared" si="4"/>
        <v>0</v>
      </c>
    </row>
    <row r="43" spans="1:18">
      <c r="A43" s="600">
        <v>185201</v>
      </c>
      <c r="B43" s="600">
        <v>111280</v>
      </c>
      <c r="C43" s="262">
        <v>35711100</v>
      </c>
      <c r="D43" s="258">
        <v>3</v>
      </c>
      <c r="E43" s="258">
        <v>3571</v>
      </c>
      <c r="F43" s="258">
        <v>1</v>
      </c>
      <c r="G43" s="259">
        <v>1</v>
      </c>
      <c r="H43" s="258">
        <v>0</v>
      </c>
      <c r="I43" s="255" t="str">
        <f t="shared" si="0"/>
        <v>185201111280</v>
      </c>
      <c r="J43" s="255"/>
      <c r="K43" s="435">
        <v>100000</v>
      </c>
      <c r="L43" s="435">
        <f t="shared" si="9"/>
        <v>0</v>
      </c>
      <c r="M43" s="439">
        <f t="shared" si="3"/>
        <v>100000</v>
      </c>
      <c r="N43" s="435">
        <v>0</v>
      </c>
      <c r="Q43" s="258" t="str">
        <f t="shared" si="1"/>
        <v>31</v>
      </c>
      <c r="R43" s="439">
        <f t="shared" si="4"/>
        <v>0</v>
      </c>
    </row>
    <row r="44" spans="1:18">
      <c r="A44" s="600">
        <v>185201</v>
      </c>
      <c r="B44" s="600" t="s">
        <v>985</v>
      </c>
      <c r="C44" s="262">
        <v>11321100</v>
      </c>
      <c r="D44" s="258">
        <v>1</v>
      </c>
      <c r="E44" s="258">
        <v>1132</v>
      </c>
      <c r="F44" s="258">
        <v>1</v>
      </c>
      <c r="G44" s="259">
        <v>1</v>
      </c>
      <c r="H44" s="258">
        <v>0</v>
      </c>
      <c r="I44" s="255" t="str">
        <f t="shared" si="0"/>
        <v>185201111B80</v>
      </c>
      <c r="J44" s="255"/>
      <c r="K44" s="435">
        <v>38176283</v>
      </c>
      <c r="L44" s="435">
        <f t="shared" si="9"/>
        <v>38176283</v>
      </c>
      <c r="M44" s="439">
        <f t="shared" si="3"/>
        <v>38176283</v>
      </c>
      <c r="N44" s="435">
        <v>38176283</v>
      </c>
      <c r="O44" s="435">
        <v>38176283</v>
      </c>
      <c r="P44" s="435">
        <v>38176283</v>
      </c>
      <c r="Q44" s="258" t="str">
        <f t="shared" si="1"/>
        <v>11</v>
      </c>
      <c r="R44" s="439">
        <f t="shared" si="4"/>
        <v>38176283</v>
      </c>
    </row>
    <row r="45" spans="1:18">
      <c r="A45" s="600">
        <v>185201</v>
      </c>
      <c r="B45" s="600" t="s">
        <v>985</v>
      </c>
      <c r="C45" s="262">
        <v>12212108</v>
      </c>
      <c r="D45" s="258">
        <v>1</v>
      </c>
      <c r="E45" s="258">
        <v>1221</v>
      </c>
      <c r="F45" s="258">
        <v>2</v>
      </c>
      <c r="G45" s="259">
        <v>1</v>
      </c>
      <c r="H45" s="258">
        <v>8</v>
      </c>
      <c r="I45" s="255" t="str">
        <f t="shared" si="0"/>
        <v>185201111B80</v>
      </c>
      <c r="J45" s="255"/>
      <c r="K45" s="435">
        <v>2706311</v>
      </c>
      <c r="L45" s="435">
        <f t="shared" si="9"/>
        <v>1043843.9</v>
      </c>
      <c r="M45" s="439">
        <f t="shared" si="3"/>
        <v>2706311</v>
      </c>
      <c r="N45" s="435">
        <v>1043843.9</v>
      </c>
      <c r="O45" s="435">
        <v>1043843.9</v>
      </c>
      <c r="P45" s="435">
        <v>1043843.9</v>
      </c>
      <c r="Q45" s="258" t="str">
        <f t="shared" si="1"/>
        <v>12</v>
      </c>
      <c r="R45" s="439">
        <f t="shared" si="4"/>
        <v>1043843.9</v>
      </c>
    </row>
    <row r="46" spans="1:18">
      <c r="A46" s="600">
        <v>185201</v>
      </c>
      <c r="B46" s="600" t="s">
        <v>986</v>
      </c>
      <c r="C46" s="262">
        <v>12212108</v>
      </c>
      <c r="D46" s="258">
        <v>1</v>
      </c>
      <c r="E46" s="258">
        <v>1221</v>
      </c>
      <c r="F46" s="258">
        <v>2</v>
      </c>
      <c r="G46" s="259">
        <v>1</v>
      </c>
      <c r="H46" s="258">
        <v>8</v>
      </c>
      <c r="I46" s="255" t="str">
        <f t="shared" si="0"/>
        <v>185201111C80</v>
      </c>
      <c r="J46" s="255"/>
      <c r="K46" s="435">
        <v>11981816</v>
      </c>
      <c r="L46" s="435">
        <f t="shared" si="9"/>
        <v>4006908</v>
      </c>
      <c r="M46" s="439">
        <f t="shared" si="3"/>
        <v>11981816</v>
      </c>
      <c r="N46" s="435">
        <v>4006908</v>
      </c>
      <c r="O46" s="435">
        <v>4006908</v>
      </c>
      <c r="P46" s="435">
        <v>4006908</v>
      </c>
      <c r="Q46" s="258" t="str">
        <f t="shared" si="1"/>
        <v>12</v>
      </c>
      <c r="R46" s="439">
        <f t="shared" si="4"/>
        <v>4006908</v>
      </c>
    </row>
    <row r="47" spans="1:18">
      <c r="A47" s="600">
        <v>185201</v>
      </c>
      <c r="B47" s="600" t="s">
        <v>987</v>
      </c>
      <c r="C47" s="262">
        <v>21611100</v>
      </c>
      <c r="D47" s="258">
        <v>2</v>
      </c>
      <c r="E47" s="258">
        <v>2161</v>
      </c>
      <c r="F47" s="258">
        <v>1</v>
      </c>
      <c r="G47" s="259">
        <v>1</v>
      </c>
      <c r="H47" s="258">
        <v>0</v>
      </c>
      <c r="I47" s="255" t="str">
        <f t="shared" si="0"/>
        <v>18520115O175</v>
      </c>
      <c r="J47" s="255"/>
      <c r="K47" s="435">
        <v>0</v>
      </c>
      <c r="L47" s="435">
        <f t="shared" si="9"/>
        <v>1031734.57</v>
      </c>
      <c r="M47" s="439">
        <f t="shared" si="3"/>
        <v>0</v>
      </c>
      <c r="N47" s="435">
        <v>1031734.57</v>
      </c>
      <c r="O47" s="435">
        <v>633300</v>
      </c>
      <c r="P47" s="435">
        <v>1031734.5700000001</v>
      </c>
      <c r="Q47" s="258" t="str">
        <f t="shared" si="1"/>
        <v>21</v>
      </c>
      <c r="R47" s="439">
        <f t="shared" si="4"/>
        <v>1031734.5700000001</v>
      </c>
    </row>
    <row r="48" spans="1:18">
      <c r="A48" s="600">
        <v>185201</v>
      </c>
      <c r="B48" s="600" t="s">
        <v>987</v>
      </c>
      <c r="C48" s="262">
        <v>27211100</v>
      </c>
      <c r="D48" s="258">
        <v>2</v>
      </c>
      <c r="E48" s="258">
        <v>2721</v>
      </c>
      <c r="F48" s="258">
        <v>1</v>
      </c>
      <c r="G48" s="259">
        <v>1</v>
      </c>
      <c r="H48" s="258">
        <v>0</v>
      </c>
      <c r="I48" s="255" t="str">
        <f t="shared" si="0"/>
        <v>18520115O175</v>
      </c>
      <c r="J48" s="255"/>
      <c r="K48" s="435">
        <v>0</v>
      </c>
      <c r="L48" s="435">
        <f t="shared" si="9"/>
        <v>115246</v>
      </c>
      <c r="M48" s="439">
        <f t="shared" si="3"/>
        <v>0</v>
      </c>
      <c r="N48" s="435">
        <v>115246</v>
      </c>
      <c r="O48" s="435">
        <v>141346</v>
      </c>
      <c r="P48" s="435">
        <v>115246</v>
      </c>
      <c r="Q48" s="258" t="str">
        <f t="shared" si="1"/>
        <v>21</v>
      </c>
      <c r="R48" s="439">
        <f t="shared" si="4"/>
        <v>115246</v>
      </c>
    </row>
    <row r="49" spans="1:18">
      <c r="A49" s="600">
        <v>185201</v>
      </c>
      <c r="B49" s="600" t="s">
        <v>987</v>
      </c>
      <c r="C49" s="262">
        <v>32911100</v>
      </c>
      <c r="D49" s="258">
        <v>3</v>
      </c>
      <c r="E49" s="258">
        <v>3291</v>
      </c>
      <c r="F49" s="258">
        <v>1</v>
      </c>
      <c r="G49" s="259">
        <v>1</v>
      </c>
      <c r="H49" s="258">
        <v>0</v>
      </c>
      <c r="I49" s="255" t="str">
        <f t="shared" si="0"/>
        <v>18520115O175</v>
      </c>
      <c r="J49" s="255"/>
      <c r="K49" s="435">
        <v>0</v>
      </c>
      <c r="L49" s="435">
        <f t="shared" si="9"/>
        <v>1318958.54</v>
      </c>
      <c r="M49" s="439">
        <f t="shared" si="3"/>
        <v>0</v>
      </c>
      <c r="N49" s="435">
        <v>1318958.54</v>
      </c>
      <c r="O49" s="435">
        <v>1458805</v>
      </c>
      <c r="P49" s="435">
        <v>1318958.54</v>
      </c>
      <c r="Q49" s="258" t="str">
        <f t="shared" si="1"/>
        <v>31</v>
      </c>
      <c r="R49" s="439">
        <f t="shared" si="4"/>
        <v>1318958.54</v>
      </c>
    </row>
    <row r="50" spans="1:18">
      <c r="A50" s="600">
        <v>185201</v>
      </c>
      <c r="B50" s="600" t="s">
        <v>987</v>
      </c>
      <c r="C50" s="262">
        <v>35312100</v>
      </c>
      <c r="D50" s="258">
        <v>3</v>
      </c>
      <c r="E50" s="258">
        <v>3531</v>
      </c>
      <c r="F50" s="258">
        <v>2</v>
      </c>
      <c r="G50" s="259">
        <v>1</v>
      </c>
      <c r="H50" s="258">
        <v>0</v>
      </c>
      <c r="I50" s="255" t="str">
        <f t="shared" si="0"/>
        <v>18520115O175</v>
      </c>
      <c r="J50" s="255"/>
      <c r="K50" s="435">
        <v>0</v>
      </c>
      <c r="L50" s="435">
        <f t="shared" si="9"/>
        <v>2921035</v>
      </c>
      <c r="M50" s="439">
        <f t="shared" si="3"/>
        <v>0</v>
      </c>
      <c r="N50" s="435">
        <v>2921035</v>
      </c>
      <c r="O50" s="435">
        <v>2921035.09</v>
      </c>
      <c r="P50" s="435">
        <v>2921034.9999999995</v>
      </c>
      <c r="Q50" s="258" t="str">
        <f t="shared" si="1"/>
        <v>32</v>
      </c>
      <c r="R50" s="439">
        <f t="shared" si="4"/>
        <v>2921034.9999999995</v>
      </c>
    </row>
    <row r="51" spans="1:18">
      <c r="A51" s="600">
        <v>185201</v>
      </c>
      <c r="B51" s="600" t="s">
        <v>987</v>
      </c>
      <c r="C51" s="262">
        <v>35811100</v>
      </c>
      <c r="D51" s="258">
        <v>3</v>
      </c>
      <c r="E51" s="258">
        <v>3581</v>
      </c>
      <c r="F51" s="258">
        <v>1</v>
      </c>
      <c r="G51" s="259">
        <v>1</v>
      </c>
      <c r="H51" s="258">
        <v>0</v>
      </c>
      <c r="I51" s="255" t="str">
        <f t="shared" si="0"/>
        <v>18520115O175</v>
      </c>
      <c r="J51" s="255"/>
      <c r="K51" s="435">
        <v>0</v>
      </c>
      <c r="L51" s="435">
        <f t="shared" si="9"/>
        <v>1385820.19</v>
      </c>
      <c r="M51" s="439">
        <f t="shared" si="3"/>
        <v>0</v>
      </c>
      <c r="N51" s="435">
        <v>1385820.19</v>
      </c>
      <c r="O51" s="435">
        <v>1386998</v>
      </c>
      <c r="P51" s="435">
        <v>1385820.19</v>
      </c>
      <c r="Q51" s="258" t="str">
        <f t="shared" si="1"/>
        <v>31</v>
      </c>
      <c r="R51" s="439">
        <f t="shared" si="4"/>
        <v>1385820.19</v>
      </c>
    </row>
    <row r="52" spans="1:18">
      <c r="A52" s="600">
        <v>185201</v>
      </c>
      <c r="B52" s="600" t="s">
        <v>980</v>
      </c>
      <c r="C52" s="262">
        <v>34511200</v>
      </c>
      <c r="D52" s="258">
        <v>3</v>
      </c>
      <c r="E52" s="258">
        <v>3451</v>
      </c>
      <c r="F52" s="258">
        <v>1</v>
      </c>
      <c r="G52" s="259">
        <v>2</v>
      </c>
      <c r="H52" s="258">
        <v>0</v>
      </c>
      <c r="I52" s="255" t="str">
        <f t="shared" si="0"/>
        <v>18520115O182</v>
      </c>
      <c r="J52" s="255"/>
      <c r="K52" s="435">
        <v>0</v>
      </c>
      <c r="L52" s="435">
        <f t="shared" si="9"/>
        <v>113657.60000000001</v>
      </c>
      <c r="M52" s="439">
        <f t="shared" si="3"/>
        <v>0</v>
      </c>
      <c r="N52" s="435">
        <v>113657.60000000001</v>
      </c>
      <c r="O52" s="435">
        <f>P52</f>
        <v>113657.60000000001</v>
      </c>
      <c r="P52" s="435">
        <v>113657.60000000001</v>
      </c>
      <c r="Q52" s="258" t="str">
        <f t="shared" si="1"/>
        <v>31</v>
      </c>
      <c r="R52" s="439">
        <f t="shared" si="4"/>
        <v>113657.60000000001</v>
      </c>
    </row>
    <row r="53" spans="1:18">
      <c r="A53" s="600">
        <v>185201</v>
      </c>
      <c r="B53" s="600" t="s">
        <v>980</v>
      </c>
      <c r="C53" s="262">
        <v>39411142</v>
      </c>
      <c r="D53" s="258">
        <v>3</v>
      </c>
      <c r="E53" s="258">
        <v>3941</v>
      </c>
      <c r="F53" s="258">
        <v>1</v>
      </c>
      <c r="G53" s="259">
        <v>1</v>
      </c>
      <c r="H53" s="258">
        <v>42</v>
      </c>
      <c r="I53" s="255" t="str">
        <f t="shared" si="0"/>
        <v>18520115O182</v>
      </c>
      <c r="J53" s="255"/>
      <c r="K53" s="435">
        <v>0</v>
      </c>
      <c r="L53" s="435">
        <f t="shared" si="9"/>
        <v>9135644.9600000009</v>
      </c>
      <c r="M53" s="439">
        <f t="shared" si="3"/>
        <v>0</v>
      </c>
      <c r="N53" s="435">
        <v>9135644.9600000009</v>
      </c>
      <c r="O53" s="435">
        <v>9135644.9600000009</v>
      </c>
      <c r="P53" s="435">
        <v>9135644.9600000009</v>
      </c>
      <c r="Q53" s="258" t="str">
        <f t="shared" si="1"/>
        <v>31</v>
      </c>
      <c r="R53" s="439">
        <f t="shared" si="4"/>
        <v>9135644.9600000009</v>
      </c>
    </row>
    <row r="54" spans="1:18">
      <c r="A54" s="600">
        <v>185201</v>
      </c>
      <c r="B54" s="600" t="s">
        <v>975</v>
      </c>
      <c r="C54" s="262">
        <v>11312100</v>
      </c>
      <c r="D54" s="258">
        <v>1</v>
      </c>
      <c r="E54" s="258">
        <v>1131</v>
      </c>
      <c r="F54" s="258">
        <v>2</v>
      </c>
      <c r="G54" s="259">
        <v>1</v>
      </c>
      <c r="H54" s="258">
        <v>0</v>
      </c>
      <c r="I54" s="255" t="str">
        <f t="shared" si="0"/>
        <v>18520115O280</v>
      </c>
      <c r="J54" s="255"/>
      <c r="K54" s="435">
        <v>10672765</v>
      </c>
      <c r="L54" s="435">
        <f t="shared" si="9"/>
        <v>6724889.4299999997</v>
      </c>
      <c r="M54" s="439">
        <f t="shared" si="3"/>
        <v>10672765</v>
      </c>
      <c r="N54" s="435">
        <v>6724889.4299999997</v>
      </c>
      <c r="O54" s="435">
        <v>6728754.9299999997</v>
      </c>
      <c r="P54" s="435">
        <v>6724889.4300000006</v>
      </c>
      <c r="Q54" s="258" t="str">
        <f t="shared" si="1"/>
        <v>12</v>
      </c>
      <c r="R54" s="439">
        <f t="shared" si="4"/>
        <v>6724889.4300000006</v>
      </c>
    </row>
    <row r="55" spans="1:18">
      <c r="A55" s="600">
        <v>185201</v>
      </c>
      <c r="B55" s="600" t="s">
        <v>975</v>
      </c>
      <c r="C55" s="262">
        <v>12111158</v>
      </c>
      <c r="D55" s="258">
        <v>1</v>
      </c>
      <c r="E55" s="258">
        <v>1211</v>
      </c>
      <c r="F55" s="258">
        <v>1</v>
      </c>
      <c r="G55" s="259">
        <v>1</v>
      </c>
      <c r="H55" s="258">
        <v>58</v>
      </c>
      <c r="I55" s="255" t="str">
        <f t="shared" si="0"/>
        <v>18520115O280</v>
      </c>
      <c r="J55" s="255"/>
      <c r="K55" s="435">
        <v>0</v>
      </c>
      <c r="L55" s="435">
        <f t="shared" si="9"/>
        <v>8934018.5899999999</v>
      </c>
      <c r="M55" s="439">
        <f t="shared" si="3"/>
        <v>0</v>
      </c>
      <c r="N55" s="435">
        <v>8934018.5899999999</v>
      </c>
      <c r="O55" s="435">
        <v>9000000</v>
      </c>
      <c r="P55" s="435">
        <v>8934018.5899999999</v>
      </c>
      <c r="Q55" s="258" t="str">
        <f t="shared" si="1"/>
        <v>11</v>
      </c>
      <c r="R55" s="439">
        <f t="shared" si="4"/>
        <v>8934018.5899999999</v>
      </c>
    </row>
    <row r="56" spans="1:18">
      <c r="A56" s="600">
        <v>185201</v>
      </c>
      <c r="B56" s="600" t="s">
        <v>975</v>
      </c>
      <c r="C56" s="262">
        <v>12311106</v>
      </c>
      <c r="D56" s="258">
        <v>1</v>
      </c>
      <c r="E56" s="258">
        <v>1231</v>
      </c>
      <c r="F56" s="258">
        <v>1</v>
      </c>
      <c r="G56" s="259">
        <v>1</v>
      </c>
      <c r="H56" s="258">
        <v>6</v>
      </c>
      <c r="I56" s="255" t="str">
        <f t="shared" si="0"/>
        <v>18520115O280</v>
      </c>
      <c r="J56" s="255"/>
      <c r="K56" s="435">
        <v>1000000</v>
      </c>
      <c r="L56" s="435">
        <f t="shared" si="9"/>
        <v>760000</v>
      </c>
      <c r="M56" s="439">
        <f t="shared" si="3"/>
        <v>1000000</v>
      </c>
      <c r="N56" s="435">
        <v>760000</v>
      </c>
      <c r="O56" s="435">
        <v>1000000</v>
      </c>
      <c r="P56" s="435">
        <v>760000</v>
      </c>
      <c r="Q56" s="258" t="str">
        <f t="shared" si="1"/>
        <v>11</v>
      </c>
      <c r="R56" s="439">
        <f t="shared" si="4"/>
        <v>760000</v>
      </c>
    </row>
    <row r="57" spans="1:18">
      <c r="A57" s="600">
        <v>185201</v>
      </c>
      <c r="B57" s="600" t="s">
        <v>975</v>
      </c>
      <c r="C57" s="262">
        <v>13111100</v>
      </c>
      <c r="D57" s="258">
        <v>1</v>
      </c>
      <c r="E57" s="258">
        <v>1311</v>
      </c>
      <c r="F57" s="258">
        <v>1</v>
      </c>
      <c r="G57" s="259">
        <v>1</v>
      </c>
      <c r="H57" s="258">
        <v>0</v>
      </c>
      <c r="I57" s="255" t="str">
        <f t="shared" si="0"/>
        <v>18520115O280</v>
      </c>
      <c r="J57" s="255"/>
      <c r="K57" s="435">
        <v>977029</v>
      </c>
      <c r="L57" s="435">
        <f t="shared" si="9"/>
        <v>976397.5</v>
      </c>
      <c r="M57" s="439">
        <f t="shared" si="3"/>
        <v>977029</v>
      </c>
      <c r="N57" s="435">
        <v>976397.5</v>
      </c>
      <c r="O57" s="435">
        <v>977029</v>
      </c>
      <c r="P57" s="435">
        <v>976397.5</v>
      </c>
      <c r="Q57" s="258" t="str">
        <f t="shared" si="1"/>
        <v>11</v>
      </c>
      <c r="R57" s="439">
        <f t="shared" si="4"/>
        <v>976397.5</v>
      </c>
    </row>
    <row r="58" spans="1:18">
      <c r="A58" s="600">
        <v>185201</v>
      </c>
      <c r="B58" s="600" t="s">
        <v>975</v>
      </c>
      <c r="C58" s="262">
        <v>13112100</v>
      </c>
      <c r="D58" s="258">
        <v>1</v>
      </c>
      <c r="E58" s="258">
        <v>1311</v>
      </c>
      <c r="F58" s="258">
        <v>2</v>
      </c>
      <c r="G58" s="259">
        <v>1</v>
      </c>
      <c r="H58" s="258">
        <v>0</v>
      </c>
      <c r="I58" s="255" t="str">
        <f t="shared" si="0"/>
        <v>18520115O280</v>
      </c>
      <c r="J58" s="255"/>
      <c r="K58" s="435">
        <v>325676</v>
      </c>
      <c r="L58" s="435">
        <f t="shared" si="9"/>
        <v>134781.5</v>
      </c>
      <c r="M58" s="439">
        <f t="shared" si="3"/>
        <v>325676</v>
      </c>
      <c r="N58" s="435">
        <v>134781.5</v>
      </c>
      <c r="O58" s="435">
        <v>135000</v>
      </c>
      <c r="P58" s="435">
        <v>134781.5</v>
      </c>
      <c r="Q58" s="258" t="str">
        <f t="shared" si="1"/>
        <v>12</v>
      </c>
      <c r="R58" s="439">
        <f t="shared" si="4"/>
        <v>134781.5</v>
      </c>
    </row>
    <row r="59" spans="1:18">
      <c r="A59" s="600">
        <v>185201</v>
      </c>
      <c r="B59" s="600" t="s">
        <v>975</v>
      </c>
      <c r="C59" s="262">
        <v>13211100</v>
      </c>
      <c r="D59" s="258">
        <v>1</v>
      </c>
      <c r="E59" s="258">
        <v>1321</v>
      </c>
      <c r="F59" s="258">
        <v>1</v>
      </c>
      <c r="G59" s="259">
        <v>1</v>
      </c>
      <c r="H59" s="258">
        <v>0</v>
      </c>
      <c r="I59" s="255" t="str">
        <f t="shared" si="0"/>
        <v>18520115O280</v>
      </c>
      <c r="J59" s="255"/>
      <c r="K59" s="435">
        <v>2664723</v>
      </c>
      <c r="L59" s="435">
        <f t="shared" si="9"/>
        <v>2654396.4</v>
      </c>
      <c r="M59" s="439">
        <f t="shared" si="3"/>
        <v>2664723</v>
      </c>
      <c r="N59" s="435">
        <v>2654396.4</v>
      </c>
      <c r="O59" s="435">
        <v>2655684.9</v>
      </c>
      <c r="P59" s="435">
        <v>2654396.4</v>
      </c>
      <c r="Q59" s="258" t="str">
        <f t="shared" si="1"/>
        <v>11</v>
      </c>
      <c r="R59" s="439">
        <f t="shared" si="4"/>
        <v>2654396.4</v>
      </c>
    </row>
    <row r="60" spans="1:18">
      <c r="A60" s="600">
        <v>185201</v>
      </c>
      <c r="B60" s="600" t="s">
        <v>975</v>
      </c>
      <c r="C60" s="262">
        <v>13212100</v>
      </c>
      <c r="D60" s="258">
        <v>1</v>
      </c>
      <c r="E60" s="258">
        <v>1321</v>
      </c>
      <c r="F60" s="258">
        <v>2</v>
      </c>
      <c r="G60" s="259">
        <v>1</v>
      </c>
      <c r="H60" s="258">
        <v>0</v>
      </c>
      <c r="I60" s="255" t="str">
        <f t="shared" si="0"/>
        <v>18520115O280</v>
      </c>
      <c r="J60" s="255"/>
      <c r="K60" s="435">
        <v>888241</v>
      </c>
      <c r="L60" s="435">
        <f t="shared" si="9"/>
        <v>448241</v>
      </c>
      <c r="M60" s="439">
        <f t="shared" si="3"/>
        <v>888241</v>
      </c>
      <c r="N60" s="435">
        <v>448241</v>
      </c>
      <c r="O60" s="435">
        <v>448241</v>
      </c>
      <c r="P60" s="435">
        <v>448241</v>
      </c>
      <c r="Q60" s="258" t="str">
        <f t="shared" si="1"/>
        <v>12</v>
      </c>
      <c r="R60" s="439">
        <f t="shared" si="4"/>
        <v>448241</v>
      </c>
    </row>
    <row r="61" spans="1:18">
      <c r="A61" s="600">
        <v>185201</v>
      </c>
      <c r="B61" s="600" t="s">
        <v>975</v>
      </c>
      <c r="C61" s="262">
        <v>13221100</v>
      </c>
      <c r="D61" s="258">
        <v>1</v>
      </c>
      <c r="E61" s="258">
        <v>1322</v>
      </c>
      <c r="F61" s="258">
        <v>1</v>
      </c>
      <c r="G61" s="259">
        <v>1</v>
      </c>
      <c r="H61" s="258">
        <v>0</v>
      </c>
      <c r="I61" s="255" t="str">
        <f t="shared" si="0"/>
        <v>18520115O280</v>
      </c>
      <c r="J61" s="255"/>
      <c r="K61" s="435">
        <v>24000</v>
      </c>
      <c r="L61" s="435">
        <f t="shared" si="9"/>
        <v>23251.66</v>
      </c>
      <c r="M61" s="439">
        <f t="shared" si="3"/>
        <v>24000</v>
      </c>
      <c r="N61" s="435">
        <v>23251.66</v>
      </c>
      <c r="O61" s="435">
        <v>23381.58</v>
      </c>
      <c r="P61" s="435">
        <v>23251.66</v>
      </c>
      <c r="Q61" s="258" t="str">
        <f t="shared" si="1"/>
        <v>11</v>
      </c>
      <c r="R61" s="439">
        <f t="shared" si="4"/>
        <v>23251.66</v>
      </c>
    </row>
    <row r="62" spans="1:18">
      <c r="A62" s="600">
        <v>185201</v>
      </c>
      <c r="B62" s="600" t="s">
        <v>975</v>
      </c>
      <c r="C62" s="262">
        <v>13222100</v>
      </c>
      <c r="D62" s="258">
        <v>1</v>
      </c>
      <c r="E62" s="258">
        <v>1322</v>
      </c>
      <c r="F62" s="258">
        <v>2</v>
      </c>
      <c r="G62" s="259">
        <v>1</v>
      </c>
      <c r="H62" s="258">
        <v>0</v>
      </c>
      <c r="I62" s="255" t="str">
        <f t="shared" si="0"/>
        <v>18520115O280</v>
      </c>
      <c r="J62" s="255"/>
      <c r="K62" s="435">
        <v>18000</v>
      </c>
      <c r="L62" s="435">
        <f t="shared" si="9"/>
        <v>9600</v>
      </c>
      <c r="M62" s="439">
        <f t="shared" si="3"/>
        <v>18000</v>
      </c>
      <c r="N62" s="435">
        <v>9600</v>
      </c>
      <c r="O62" s="435">
        <v>9600</v>
      </c>
      <c r="P62" s="435">
        <v>9600</v>
      </c>
      <c r="Q62" s="258" t="str">
        <f t="shared" si="1"/>
        <v>12</v>
      </c>
      <c r="R62" s="439">
        <f t="shared" si="4"/>
        <v>9600</v>
      </c>
    </row>
    <row r="63" spans="1:18">
      <c r="A63" s="600">
        <v>185201</v>
      </c>
      <c r="B63" s="600" t="s">
        <v>975</v>
      </c>
      <c r="C63" s="262">
        <v>13232100</v>
      </c>
      <c r="D63" s="258">
        <v>1</v>
      </c>
      <c r="E63" s="258">
        <v>1323</v>
      </c>
      <c r="F63" s="258">
        <v>2</v>
      </c>
      <c r="G63" s="259">
        <v>1</v>
      </c>
      <c r="H63" s="258">
        <v>0</v>
      </c>
      <c r="I63" s="255" t="str">
        <f t="shared" si="0"/>
        <v>18520115O280</v>
      </c>
      <c r="J63" s="255"/>
      <c r="K63" s="435">
        <v>5547730</v>
      </c>
      <c r="L63" s="435">
        <f t="shared" si="9"/>
        <v>11362.85</v>
      </c>
      <c r="M63" s="439">
        <f t="shared" si="3"/>
        <v>5547730</v>
      </c>
      <c r="N63" s="435">
        <v>11362.85</v>
      </c>
      <c r="O63" s="435">
        <v>11362.85</v>
      </c>
      <c r="P63" s="435">
        <v>11362.85</v>
      </c>
      <c r="Q63" s="258" t="str">
        <f t="shared" si="1"/>
        <v>12</v>
      </c>
      <c r="R63" s="439">
        <f t="shared" si="4"/>
        <v>11362.85</v>
      </c>
    </row>
    <row r="64" spans="1:18">
      <c r="A64" s="600">
        <v>185201</v>
      </c>
      <c r="B64" s="600" t="s">
        <v>975</v>
      </c>
      <c r="C64" s="262">
        <v>13232108</v>
      </c>
      <c r="D64" s="258">
        <v>1</v>
      </c>
      <c r="E64" s="258">
        <v>1323</v>
      </c>
      <c r="F64" s="258">
        <v>2</v>
      </c>
      <c r="G64" s="259">
        <v>1</v>
      </c>
      <c r="H64" s="258">
        <v>8</v>
      </c>
      <c r="I64" s="255" t="str">
        <f t="shared" si="0"/>
        <v>18520115O280</v>
      </c>
      <c r="J64" s="255"/>
      <c r="K64" s="435">
        <v>4798077</v>
      </c>
      <c r="L64" s="435">
        <f t="shared" si="9"/>
        <v>35527.589999999997</v>
      </c>
      <c r="M64" s="439">
        <f t="shared" si="3"/>
        <v>4798077</v>
      </c>
      <c r="N64" s="435">
        <v>35527.589999999997</v>
      </c>
      <c r="O64" s="435">
        <v>35527.589999999997</v>
      </c>
      <c r="P64" s="435">
        <v>35527.589999999997</v>
      </c>
      <c r="Q64" s="258" t="str">
        <f t="shared" si="1"/>
        <v>12</v>
      </c>
      <c r="R64" s="439">
        <f t="shared" si="4"/>
        <v>35527.589999999997</v>
      </c>
    </row>
    <row r="65" spans="1:18">
      <c r="A65" s="600">
        <v>185201</v>
      </c>
      <c r="B65" s="600" t="s">
        <v>975</v>
      </c>
      <c r="C65" s="262">
        <v>13311100</v>
      </c>
      <c r="D65" s="258">
        <v>1</v>
      </c>
      <c r="E65" s="258">
        <v>1331</v>
      </c>
      <c r="F65" s="258">
        <v>1</v>
      </c>
      <c r="G65" s="259">
        <v>1</v>
      </c>
      <c r="H65" s="258">
        <v>0</v>
      </c>
      <c r="I65" s="255" t="str">
        <f t="shared" si="0"/>
        <v>18520115O280</v>
      </c>
      <c r="J65" s="255"/>
      <c r="K65" s="435">
        <v>8475096</v>
      </c>
      <c r="L65" s="435">
        <f t="shared" si="9"/>
        <v>8473108.2300000004</v>
      </c>
      <c r="M65" s="439">
        <f t="shared" si="3"/>
        <v>8475096</v>
      </c>
      <c r="N65" s="435">
        <v>8473108.2300000004</v>
      </c>
      <c r="O65" s="435">
        <v>8475096</v>
      </c>
      <c r="P65" s="435">
        <v>8473108.2300000004</v>
      </c>
      <c r="Q65" s="258" t="str">
        <f t="shared" si="1"/>
        <v>11</v>
      </c>
      <c r="R65" s="439">
        <f t="shared" si="4"/>
        <v>8473108.2300000004</v>
      </c>
    </row>
    <row r="66" spans="1:18">
      <c r="A66" s="600">
        <v>185201</v>
      </c>
      <c r="B66" s="600" t="s">
        <v>975</v>
      </c>
      <c r="C66" s="262">
        <v>13312100</v>
      </c>
      <c r="D66" s="258">
        <v>1</v>
      </c>
      <c r="E66" s="258">
        <v>1331</v>
      </c>
      <c r="F66" s="258">
        <v>2</v>
      </c>
      <c r="G66" s="259">
        <v>1</v>
      </c>
      <c r="H66" s="258">
        <v>0</v>
      </c>
      <c r="I66" s="255" t="str">
        <f t="shared" ref="I66:I129" si="11">CONCATENATE(A66,B66)</f>
        <v>18520115O280</v>
      </c>
      <c r="J66" s="255"/>
      <c r="K66" s="435">
        <v>2176594</v>
      </c>
      <c r="L66" s="435">
        <f t="shared" si="9"/>
        <v>906915</v>
      </c>
      <c r="M66" s="439">
        <f t="shared" si="3"/>
        <v>2176594</v>
      </c>
      <c r="N66" s="435">
        <v>906915</v>
      </c>
      <c r="O66" s="435">
        <v>906915</v>
      </c>
      <c r="P66" s="435">
        <v>906915</v>
      </c>
      <c r="Q66" s="258" t="str">
        <f t="shared" ref="Q66:Q129" si="12">CONCATENATE(D66,F66)</f>
        <v>12</v>
      </c>
      <c r="R66" s="439">
        <f t="shared" si="4"/>
        <v>906915</v>
      </c>
    </row>
    <row r="67" spans="1:18">
      <c r="A67" s="600">
        <v>185201</v>
      </c>
      <c r="B67" s="600" t="s">
        <v>975</v>
      </c>
      <c r="C67" s="262">
        <v>13321100</v>
      </c>
      <c r="D67" s="258">
        <v>1</v>
      </c>
      <c r="E67" s="258">
        <v>1332</v>
      </c>
      <c r="F67" s="258">
        <v>1</v>
      </c>
      <c r="G67" s="259">
        <v>1</v>
      </c>
      <c r="H67" s="258">
        <v>0</v>
      </c>
      <c r="I67" s="255" t="str">
        <f t="shared" si="11"/>
        <v>18520115O280</v>
      </c>
      <c r="J67" s="255"/>
      <c r="K67" s="435">
        <v>4428541</v>
      </c>
      <c r="L67" s="435">
        <f t="shared" si="9"/>
        <v>4428541</v>
      </c>
      <c r="M67" s="439">
        <f t="shared" ref="M67:M130" si="13">+K67</f>
        <v>4428541</v>
      </c>
      <c r="N67" s="435">
        <v>4428541</v>
      </c>
      <c r="O67" s="435">
        <v>4428541</v>
      </c>
      <c r="P67" s="435">
        <v>4428541</v>
      </c>
      <c r="Q67" s="258" t="str">
        <f t="shared" si="12"/>
        <v>11</v>
      </c>
      <c r="R67" s="439">
        <f t="shared" ref="R67:R130" si="14">+P67</f>
        <v>4428541</v>
      </c>
    </row>
    <row r="68" spans="1:18">
      <c r="A68" s="600">
        <v>185201</v>
      </c>
      <c r="B68" s="600" t="s">
        <v>975</v>
      </c>
      <c r="C68" s="262">
        <v>13322100</v>
      </c>
      <c r="D68" s="258">
        <v>1</v>
      </c>
      <c r="E68" s="258">
        <v>1332</v>
      </c>
      <c r="F68" s="258">
        <v>2</v>
      </c>
      <c r="G68" s="259">
        <v>1</v>
      </c>
      <c r="H68" s="258">
        <v>0</v>
      </c>
      <c r="I68" s="255" t="str">
        <f t="shared" si="11"/>
        <v>18520115O280</v>
      </c>
      <c r="J68" s="255"/>
      <c r="K68" s="435">
        <v>1829980</v>
      </c>
      <c r="L68" s="435">
        <f t="shared" si="9"/>
        <v>762490</v>
      </c>
      <c r="M68" s="439">
        <f t="shared" si="13"/>
        <v>1829980</v>
      </c>
      <c r="N68" s="435">
        <v>762490</v>
      </c>
      <c r="O68" s="435">
        <v>762490</v>
      </c>
      <c r="P68" s="435">
        <v>762490</v>
      </c>
      <c r="Q68" s="258" t="str">
        <f t="shared" si="12"/>
        <v>12</v>
      </c>
      <c r="R68" s="439">
        <f t="shared" si="14"/>
        <v>762490</v>
      </c>
    </row>
    <row r="69" spans="1:18">
      <c r="A69" s="600">
        <v>185201</v>
      </c>
      <c r="B69" s="600" t="s">
        <v>975</v>
      </c>
      <c r="C69" s="262">
        <v>13411100</v>
      </c>
      <c r="D69" s="258">
        <v>1</v>
      </c>
      <c r="E69" s="258">
        <v>1341</v>
      </c>
      <c r="F69" s="258">
        <v>1</v>
      </c>
      <c r="G69" s="259">
        <v>1</v>
      </c>
      <c r="H69" s="258">
        <v>0</v>
      </c>
      <c r="I69" s="255" t="str">
        <f t="shared" si="11"/>
        <v>18520115O280</v>
      </c>
      <c r="J69" s="255"/>
      <c r="K69" s="435">
        <v>679859</v>
      </c>
      <c r="L69" s="435">
        <f t="shared" si="9"/>
        <v>706992.51</v>
      </c>
      <c r="M69" s="439">
        <f t="shared" si="13"/>
        <v>679859</v>
      </c>
      <c r="N69" s="435">
        <v>706992.51</v>
      </c>
      <c r="O69" s="435">
        <v>706992.51</v>
      </c>
      <c r="P69" s="435">
        <v>706992.51</v>
      </c>
      <c r="Q69" s="258" t="str">
        <f t="shared" si="12"/>
        <v>11</v>
      </c>
      <c r="R69" s="439">
        <f t="shared" si="14"/>
        <v>706992.51</v>
      </c>
    </row>
    <row r="70" spans="1:18">
      <c r="A70" s="600">
        <v>185201</v>
      </c>
      <c r="B70" s="600" t="s">
        <v>975</v>
      </c>
      <c r="C70" s="262">
        <v>13421100</v>
      </c>
      <c r="D70" s="258">
        <v>1</v>
      </c>
      <c r="E70" s="258">
        <v>1342</v>
      </c>
      <c r="F70" s="258">
        <v>1</v>
      </c>
      <c r="G70" s="259">
        <v>1</v>
      </c>
      <c r="H70" s="258">
        <v>0</v>
      </c>
      <c r="I70" s="255" t="str">
        <f t="shared" si="11"/>
        <v>18520115O280</v>
      </c>
      <c r="J70" s="255"/>
      <c r="K70" s="435">
        <v>4000</v>
      </c>
      <c r="L70" s="435">
        <f t="shared" si="9"/>
        <v>0</v>
      </c>
      <c r="M70" s="439">
        <f t="shared" si="13"/>
        <v>4000</v>
      </c>
      <c r="N70" s="435">
        <v>0</v>
      </c>
      <c r="O70" s="435">
        <v>4000</v>
      </c>
      <c r="Q70" s="258" t="str">
        <f t="shared" si="12"/>
        <v>11</v>
      </c>
      <c r="R70" s="439">
        <f t="shared" si="14"/>
        <v>0</v>
      </c>
    </row>
    <row r="71" spans="1:18">
      <c r="A71" s="600">
        <v>185201</v>
      </c>
      <c r="B71" s="600" t="s">
        <v>975</v>
      </c>
      <c r="C71" s="262">
        <v>13431100</v>
      </c>
      <c r="D71" s="258">
        <v>1</v>
      </c>
      <c r="E71" s="258">
        <v>1343</v>
      </c>
      <c r="F71" s="258">
        <v>1</v>
      </c>
      <c r="G71" s="259">
        <v>1</v>
      </c>
      <c r="H71" s="258">
        <v>0</v>
      </c>
      <c r="I71" s="255" t="str">
        <f t="shared" si="11"/>
        <v>18520115O280</v>
      </c>
      <c r="J71" s="255"/>
      <c r="K71" s="435">
        <v>7328875</v>
      </c>
      <c r="L71" s="435">
        <f t="shared" si="9"/>
        <v>7025548.9000000004</v>
      </c>
      <c r="M71" s="439">
        <f t="shared" si="13"/>
        <v>7328875</v>
      </c>
      <c r="N71" s="435">
        <v>7025548.9000000004</v>
      </c>
      <c r="O71" s="435">
        <v>7028875</v>
      </c>
      <c r="P71" s="435">
        <v>7025548.9000000004</v>
      </c>
      <c r="Q71" s="258" t="str">
        <f t="shared" si="12"/>
        <v>11</v>
      </c>
      <c r="R71" s="439">
        <f t="shared" si="14"/>
        <v>7025548.9000000004</v>
      </c>
    </row>
    <row r="72" spans="1:18">
      <c r="A72" s="600">
        <v>185201</v>
      </c>
      <c r="B72" s="600" t="s">
        <v>975</v>
      </c>
      <c r="C72" s="262">
        <v>13432100</v>
      </c>
      <c r="D72" s="258">
        <v>1</v>
      </c>
      <c r="E72" s="258">
        <v>1343</v>
      </c>
      <c r="F72" s="258">
        <v>2</v>
      </c>
      <c r="G72" s="259">
        <v>1</v>
      </c>
      <c r="H72" s="258">
        <v>0</v>
      </c>
      <c r="I72" s="255" t="str">
        <f t="shared" si="11"/>
        <v>18520115O280</v>
      </c>
      <c r="J72" s="255"/>
      <c r="K72" s="435">
        <v>2442958</v>
      </c>
      <c r="L72" s="435">
        <f t="shared" si="9"/>
        <v>1119183</v>
      </c>
      <c r="M72" s="439">
        <f t="shared" si="13"/>
        <v>2442958</v>
      </c>
      <c r="N72" s="435">
        <v>1119183</v>
      </c>
      <c r="O72" s="435">
        <v>1119183</v>
      </c>
      <c r="P72" s="435">
        <v>1119183</v>
      </c>
      <c r="Q72" s="258" t="str">
        <f t="shared" si="12"/>
        <v>12</v>
      </c>
      <c r="R72" s="439">
        <f t="shared" si="14"/>
        <v>1119183</v>
      </c>
    </row>
    <row r="73" spans="1:18">
      <c r="A73" s="600">
        <v>185201</v>
      </c>
      <c r="B73" s="600" t="s">
        <v>975</v>
      </c>
      <c r="C73" s="262">
        <v>14111201</v>
      </c>
      <c r="D73" s="258">
        <v>1</v>
      </c>
      <c r="E73" s="258">
        <v>1411</v>
      </c>
      <c r="F73" s="258">
        <v>1</v>
      </c>
      <c r="G73" s="259">
        <v>2</v>
      </c>
      <c r="H73" s="258">
        <v>1</v>
      </c>
      <c r="I73" s="255" t="str">
        <f t="shared" si="11"/>
        <v>18520115O280</v>
      </c>
      <c r="J73" s="255"/>
      <c r="K73" s="435">
        <v>10070419</v>
      </c>
      <c r="L73" s="435">
        <f t="shared" si="9"/>
        <v>8706798.9800000004</v>
      </c>
      <c r="M73" s="439">
        <f t="shared" si="13"/>
        <v>10070419</v>
      </c>
      <c r="N73" s="435">
        <v>8706798.9800000004</v>
      </c>
      <c r="O73" s="435">
        <f t="shared" ref="O73:O89" si="15">P73</f>
        <v>8706798.9800000004</v>
      </c>
      <c r="P73" s="435">
        <v>8706798.9800000004</v>
      </c>
      <c r="Q73" s="258" t="str">
        <f t="shared" si="12"/>
        <v>11</v>
      </c>
      <c r="R73" s="439">
        <f t="shared" si="14"/>
        <v>8706798.9800000004</v>
      </c>
    </row>
    <row r="74" spans="1:18">
      <c r="A74" s="600">
        <v>185201</v>
      </c>
      <c r="B74" s="600" t="s">
        <v>975</v>
      </c>
      <c r="C74" s="262">
        <v>14111203</v>
      </c>
      <c r="D74" s="258">
        <v>1</v>
      </c>
      <c r="E74" s="258">
        <v>1411</v>
      </c>
      <c r="F74" s="258">
        <v>1</v>
      </c>
      <c r="G74" s="259">
        <v>2</v>
      </c>
      <c r="H74" s="258">
        <v>3</v>
      </c>
      <c r="I74" s="255" t="str">
        <f t="shared" si="11"/>
        <v>18520115O280</v>
      </c>
      <c r="J74" s="255"/>
      <c r="K74" s="435">
        <v>4520285</v>
      </c>
      <c r="L74" s="435">
        <f t="shared" si="9"/>
        <v>4160945.47</v>
      </c>
      <c r="M74" s="439">
        <f t="shared" si="13"/>
        <v>4520285</v>
      </c>
      <c r="N74" s="435">
        <v>4160945.47</v>
      </c>
      <c r="O74" s="435">
        <f t="shared" si="15"/>
        <v>4160945.4699999997</v>
      </c>
      <c r="P74" s="435">
        <v>4160945.4699999997</v>
      </c>
      <c r="Q74" s="258" t="str">
        <f t="shared" si="12"/>
        <v>11</v>
      </c>
      <c r="R74" s="439">
        <f t="shared" si="14"/>
        <v>4160945.4699999997</v>
      </c>
    </row>
    <row r="75" spans="1:18">
      <c r="A75" s="600">
        <v>185201</v>
      </c>
      <c r="B75" s="600" t="s">
        <v>975</v>
      </c>
      <c r="C75" s="262">
        <v>14112201</v>
      </c>
      <c r="D75" s="258">
        <v>1</v>
      </c>
      <c r="E75" s="258">
        <v>1411</v>
      </c>
      <c r="F75" s="258">
        <v>2</v>
      </c>
      <c r="G75" s="259">
        <v>2</v>
      </c>
      <c r="H75" s="258">
        <v>1</v>
      </c>
      <c r="I75" s="255" t="str">
        <f t="shared" si="11"/>
        <v>18520115O280</v>
      </c>
      <c r="J75" s="255"/>
      <c r="K75" s="435">
        <v>3356806</v>
      </c>
      <c r="L75" s="435">
        <f t="shared" si="9"/>
        <v>2896202.62</v>
      </c>
      <c r="M75" s="439">
        <f t="shared" si="13"/>
        <v>3356806</v>
      </c>
      <c r="N75" s="435">
        <v>2896202.62</v>
      </c>
      <c r="O75" s="435">
        <f t="shared" si="15"/>
        <v>2896202.6200000006</v>
      </c>
      <c r="P75" s="435">
        <v>2896202.6200000006</v>
      </c>
      <c r="Q75" s="258" t="str">
        <f t="shared" si="12"/>
        <v>12</v>
      </c>
      <c r="R75" s="439">
        <f t="shared" si="14"/>
        <v>2896202.6200000006</v>
      </c>
    </row>
    <row r="76" spans="1:18">
      <c r="A76" s="600">
        <v>185201</v>
      </c>
      <c r="B76" s="600" t="s">
        <v>975</v>
      </c>
      <c r="C76" s="262">
        <v>14112203</v>
      </c>
      <c r="D76" s="258">
        <v>1</v>
      </c>
      <c r="E76" s="258">
        <v>1411</v>
      </c>
      <c r="F76" s="258">
        <v>2</v>
      </c>
      <c r="G76" s="259">
        <v>2</v>
      </c>
      <c r="H76" s="258">
        <v>3</v>
      </c>
      <c r="I76" s="255" t="str">
        <f t="shared" si="11"/>
        <v>18520115O280</v>
      </c>
      <c r="J76" s="255"/>
      <c r="K76" s="435">
        <v>1506762</v>
      </c>
      <c r="L76" s="435">
        <f t="shared" si="9"/>
        <v>1386982.02</v>
      </c>
      <c r="M76" s="439">
        <f t="shared" si="13"/>
        <v>1506762</v>
      </c>
      <c r="N76" s="435">
        <v>1386982.02</v>
      </c>
      <c r="O76" s="435">
        <f t="shared" si="15"/>
        <v>1386982.0200000003</v>
      </c>
      <c r="P76" s="435">
        <v>1386982.0200000003</v>
      </c>
      <c r="Q76" s="258" t="str">
        <f t="shared" si="12"/>
        <v>12</v>
      </c>
      <c r="R76" s="439">
        <f t="shared" si="14"/>
        <v>1386982.0200000003</v>
      </c>
    </row>
    <row r="77" spans="1:18">
      <c r="A77" s="600">
        <v>185201</v>
      </c>
      <c r="B77" s="600" t="s">
        <v>975</v>
      </c>
      <c r="C77" s="262">
        <v>14112208</v>
      </c>
      <c r="D77" s="258">
        <v>1</v>
      </c>
      <c r="E77" s="258">
        <v>1411</v>
      </c>
      <c r="F77" s="258">
        <v>2</v>
      </c>
      <c r="G77" s="259">
        <v>2</v>
      </c>
      <c r="H77" s="258">
        <v>8</v>
      </c>
      <c r="I77" s="255" t="str">
        <f t="shared" si="11"/>
        <v>18520115O280</v>
      </c>
      <c r="J77" s="255"/>
      <c r="K77" s="435">
        <v>4443565</v>
      </c>
      <c r="L77" s="435">
        <f t="shared" si="9"/>
        <v>2624172.33</v>
      </c>
      <c r="M77" s="439">
        <f t="shared" si="13"/>
        <v>4443565</v>
      </c>
      <c r="N77" s="435">
        <v>2624172.33</v>
      </c>
      <c r="O77" s="435">
        <f t="shared" si="15"/>
        <v>2624172.33</v>
      </c>
      <c r="P77" s="435">
        <v>2624172.33</v>
      </c>
      <c r="Q77" s="258" t="str">
        <f t="shared" si="12"/>
        <v>12</v>
      </c>
      <c r="R77" s="439">
        <f t="shared" si="14"/>
        <v>2624172.33</v>
      </c>
    </row>
    <row r="78" spans="1:18">
      <c r="A78" s="600">
        <v>185201</v>
      </c>
      <c r="B78" s="600" t="s">
        <v>975</v>
      </c>
      <c r="C78" s="262">
        <v>14211201</v>
      </c>
      <c r="D78" s="258">
        <v>1</v>
      </c>
      <c r="E78" s="258">
        <v>1421</v>
      </c>
      <c r="F78" s="258">
        <v>1</v>
      </c>
      <c r="G78" s="259">
        <v>2</v>
      </c>
      <c r="H78" s="258">
        <v>1</v>
      </c>
      <c r="I78" s="255" t="str">
        <f t="shared" si="11"/>
        <v>18520115O280</v>
      </c>
      <c r="J78" s="255"/>
      <c r="K78" s="435">
        <v>1681664</v>
      </c>
      <c r="L78" s="435">
        <f t="shared" si="9"/>
        <v>2221142.31</v>
      </c>
      <c r="M78" s="439">
        <f t="shared" si="13"/>
        <v>1681664</v>
      </c>
      <c r="N78" s="435">
        <v>2221142.31</v>
      </c>
      <c r="O78" s="435">
        <f t="shared" si="15"/>
        <v>2221142.31</v>
      </c>
      <c r="P78" s="435">
        <v>2221142.31</v>
      </c>
      <c r="Q78" s="258" t="str">
        <f t="shared" si="12"/>
        <v>11</v>
      </c>
      <c r="R78" s="439">
        <f t="shared" si="14"/>
        <v>2221142.31</v>
      </c>
    </row>
    <row r="79" spans="1:18">
      <c r="A79" s="600">
        <v>185201</v>
      </c>
      <c r="B79" s="600" t="s">
        <v>975</v>
      </c>
      <c r="C79" s="262">
        <v>14211203</v>
      </c>
      <c r="D79" s="258">
        <v>1</v>
      </c>
      <c r="E79" s="258">
        <v>1421</v>
      </c>
      <c r="F79" s="258">
        <v>1</v>
      </c>
      <c r="G79" s="259">
        <v>2</v>
      </c>
      <c r="H79" s="258">
        <v>3</v>
      </c>
      <c r="I79" s="255" t="str">
        <f t="shared" si="11"/>
        <v>18520115O280</v>
      </c>
      <c r="J79" s="255"/>
      <c r="K79" s="435">
        <v>3348376</v>
      </c>
      <c r="L79" s="435">
        <f t="shared" si="9"/>
        <v>3082199.23</v>
      </c>
      <c r="M79" s="439">
        <f t="shared" si="13"/>
        <v>3348376</v>
      </c>
      <c r="N79" s="435">
        <v>3082199.23</v>
      </c>
      <c r="O79" s="435">
        <f t="shared" si="15"/>
        <v>3082199.2299999991</v>
      </c>
      <c r="P79" s="435">
        <v>3082199.2299999991</v>
      </c>
      <c r="Q79" s="258" t="str">
        <f t="shared" si="12"/>
        <v>11</v>
      </c>
      <c r="R79" s="439">
        <f t="shared" si="14"/>
        <v>3082199.2299999991</v>
      </c>
    </row>
    <row r="80" spans="1:18">
      <c r="A80" s="600">
        <v>185201</v>
      </c>
      <c r="B80" s="600" t="s">
        <v>975</v>
      </c>
      <c r="C80" s="262">
        <v>14212201</v>
      </c>
      <c r="D80" s="258">
        <v>1</v>
      </c>
      <c r="E80" s="258">
        <v>1421</v>
      </c>
      <c r="F80" s="258">
        <v>2</v>
      </c>
      <c r="G80" s="259">
        <v>2</v>
      </c>
      <c r="H80" s="258">
        <v>1</v>
      </c>
      <c r="I80" s="255" t="str">
        <f t="shared" si="11"/>
        <v>18520115O280</v>
      </c>
      <c r="J80" s="255"/>
      <c r="K80" s="435">
        <v>560554</v>
      </c>
      <c r="L80" s="435">
        <f t="shared" si="9"/>
        <v>560554</v>
      </c>
      <c r="M80" s="439">
        <f t="shared" si="13"/>
        <v>560554</v>
      </c>
      <c r="N80" s="435">
        <v>560554</v>
      </c>
      <c r="O80" s="435">
        <f t="shared" si="15"/>
        <v>560554</v>
      </c>
      <c r="P80" s="435">
        <v>560554</v>
      </c>
      <c r="Q80" s="258" t="str">
        <f t="shared" si="12"/>
        <v>12</v>
      </c>
      <c r="R80" s="439">
        <f t="shared" si="14"/>
        <v>560554</v>
      </c>
    </row>
    <row r="81" spans="1:18">
      <c r="A81" s="600">
        <v>185201</v>
      </c>
      <c r="B81" s="600" t="s">
        <v>975</v>
      </c>
      <c r="C81" s="262">
        <v>14212203</v>
      </c>
      <c r="D81" s="258">
        <v>1</v>
      </c>
      <c r="E81" s="258">
        <v>1421</v>
      </c>
      <c r="F81" s="258">
        <v>2</v>
      </c>
      <c r="G81" s="259">
        <v>2</v>
      </c>
      <c r="H81" s="258">
        <v>3</v>
      </c>
      <c r="I81" s="255" t="str">
        <f t="shared" si="11"/>
        <v>18520115O280</v>
      </c>
      <c r="J81" s="255"/>
      <c r="K81" s="435">
        <v>1116125</v>
      </c>
      <c r="L81" s="435">
        <f t="shared" si="9"/>
        <v>1027399.54</v>
      </c>
      <c r="M81" s="439">
        <f t="shared" si="13"/>
        <v>1116125</v>
      </c>
      <c r="N81" s="435">
        <v>1027399.54</v>
      </c>
      <c r="O81" s="435">
        <f t="shared" si="15"/>
        <v>1027399.5399999999</v>
      </c>
      <c r="P81" s="435">
        <v>1027399.5399999999</v>
      </c>
      <c r="Q81" s="258" t="str">
        <f t="shared" si="12"/>
        <v>12</v>
      </c>
      <c r="R81" s="439">
        <f t="shared" si="14"/>
        <v>1027399.5399999999</v>
      </c>
    </row>
    <row r="82" spans="1:18">
      <c r="A82" s="600">
        <v>185201</v>
      </c>
      <c r="B82" s="600" t="s">
        <v>975</v>
      </c>
      <c r="C82" s="262">
        <v>14311200</v>
      </c>
      <c r="D82" s="258">
        <v>1</v>
      </c>
      <c r="E82" s="258">
        <v>1431</v>
      </c>
      <c r="F82" s="258">
        <v>1</v>
      </c>
      <c r="G82" s="259">
        <v>2</v>
      </c>
      <c r="H82" s="258">
        <v>0</v>
      </c>
      <c r="I82" s="255" t="str">
        <f t="shared" si="11"/>
        <v>18520115O280</v>
      </c>
      <c r="J82" s="255"/>
      <c r="K82" s="435">
        <v>2400193</v>
      </c>
      <c r="L82" s="435">
        <f t="shared" si="9"/>
        <v>3314087.3</v>
      </c>
      <c r="M82" s="439">
        <f t="shared" si="13"/>
        <v>2400193</v>
      </c>
      <c r="N82" s="435">
        <v>3314087.3</v>
      </c>
      <c r="O82" s="435">
        <f t="shared" si="15"/>
        <v>3314087.3</v>
      </c>
      <c r="P82" s="435">
        <v>3314087.3</v>
      </c>
      <c r="Q82" s="258" t="str">
        <f t="shared" si="12"/>
        <v>11</v>
      </c>
      <c r="R82" s="439">
        <f t="shared" si="14"/>
        <v>3314087.3</v>
      </c>
    </row>
    <row r="83" spans="1:18">
      <c r="A83" s="600">
        <v>185201</v>
      </c>
      <c r="B83" s="600" t="s">
        <v>975</v>
      </c>
      <c r="C83" s="262">
        <v>14312200</v>
      </c>
      <c r="D83" s="258">
        <v>1</v>
      </c>
      <c r="E83" s="258">
        <v>1431</v>
      </c>
      <c r="F83" s="258">
        <v>2</v>
      </c>
      <c r="G83" s="259">
        <v>2</v>
      </c>
      <c r="H83" s="258">
        <v>0</v>
      </c>
      <c r="I83" s="255" t="str">
        <f t="shared" si="11"/>
        <v>18520115O280</v>
      </c>
      <c r="J83" s="255"/>
      <c r="K83" s="435">
        <v>800065</v>
      </c>
      <c r="L83" s="435">
        <f t="shared" si="9"/>
        <v>792555.01</v>
      </c>
      <c r="M83" s="439">
        <f t="shared" si="13"/>
        <v>800065</v>
      </c>
      <c r="N83" s="435">
        <v>792555.01</v>
      </c>
      <c r="O83" s="435">
        <f t="shared" si="15"/>
        <v>792555.01</v>
      </c>
      <c r="P83" s="435">
        <v>792555.01</v>
      </c>
      <c r="Q83" s="258" t="str">
        <f t="shared" si="12"/>
        <v>12</v>
      </c>
      <c r="R83" s="439">
        <f t="shared" si="14"/>
        <v>792555.01</v>
      </c>
    </row>
    <row r="84" spans="1:18">
      <c r="A84" s="600">
        <v>185201</v>
      </c>
      <c r="B84" s="600" t="s">
        <v>975</v>
      </c>
      <c r="C84" s="262">
        <v>14411200</v>
      </c>
      <c r="D84" s="258">
        <v>1</v>
      </c>
      <c r="E84" s="258">
        <v>1441</v>
      </c>
      <c r="F84" s="258">
        <v>1</v>
      </c>
      <c r="G84" s="259">
        <v>2</v>
      </c>
      <c r="H84" s="258">
        <v>0</v>
      </c>
      <c r="I84" s="255" t="str">
        <f t="shared" si="11"/>
        <v>18520115O280</v>
      </c>
      <c r="J84" s="255"/>
      <c r="K84" s="435">
        <v>3692180</v>
      </c>
      <c r="L84" s="435">
        <f t="shared" si="9"/>
        <v>4013074.05</v>
      </c>
      <c r="M84" s="439">
        <f t="shared" si="13"/>
        <v>3692180</v>
      </c>
      <c r="N84" s="435">
        <v>4013074.05</v>
      </c>
      <c r="O84" s="435">
        <f t="shared" si="15"/>
        <v>4013074.0500000003</v>
      </c>
      <c r="P84" s="435">
        <v>4013074.0500000003</v>
      </c>
      <c r="Q84" s="258" t="str">
        <f t="shared" si="12"/>
        <v>11</v>
      </c>
      <c r="R84" s="439">
        <f t="shared" si="14"/>
        <v>4013074.0500000003</v>
      </c>
    </row>
    <row r="85" spans="1:18">
      <c r="A85" s="600">
        <v>185201</v>
      </c>
      <c r="B85" s="600" t="s">
        <v>975</v>
      </c>
      <c r="C85" s="262">
        <v>14412200</v>
      </c>
      <c r="D85" s="258">
        <v>1</v>
      </c>
      <c r="E85" s="258">
        <v>1441</v>
      </c>
      <c r="F85" s="258">
        <v>2</v>
      </c>
      <c r="G85" s="259">
        <v>2</v>
      </c>
      <c r="H85" s="258">
        <v>0</v>
      </c>
      <c r="I85" s="255" t="str">
        <f t="shared" si="11"/>
        <v>18520115O280</v>
      </c>
      <c r="J85" s="255"/>
      <c r="K85" s="435">
        <v>1230726</v>
      </c>
      <c r="L85" s="435">
        <f t="shared" si="9"/>
        <v>1230726</v>
      </c>
      <c r="M85" s="439">
        <f t="shared" si="13"/>
        <v>1230726</v>
      </c>
      <c r="N85" s="435">
        <v>1230726</v>
      </c>
      <c r="O85" s="435">
        <f t="shared" si="15"/>
        <v>1230725.9999999995</v>
      </c>
      <c r="P85" s="435">
        <v>1230725.9999999995</v>
      </c>
      <c r="Q85" s="258" t="str">
        <f t="shared" si="12"/>
        <v>12</v>
      </c>
      <c r="R85" s="439">
        <f t="shared" si="14"/>
        <v>1230725.9999999995</v>
      </c>
    </row>
    <row r="86" spans="1:18">
      <c r="A86" s="600">
        <v>185201</v>
      </c>
      <c r="B86" s="600" t="s">
        <v>975</v>
      </c>
      <c r="C86" s="262">
        <v>14431200</v>
      </c>
      <c r="D86" s="258">
        <v>1</v>
      </c>
      <c r="E86" s="258">
        <v>1443</v>
      </c>
      <c r="F86" s="258">
        <v>1</v>
      </c>
      <c r="G86" s="259">
        <v>2</v>
      </c>
      <c r="H86" s="258">
        <v>0</v>
      </c>
      <c r="I86" s="255" t="str">
        <f t="shared" si="11"/>
        <v>18520115O280</v>
      </c>
      <c r="J86" s="255"/>
      <c r="K86" s="435">
        <v>977754</v>
      </c>
      <c r="L86" s="435">
        <f t="shared" si="9"/>
        <v>621494.80000000005</v>
      </c>
      <c r="M86" s="439">
        <f t="shared" si="13"/>
        <v>977754</v>
      </c>
      <c r="N86" s="435">
        <v>621494.80000000005</v>
      </c>
      <c r="O86" s="435">
        <f t="shared" si="15"/>
        <v>621494.79999999993</v>
      </c>
      <c r="P86" s="435">
        <v>621494.79999999993</v>
      </c>
      <c r="Q86" s="258" t="str">
        <f t="shared" si="12"/>
        <v>11</v>
      </c>
      <c r="R86" s="439">
        <f t="shared" si="14"/>
        <v>621494.79999999993</v>
      </c>
    </row>
    <row r="87" spans="1:18">
      <c r="A87" s="600">
        <v>185201</v>
      </c>
      <c r="B87" s="600" t="s">
        <v>975</v>
      </c>
      <c r="C87" s="262">
        <v>14432200</v>
      </c>
      <c r="D87" s="258">
        <v>1</v>
      </c>
      <c r="E87" s="258">
        <v>1443</v>
      </c>
      <c r="F87" s="258">
        <v>2</v>
      </c>
      <c r="G87" s="259">
        <v>2</v>
      </c>
      <c r="H87" s="258">
        <v>0</v>
      </c>
      <c r="I87" s="255" t="str">
        <f t="shared" si="11"/>
        <v>18520115O280</v>
      </c>
      <c r="J87" s="255"/>
      <c r="K87" s="435">
        <v>325918</v>
      </c>
      <c r="L87" s="435">
        <f t="shared" si="9"/>
        <v>207164.93</v>
      </c>
      <c r="M87" s="439">
        <f t="shared" si="13"/>
        <v>325918</v>
      </c>
      <c r="N87" s="435">
        <v>207164.93</v>
      </c>
      <c r="O87" s="435">
        <f t="shared" si="15"/>
        <v>207164.93</v>
      </c>
      <c r="P87" s="435">
        <v>207164.93</v>
      </c>
      <c r="Q87" s="258" t="str">
        <f t="shared" si="12"/>
        <v>12</v>
      </c>
      <c r="R87" s="439">
        <f t="shared" si="14"/>
        <v>207164.93</v>
      </c>
    </row>
    <row r="88" spans="1:18">
      <c r="A88" s="600">
        <v>185201</v>
      </c>
      <c r="B88" s="600" t="s">
        <v>975</v>
      </c>
      <c r="C88" s="262">
        <v>15111200</v>
      </c>
      <c r="D88" s="258">
        <v>1</v>
      </c>
      <c r="E88" s="258">
        <v>1511</v>
      </c>
      <c r="F88" s="258">
        <v>1</v>
      </c>
      <c r="G88" s="259">
        <v>2</v>
      </c>
      <c r="H88" s="258">
        <v>0</v>
      </c>
      <c r="I88" s="255" t="str">
        <f t="shared" si="11"/>
        <v>18520115O280</v>
      </c>
      <c r="J88" s="255"/>
      <c r="K88" s="435">
        <v>9682290</v>
      </c>
      <c r="L88" s="435">
        <f t="shared" si="9"/>
        <v>7661326.75</v>
      </c>
      <c r="M88" s="439">
        <f t="shared" si="13"/>
        <v>9682290</v>
      </c>
      <c r="N88" s="435">
        <v>7661326.75</v>
      </c>
      <c r="O88" s="435">
        <f t="shared" si="15"/>
        <v>7661326.7499999991</v>
      </c>
      <c r="P88" s="435">
        <v>7661326.7499999991</v>
      </c>
      <c r="Q88" s="258" t="str">
        <f t="shared" si="12"/>
        <v>11</v>
      </c>
      <c r="R88" s="439">
        <f t="shared" si="14"/>
        <v>7661326.7499999991</v>
      </c>
    </row>
    <row r="89" spans="1:18">
      <c r="A89" s="600">
        <v>185201</v>
      </c>
      <c r="B89" s="600" t="s">
        <v>975</v>
      </c>
      <c r="C89" s="262">
        <v>15112200</v>
      </c>
      <c r="D89" s="258">
        <v>1</v>
      </c>
      <c r="E89" s="258">
        <v>1511</v>
      </c>
      <c r="F89" s="258">
        <v>2</v>
      </c>
      <c r="G89" s="259">
        <v>2</v>
      </c>
      <c r="H89" s="258">
        <v>0</v>
      </c>
      <c r="I89" s="255" t="str">
        <f t="shared" si="11"/>
        <v>18520115O280</v>
      </c>
      <c r="J89" s="255"/>
      <c r="K89" s="435">
        <v>3227430</v>
      </c>
      <c r="L89" s="435">
        <f t="shared" si="9"/>
        <v>3116909.82</v>
      </c>
      <c r="M89" s="439">
        <f t="shared" si="13"/>
        <v>3227430</v>
      </c>
      <c r="N89" s="435">
        <v>3116909.82</v>
      </c>
      <c r="O89" s="435">
        <f t="shared" si="15"/>
        <v>3116909.82</v>
      </c>
      <c r="P89" s="435">
        <v>3116909.82</v>
      </c>
      <c r="Q89" s="258" t="str">
        <f t="shared" si="12"/>
        <v>12</v>
      </c>
      <c r="R89" s="439">
        <f t="shared" si="14"/>
        <v>3116909.82</v>
      </c>
    </row>
    <row r="90" spans="1:18">
      <c r="A90" s="600">
        <v>185201</v>
      </c>
      <c r="B90" s="600" t="s">
        <v>975</v>
      </c>
      <c r="C90" s="262">
        <v>15211106</v>
      </c>
      <c r="D90" s="258">
        <v>1</v>
      </c>
      <c r="E90" s="258">
        <v>1521</v>
      </c>
      <c r="F90" s="258">
        <v>1</v>
      </c>
      <c r="G90" s="259">
        <v>1</v>
      </c>
      <c r="H90" s="258">
        <v>6</v>
      </c>
      <c r="I90" s="255" t="str">
        <f t="shared" si="11"/>
        <v>18520115O280</v>
      </c>
      <c r="J90" s="255"/>
      <c r="K90" s="435">
        <v>1159825</v>
      </c>
      <c r="L90" s="435">
        <f t="shared" si="9"/>
        <v>3802290.03</v>
      </c>
      <c r="M90" s="439">
        <f t="shared" si="13"/>
        <v>1159825</v>
      </c>
      <c r="N90" s="435">
        <v>3802290.03</v>
      </c>
      <c r="O90" s="435">
        <v>3869188.46</v>
      </c>
      <c r="P90" s="435">
        <v>3645310.46</v>
      </c>
      <c r="Q90" s="258" t="str">
        <f t="shared" si="12"/>
        <v>11</v>
      </c>
      <c r="R90" s="439">
        <f t="shared" si="14"/>
        <v>3645310.46</v>
      </c>
    </row>
    <row r="91" spans="1:18">
      <c r="A91" s="600">
        <v>185201</v>
      </c>
      <c r="B91" s="600" t="s">
        <v>975</v>
      </c>
      <c r="C91" s="262">
        <v>15411100</v>
      </c>
      <c r="D91" s="258">
        <v>1</v>
      </c>
      <c r="E91" s="258">
        <v>1541</v>
      </c>
      <c r="F91" s="258">
        <v>1</v>
      </c>
      <c r="G91" s="259">
        <v>1</v>
      </c>
      <c r="H91" s="258">
        <v>0</v>
      </c>
      <c r="I91" s="255" t="str">
        <f t="shared" si="11"/>
        <v>18520115O280</v>
      </c>
      <c r="J91" s="255"/>
      <c r="K91" s="435">
        <v>2758664</v>
      </c>
      <c r="L91" s="435">
        <f t="shared" si="9"/>
        <v>2436156</v>
      </c>
      <c r="M91" s="439">
        <f t="shared" si="13"/>
        <v>2758664</v>
      </c>
      <c r="N91" s="435">
        <v>2436156</v>
      </c>
      <c r="O91" s="435">
        <v>2449284</v>
      </c>
      <c r="P91" s="435">
        <v>2436156</v>
      </c>
      <c r="Q91" s="258" t="str">
        <f t="shared" si="12"/>
        <v>11</v>
      </c>
      <c r="R91" s="439">
        <f t="shared" si="14"/>
        <v>2436156</v>
      </c>
    </row>
    <row r="92" spans="1:18">
      <c r="A92" s="600">
        <v>185201</v>
      </c>
      <c r="B92" s="600" t="s">
        <v>975</v>
      </c>
      <c r="C92" s="262">
        <v>15411218</v>
      </c>
      <c r="D92" s="258">
        <v>1</v>
      </c>
      <c r="E92" s="258">
        <v>1541</v>
      </c>
      <c r="F92" s="258">
        <v>1</v>
      </c>
      <c r="G92" s="259">
        <v>2</v>
      </c>
      <c r="H92" s="258">
        <v>18</v>
      </c>
      <c r="I92" s="255" t="str">
        <f t="shared" si="11"/>
        <v>18520115O280</v>
      </c>
      <c r="J92" s="255"/>
      <c r="K92" s="435">
        <v>11180690</v>
      </c>
      <c r="L92" s="435">
        <f t="shared" ref="L92:L155" si="16">+N92</f>
        <v>10957562.34</v>
      </c>
      <c r="M92" s="439">
        <f t="shared" si="13"/>
        <v>11180690</v>
      </c>
      <c r="N92" s="435">
        <v>10957562.34</v>
      </c>
      <c r="O92" s="435">
        <f t="shared" ref="O92:O93" si="17">P92</f>
        <v>10957562.340000002</v>
      </c>
      <c r="P92" s="435">
        <v>10957562.340000002</v>
      </c>
      <c r="Q92" s="258" t="str">
        <f t="shared" si="12"/>
        <v>11</v>
      </c>
      <c r="R92" s="439">
        <f t="shared" si="14"/>
        <v>10957562.340000002</v>
      </c>
    </row>
    <row r="93" spans="1:18">
      <c r="A93" s="600">
        <v>185201</v>
      </c>
      <c r="B93" s="600" t="s">
        <v>975</v>
      </c>
      <c r="C93" s="262">
        <v>15411258</v>
      </c>
      <c r="D93" s="258">
        <v>1</v>
      </c>
      <c r="E93" s="258">
        <v>1541</v>
      </c>
      <c r="F93" s="258">
        <v>1</v>
      </c>
      <c r="G93" s="259">
        <v>2</v>
      </c>
      <c r="H93" s="258">
        <v>58</v>
      </c>
      <c r="I93" s="255" t="str">
        <f t="shared" si="11"/>
        <v>18520115O280</v>
      </c>
      <c r="J93" s="255"/>
      <c r="K93" s="435">
        <v>0</v>
      </c>
      <c r="L93" s="435">
        <f t="shared" si="16"/>
        <v>0</v>
      </c>
      <c r="M93" s="439">
        <f t="shared" si="13"/>
        <v>0</v>
      </c>
      <c r="N93" s="435">
        <v>0</v>
      </c>
      <c r="O93" s="435">
        <f t="shared" si="17"/>
        <v>0</v>
      </c>
      <c r="Q93" s="258" t="str">
        <f t="shared" si="12"/>
        <v>11</v>
      </c>
      <c r="R93" s="439">
        <f t="shared" si="14"/>
        <v>0</v>
      </c>
    </row>
    <row r="94" spans="1:18">
      <c r="A94" s="600">
        <v>185201</v>
      </c>
      <c r="B94" s="600" t="s">
        <v>975</v>
      </c>
      <c r="C94" s="262">
        <v>15412100</v>
      </c>
      <c r="D94" s="258">
        <v>1</v>
      </c>
      <c r="E94" s="258">
        <v>1541</v>
      </c>
      <c r="F94" s="258">
        <v>2</v>
      </c>
      <c r="G94" s="259">
        <v>1</v>
      </c>
      <c r="H94" s="258">
        <v>0</v>
      </c>
      <c r="I94" s="255" t="str">
        <f t="shared" si="11"/>
        <v>18520115O280</v>
      </c>
      <c r="J94" s="255"/>
      <c r="K94" s="435">
        <v>919555</v>
      </c>
      <c r="L94" s="435">
        <f t="shared" si="16"/>
        <v>250000</v>
      </c>
      <c r="M94" s="439">
        <f t="shared" si="13"/>
        <v>919555</v>
      </c>
      <c r="N94" s="435">
        <v>250000</v>
      </c>
      <c r="O94" s="435">
        <v>250000</v>
      </c>
      <c r="P94" s="435">
        <v>250000</v>
      </c>
      <c r="Q94" s="258" t="str">
        <f t="shared" si="12"/>
        <v>12</v>
      </c>
      <c r="R94" s="439">
        <f t="shared" si="14"/>
        <v>250000</v>
      </c>
    </row>
    <row r="95" spans="1:18">
      <c r="A95" s="600">
        <v>185201</v>
      </c>
      <c r="B95" s="600" t="s">
        <v>975</v>
      </c>
      <c r="C95" s="262">
        <v>15412208</v>
      </c>
      <c r="D95" s="258">
        <v>1</v>
      </c>
      <c r="E95" s="258">
        <v>1541</v>
      </c>
      <c r="F95" s="258">
        <v>2</v>
      </c>
      <c r="G95" s="259">
        <v>2</v>
      </c>
      <c r="H95" s="258">
        <v>8</v>
      </c>
      <c r="I95" s="255" t="str">
        <f t="shared" si="11"/>
        <v>18520115O280</v>
      </c>
      <c r="J95" s="255"/>
      <c r="K95" s="435">
        <v>6272292</v>
      </c>
      <c r="L95" s="435">
        <f t="shared" si="16"/>
        <v>2091319.79</v>
      </c>
      <c r="M95" s="439">
        <f t="shared" si="13"/>
        <v>6272292</v>
      </c>
      <c r="N95" s="435">
        <v>2091319.79</v>
      </c>
      <c r="O95" s="435">
        <f t="shared" ref="O95:O96" si="18">P95</f>
        <v>2091319.79</v>
      </c>
      <c r="P95" s="435">
        <v>2091319.79</v>
      </c>
      <c r="Q95" s="258" t="str">
        <f t="shared" si="12"/>
        <v>12</v>
      </c>
      <c r="R95" s="439">
        <f t="shared" si="14"/>
        <v>2091319.79</v>
      </c>
    </row>
    <row r="96" spans="1:18">
      <c r="A96" s="600">
        <v>185201</v>
      </c>
      <c r="B96" s="600" t="s">
        <v>975</v>
      </c>
      <c r="C96" s="262">
        <v>15412218</v>
      </c>
      <c r="D96" s="258">
        <v>1</v>
      </c>
      <c r="E96" s="258">
        <v>1541</v>
      </c>
      <c r="F96" s="258">
        <v>2</v>
      </c>
      <c r="G96" s="259">
        <v>2</v>
      </c>
      <c r="H96" s="258">
        <v>18</v>
      </c>
      <c r="I96" s="255" t="str">
        <f t="shared" si="11"/>
        <v>18520115O280</v>
      </c>
      <c r="J96" s="255"/>
      <c r="K96" s="435">
        <v>4099586</v>
      </c>
      <c r="L96" s="435">
        <f t="shared" si="16"/>
        <v>8280558.21</v>
      </c>
      <c r="M96" s="439">
        <f t="shared" si="13"/>
        <v>4099586</v>
      </c>
      <c r="N96" s="435">
        <v>8280558.21</v>
      </c>
      <c r="O96" s="435">
        <f t="shared" si="18"/>
        <v>8280558.21</v>
      </c>
      <c r="P96" s="435">
        <v>8280558.21</v>
      </c>
      <c r="Q96" s="258" t="str">
        <f t="shared" si="12"/>
        <v>12</v>
      </c>
      <c r="R96" s="439">
        <f t="shared" si="14"/>
        <v>8280558.21</v>
      </c>
    </row>
    <row r="97" spans="1:18">
      <c r="A97" s="600">
        <v>185201</v>
      </c>
      <c r="B97" s="600" t="s">
        <v>975</v>
      </c>
      <c r="C97" s="262">
        <v>15421100</v>
      </c>
      <c r="D97" s="258">
        <v>1</v>
      </c>
      <c r="E97" s="258">
        <v>1542</v>
      </c>
      <c r="F97" s="258">
        <v>1</v>
      </c>
      <c r="G97" s="259">
        <v>1</v>
      </c>
      <c r="H97" s="258">
        <v>0</v>
      </c>
      <c r="I97" s="255" t="str">
        <f t="shared" si="11"/>
        <v>18520115O280</v>
      </c>
      <c r="J97" s="255"/>
      <c r="K97" s="435">
        <v>304995</v>
      </c>
      <c r="L97" s="435">
        <f t="shared" si="16"/>
        <v>262654.34000000003</v>
      </c>
      <c r="M97" s="439">
        <f t="shared" si="13"/>
        <v>304995</v>
      </c>
      <c r="N97" s="435">
        <v>262654.34000000003</v>
      </c>
      <c r="O97" s="435">
        <v>262654.34000000003</v>
      </c>
      <c r="P97" s="435">
        <v>262654.33999999997</v>
      </c>
      <c r="Q97" s="258" t="str">
        <f t="shared" si="12"/>
        <v>11</v>
      </c>
      <c r="R97" s="439">
        <f t="shared" si="14"/>
        <v>262654.33999999997</v>
      </c>
    </row>
    <row r="98" spans="1:18">
      <c r="A98" s="600">
        <v>185201</v>
      </c>
      <c r="B98" s="600" t="s">
        <v>975</v>
      </c>
      <c r="C98" s="262">
        <v>15431226</v>
      </c>
      <c r="D98" s="258">
        <v>1</v>
      </c>
      <c r="E98" s="258">
        <v>1543</v>
      </c>
      <c r="F98" s="258">
        <v>1</v>
      </c>
      <c r="G98" s="259">
        <v>2</v>
      </c>
      <c r="H98" s="258">
        <v>26</v>
      </c>
      <c r="I98" s="255" t="str">
        <f t="shared" si="11"/>
        <v>18520115O280</v>
      </c>
      <c r="J98" s="255"/>
      <c r="K98" s="435">
        <v>55702</v>
      </c>
      <c r="L98" s="435">
        <f t="shared" si="16"/>
        <v>169028.58</v>
      </c>
      <c r="M98" s="439">
        <f t="shared" si="13"/>
        <v>55702</v>
      </c>
      <c r="N98" s="435">
        <v>169028.58</v>
      </c>
      <c r="O98" s="435">
        <f>P98</f>
        <v>169028.58000000002</v>
      </c>
      <c r="P98" s="435">
        <v>169028.58000000002</v>
      </c>
      <c r="Q98" s="258" t="str">
        <f t="shared" si="12"/>
        <v>11</v>
      </c>
      <c r="R98" s="439">
        <f t="shared" si="14"/>
        <v>169028.58000000002</v>
      </c>
    </row>
    <row r="99" spans="1:18">
      <c r="A99" s="600">
        <v>185201</v>
      </c>
      <c r="B99" s="600" t="s">
        <v>975</v>
      </c>
      <c r="C99" s="262">
        <v>15441100</v>
      </c>
      <c r="D99" s="258">
        <v>1</v>
      </c>
      <c r="E99" s="258">
        <v>1544</v>
      </c>
      <c r="F99" s="258">
        <v>1</v>
      </c>
      <c r="G99" s="259">
        <v>1</v>
      </c>
      <c r="H99" s="258">
        <v>0</v>
      </c>
      <c r="I99" s="255" t="str">
        <f t="shared" si="11"/>
        <v>18520115O280</v>
      </c>
      <c r="J99" s="255"/>
      <c r="K99" s="435">
        <v>5520843</v>
      </c>
      <c r="L99" s="435">
        <f t="shared" si="16"/>
        <v>6433508.4699999997</v>
      </c>
      <c r="M99" s="439">
        <f t="shared" si="13"/>
        <v>5520843</v>
      </c>
      <c r="N99" s="435">
        <v>6433508.4699999997</v>
      </c>
      <c r="O99" s="435">
        <v>6434509.9699999997</v>
      </c>
      <c r="P99" s="435">
        <v>6433508.4700000007</v>
      </c>
      <c r="Q99" s="258" t="str">
        <f t="shared" si="12"/>
        <v>11</v>
      </c>
      <c r="R99" s="439">
        <f t="shared" si="14"/>
        <v>6433508.4700000007</v>
      </c>
    </row>
    <row r="100" spans="1:18">
      <c r="A100" s="600">
        <v>185201</v>
      </c>
      <c r="B100" s="600" t="s">
        <v>975</v>
      </c>
      <c r="C100" s="262">
        <v>15442100</v>
      </c>
      <c r="D100" s="258">
        <v>1</v>
      </c>
      <c r="E100" s="258">
        <v>1544</v>
      </c>
      <c r="F100" s="258">
        <v>2</v>
      </c>
      <c r="G100" s="259">
        <v>1</v>
      </c>
      <c r="H100" s="258">
        <v>0</v>
      </c>
      <c r="I100" s="255" t="str">
        <f t="shared" si="11"/>
        <v>18520115O280</v>
      </c>
      <c r="J100" s="255"/>
      <c r="K100" s="435">
        <v>1840281</v>
      </c>
      <c r="L100" s="435">
        <f t="shared" si="16"/>
        <v>979273.71</v>
      </c>
      <c r="M100" s="439">
        <f t="shared" si="13"/>
        <v>1840281</v>
      </c>
      <c r="N100" s="435">
        <v>979273.71</v>
      </c>
      <c r="O100" s="435">
        <v>979273.71</v>
      </c>
      <c r="P100" s="435">
        <v>979273.71</v>
      </c>
      <c r="Q100" s="258" t="str">
        <f t="shared" si="12"/>
        <v>12</v>
      </c>
      <c r="R100" s="439">
        <f t="shared" si="14"/>
        <v>979273.71</v>
      </c>
    </row>
    <row r="101" spans="1:18">
      <c r="A101" s="600">
        <v>185201</v>
      </c>
      <c r="B101" s="600" t="s">
        <v>975</v>
      </c>
      <c r="C101" s="262">
        <v>15451100</v>
      </c>
      <c r="D101" s="258">
        <v>1</v>
      </c>
      <c r="E101" s="258">
        <v>1545</v>
      </c>
      <c r="F101" s="258">
        <v>1</v>
      </c>
      <c r="G101" s="259">
        <v>1</v>
      </c>
      <c r="H101" s="258">
        <v>0</v>
      </c>
      <c r="I101" s="255" t="str">
        <f t="shared" si="11"/>
        <v>18520115O280</v>
      </c>
      <c r="J101" s="255"/>
      <c r="K101" s="435">
        <v>1093036</v>
      </c>
      <c r="L101" s="435">
        <f t="shared" si="16"/>
        <v>485062.36</v>
      </c>
      <c r="M101" s="439">
        <f t="shared" si="13"/>
        <v>1093036</v>
      </c>
      <c r="N101" s="435">
        <v>485062.36</v>
      </c>
      <c r="O101" s="435">
        <v>485303.66</v>
      </c>
      <c r="P101" s="435">
        <v>485062.36000000004</v>
      </c>
      <c r="Q101" s="258" t="str">
        <f t="shared" si="12"/>
        <v>11</v>
      </c>
      <c r="R101" s="439">
        <f t="shared" si="14"/>
        <v>485062.36000000004</v>
      </c>
    </row>
    <row r="102" spans="1:18">
      <c r="A102" s="600">
        <v>185201</v>
      </c>
      <c r="B102" s="600" t="s">
        <v>975</v>
      </c>
      <c r="C102" s="262">
        <v>15451109</v>
      </c>
      <c r="D102" s="258">
        <v>1</v>
      </c>
      <c r="E102" s="258">
        <v>1545</v>
      </c>
      <c r="F102" s="258">
        <v>1</v>
      </c>
      <c r="G102" s="259">
        <v>1</v>
      </c>
      <c r="H102" s="258">
        <v>9</v>
      </c>
      <c r="I102" s="255" t="str">
        <f t="shared" si="11"/>
        <v>18520115O280</v>
      </c>
      <c r="J102" s="255"/>
      <c r="K102" s="435">
        <v>4592327</v>
      </c>
      <c r="L102" s="435">
        <f t="shared" si="16"/>
        <v>4591941.47</v>
      </c>
      <c r="M102" s="439">
        <f t="shared" si="13"/>
        <v>4592327</v>
      </c>
      <c r="N102" s="435">
        <v>4591941.47</v>
      </c>
      <c r="O102" s="435">
        <v>4592327</v>
      </c>
      <c r="P102" s="435">
        <v>4591941.47</v>
      </c>
      <c r="Q102" s="258" t="str">
        <f t="shared" si="12"/>
        <v>11</v>
      </c>
      <c r="R102" s="439">
        <f t="shared" si="14"/>
        <v>4591941.47</v>
      </c>
    </row>
    <row r="103" spans="1:18">
      <c r="A103" s="600">
        <v>185201</v>
      </c>
      <c r="B103" s="600" t="s">
        <v>975</v>
      </c>
      <c r="C103" s="262">
        <v>15451110</v>
      </c>
      <c r="D103" s="258">
        <v>1</v>
      </c>
      <c r="E103" s="258">
        <v>1545</v>
      </c>
      <c r="F103" s="258">
        <v>1</v>
      </c>
      <c r="G103" s="259">
        <v>1</v>
      </c>
      <c r="H103" s="258">
        <v>10</v>
      </c>
      <c r="I103" s="255" t="str">
        <f t="shared" si="11"/>
        <v>18520115O280</v>
      </c>
      <c r="J103" s="255"/>
      <c r="K103" s="435">
        <v>566937</v>
      </c>
      <c r="L103" s="435">
        <f t="shared" si="16"/>
        <v>750894.85</v>
      </c>
      <c r="M103" s="439">
        <f t="shared" si="13"/>
        <v>566937</v>
      </c>
      <c r="N103" s="435">
        <v>750894.85</v>
      </c>
      <c r="O103" s="435">
        <v>750894.85</v>
      </c>
      <c r="P103" s="435">
        <v>750894.85</v>
      </c>
      <c r="Q103" s="258" t="str">
        <f t="shared" si="12"/>
        <v>11</v>
      </c>
      <c r="R103" s="439">
        <f t="shared" si="14"/>
        <v>750894.85</v>
      </c>
    </row>
    <row r="104" spans="1:18">
      <c r="A104" s="600">
        <v>185201</v>
      </c>
      <c r="B104" s="600" t="s">
        <v>975</v>
      </c>
      <c r="C104" s="262">
        <v>15452100</v>
      </c>
      <c r="D104" s="258">
        <v>1</v>
      </c>
      <c r="E104" s="258">
        <v>1545</v>
      </c>
      <c r="F104" s="258">
        <v>2</v>
      </c>
      <c r="G104" s="259">
        <v>1</v>
      </c>
      <c r="H104" s="258">
        <v>0</v>
      </c>
      <c r="I104" s="255" t="str">
        <f t="shared" si="11"/>
        <v>18520115O280</v>
      </c>
      <c r="J104" s="255"/>
      <c r="K104" s="435">
        <v>364345</v>
      </c>
      <c r="L104" s="435">
        <f t="shared" si="16"/>
        <v>125000</v>
      </c>
      <c r="M104" s="439">
        <f t="shared" si="13"/>
        <v>364345</v>
      </c>
      <c r="N104" s="435">
        <v>125000</v>
      </c>
      <c r="O104" s="435">
        <v>125000</v>
      </c>
      <c r="P104" s="435">
        <v>124999.99999999999</v>
      </c>
      <c r="Q104" s="258" t="str">
        <f t="shared" si="12"/>
        <v>12</v>
      </c>
      <c r="R104" s="439">
        <f t="shared" si="14"/>
        <v>124999.99999999999</v>
      </c>
    </row>
    <row r="105" spans="1:18">
      <c r="A105" s="600">
        <v>185201</v>
      </c>
      <c r="B105" s="600" t="s">
        <v>975</v>
      </c>
      <c r="C105" s="262">
        <v>15452108</v>
      </c>
      <c r="D105" s="258">
        <v>1</v>
      </c>
      <c r="E105" s="258">
        <v>1545</v>
      </c>
      <c r="F105" s="258">
        <v>2</v>
      </c>
      <c r="G105" s="259">
        <v>1</v>
      </c>
      <c r="H105" s="258">
        <v>8</v>
      </c>
      <c r="I105" s="255" t="str">
        <f t="shared" si="11"/>
        <v>18520115O280</v>
      </c>
      <c r="J105" s="255"/>
      <c r="K105" s="435">
        <v>1815577</v>
      </c>
      <c r="L105" s="435">
        <f t="shared" si="16"/>
        <v>379957.62</v>
      </c>
      <c r="M105" s="439">
        <f t="shared" si="13"/>
        <v>1815577</v>
      </c>
      <c r="N105" s="435">
        <v>379957.62</v>
      </c>
      <c r="O105" s="435">
        <v>385336.37</v>
      </c>
      <c r="P105" s="435">
        <v>379957.62</v>
      </c>
      <c r="Q105" s="258" t="str">
        <f t="shared" si="12"/>
        <v>12</v>
      </c>
      <c r="R105" s="439">
        <f t="shared" si="14"/>
        <v>379957.62</v>
      </c>
    </row>
    <row r="106" spans="1:18">
      <c r="A106" s="600">
        <v>185201</v>
      </c>
      <c r="B106" s="600" t="s">
        <v>975</v>
      </c>
      <c r="C106" s="262">
        <v>15452109</v>
      </c>
      <c r="D106" s="258">
        <v>1</v>
      </c>
      <c r="E106" s="258">
        <v>1545</v>
      </c>
      <c r="F106" s="258">
        <v>2</v>
      </c>
      <c r="G106" s="259">
        <v>1</v>
      </c>
      <c r="H106" s="258">
        <v>9</v>
      </c>
      <c r="I106" s="255" t="str">
        <f t="shared" si="11"/>
        <v>18520115O280</v>
      </c>
      <c r="J106" s="255"/>
      <c r="K106" s="435">
        <v>1530776</v>
      </c>
      <c r="L106" s="435">
        <f t="shared" si="16"/>
        <v>625000</v>
      </c>
      <c r="M106" s="439">
        <f t="shared" si="13"/>
        <v>1530776</v>
      </c>
      <c r="N106" s="435">
        <v>625000</v>
      </c>
      <c r="O106" s="435">
        <v>625000</v>
      </c>
      <c r="P106" s="435">
        <v>625000</v>
      </c>
      <c r="Q106" s="258" t="str">
        <f t="shared" si="12"/>
        <v>12</v>
      </c>
      <c r="R106" s="439">
        <f t="shared" si="14"/>
        <v>625000</v>
      </c>
    </row>
    <row r="107" spans="1:18">
      <c r="A107" s="600">
        <v>185201</v>
      </c>
      <c r="B107" s="600" t="s">
        <v>975</v>
      </c>
      <c r="C107" s="262">
        <v>15452110</v>
      </c>
      <c r="D107" s="258">
        <v>1</v>
      </c>
      <c r="E107" s="258">
        <v>1545</v>
      </c>
      <c r="F107" s="258">
        <v>2</v>
      </c>
      <c r="G107" s="259">
        <v>1</v>
      </c>
      <c r="H107" s="258">
        <v>10</v>
      </c>
      <c r="I107" s="255" t="str">
        <f t="shared" si="11"/>
        <v>18520115O280</v>
      </c>
      <c r="J107" s="255"/>
      <c r="K107" s="435">
        <v>188979</v>
      </c>
      <c r="L107" s="435">
        <f t="shared" si="16"/>
        <v>188979</v>
      </c>
      <c r="M107" s="439">
        <f t="shared" si="13"/>
        <v>188979</v>
      </c>
      <c r="N107" s="435">
        <v>188979</v>
      </c>
      <c r="O107" s="435">
        <v>188979</v>
      </c>
      <c r="P107" s="435">
        <v>188979</v>
      </c>
      <c r="Q107" s="258" t="str">
        <f t="shared" si="12"/>
        <v>12</v>
      </c>
      <c r="R107" s="439">
        <f t="shared" si="14"/>
        <v>188979</v>
      </c>
    </row>
    <row r="108" spans="1:18">
      <c r="A108" s="600">
        <v>185201</v>
      </c>
      <c r="B108" s="600" t="s">
        <v>975</v>
      </c>
      <c r="C108" s="262">
        <v>15461100</v>
      </c>
      <c r="D108" s="258">
        <v>1</v>
      </c>
      <c r="E108" s="258">
        <v>1546</v>
      </c>
      <c r="F108" s="258">
        <v>1</v>
      </c>
      <c r="G108" s="259">
        <v>1</v>
      </c>
      <c r="H108" s="258">
        <v>0</v>
      </c>
      <c r="I108" s="255" t="str">
        <f t="shared" si="11"/>
        <v>18520115O280</v>
      </c>
      <c r="J108" s="255"/>
      <c r="K108" s="435">
        <v>1734700</v>
      </c>
      <c r="L108" s="435">
        <f t="shared" si="16"/>
        <v>1601174.17</v>
      </c>
      <c r="M108" s="439">
        <f t="shared" si="13"/>
        <v>1734700</v>
      </c>
      <c r="N108" s="435">
        <v>1601174.17</v>
      </c>
      <c r="O108" s="435">
        <v>1601709.94</v>
      </c>
      <c r="P108" s="435">
        <v>1601174.1699999997</v>
      </c>
      <c r="Q108" s="258" t="str">
        <f t="shared" si="12"/>
        <v>11</v>
      </c>
      <c r="R108" s="439">
        <f t="shared" si="14"/>
        <v>1601174.1699999997</v>
      </c>
    </row>
    <row r="109" spans="1:18">
      <c r="A109" s="600">
        <v>185201</v>
      </c>
      <c r="B109" s="600" t="s">
        <v>975</v>
      </c>
      <c r="C109" s="262">
        <v>15461106</v>
      </c>
      <c r="D109" s="258">
        <v>1</v>
      </c>
      <c r="E109" s="258">
        <v>1546</v>
      </c>
      <c r="F109" s="258">
        <v>1</v>
      </c>
      <c r="G109" s="259">
        <v>1</v>
      </c>
      <c r="H109" s="258">
        <v>6</v>
      </c>
      <c r="I109" s="255" t="str">
        <f t="shared" si="11"/>
        <v>18520115O280</v>
      </c>
      <c r="J109" s="255"/>
      <c r="K109" s="435">
        <v>70000</v>
      </c>
      <c r="L109" s="435">
        <f t="shared" si="16"/>
        <v>52500</v>
      </c>
      <c r="M109" s="439">
        <f t="shared" si="13"/>
        <v>70000</v>
      </c>
      <c r="N109" s="435">
        <v>52500</v>
      </c>
      <c r="O109" s="435">
        <v>70000</v>
      </c>
      <c r="P109" s="435">
        <v>47500</v>
      </c>
      <c r="Q109" s="258" t="str">
        <f t="shared" si="12"/>
        <v>11</v>
      </c>
      <c r="R109" s="439">
        <f t="shared" si="14"/>
        <v>47500</v>
      </c>
    </row>
    <row r="110" spans="1:18">
      <c r="A110" s="600">
        <v>185201</v>
      </c>
      <c r="B110" s="600" t="s">
        <v>975</v>
      </c>
      <c r="C110" s="262">
        <v>15461151</v>
      </c>
      <c r="D110" s="258">
        <v>1</v>
      </c>
      <c r="E110" s="258">
        <v>1546</v>
      </c>
      <c r="F110" s="258">
        <v>1</v>
      </c>
      <c r="G110" s="259">
        <v>1</v>
      </c>
      <c r="H110" s="258">
        <v>51</v>
      </c>
      <c r="I110" s="255" t="str">
        <f t="shared" si="11"/>
        <v>18520115O280</v>
      </c>
      <c r="J110" s="255"/>
      <c r="K110" s="435">
        <v>9254190</v>
      </c>
      <c r="L110" s="435">
        <f t="shared" si="16"/>
        <v>9245190</v>
      </c>
      <c r="M110" s="439">
        <f t="shared" si="13"/>
        <v>9254190</v>
      </c>
      <c r="N110" s="435">
        <v>9245190</v>
      </c>
      <c r="O110" s="435">
        <v>9254190</v>
      </c>
      <c r="P110" s="435">
        <v>9245190</v>
      </c>
      <c r="Q110" s="258" t="str">
        <f t="shared" si="12"/>
        <v>11</v>
      </c>
      <c r="R110" s="439">
        <f t="shared" si="14"/>
        <v>9245190</v>
      </c>
    </row>
    <row r="111" spans="1:18">
      <c r="A111" s="600">
        <v>185201</v>
      </c>
      <c r="B111" s="600" t="s">
        <v>975</v>
      </c>
      <c r="C111" s="262">
        <v>15462100</v>
      </c>
      <c r="D111" s="258">
        <v>1</v>
      </c>
      <c r="E111" s="258">
        <v>1546</v>
      </c>
      <c r="F111" s="258">
        <v>2</v>
      </c>
      <c r="G111" s="259">
        <v>1</v>
      </c>
      <c r="H111" s="258">
        <v>0</v>
      </c>
      <c r="I111" s="255" t="str">
        <f t="shared" si="11"/>
        <v>18520115O280</v>
      </c>
      <c r="J111" s="255"/>
      <c r="K111" s="435">
        <v>578233</v>
      </c>
      <c r="L111" s="435">
        <f t="shared" si="16"/>
        <v>229117.93</v>
      </c>
      <c r="M111" s="439">
        <f t="shared" si="13"/>
        <v>578233</v>
      </c>
      <c r="N111" s="435">
        <v>229117.93</v>
      </c>
      <c r="O111" s="435">
        <v>229117.93</v>
      </c>
      <c r="P111" s="435">
        <v>229117.93</v>
      </c>
      <c r="Q111" s="258" t="str">
        <f t="shared" si="12"/>
        <v>12</v>
      </c>
      <c r="R111" s="439">
        <f t="shared" si="14"/>
        <v>229117.93</v>
      </c>
    </row>
    <row r="112" spans="1:18">
      <c r="A112" s="600">
        <v>185201</v>
      </c>
      <c r="B112" s="600" t="s">
        <v>975</v>
      </c>
      <c r="C112" s="262">
        <v>15462151</v>
      </c>
      <c r="D112" s="258">
        <v>1</v>
      </c>
      <c r="E112" s="258">
        <v>1546</v>
      </c>
      <c r="F112" s="258">
        <v>2</v>
      </c>
      <c r="G112" s="259">
        <v>1</v>
      </c>
      <c r="H112" s="258">
        <v>51</v>
      </c>
      <c r="I112" s="255" t="str">
        <f t="shared" si="11"/>
        <v>18520115O280</v>
      </c>
      <c r="J112" s="255"/>
      <c r="K112" s="435">
        <v>3084730</v>
      </c>
      <c r="L112" s="435">
        <f t="shared" si="16"/>
        <v>1312600</v>
      </c>
      <c r="M112" s="439">
        <f t="shared" si="13"/>
        <v>3084730</v>
      </c>
      <c r="N112" s="435">
        <v>1312600</v>
      </c>
      <c r="O112" s="435">
        <v>1312600</v>
      </c>
      <c r="P112" s="435">
        <v>1312600</v>
      </c>
      <c r="Q112" s="258" t="str">
        <f t="shared" si="12"/>
        <v>12</v>
      </c>
      <c r="R112" s="439">
        <f t="shared" si="14"/>
        <v>1312600</v>
      </c>
    </row>
    <row r="113" spans="1:18">
      <c r="A113" s="600">
        <v>185201</v>
      </c>
      <c r="B113" s="600" t="s">
        <v>975</v>
      </c>
      <c r="C113" s="262">
        <v>15471100</v>
      </c>
      <c r="D113" s="258">
        <v>1</v>
      </c>
      <c r="E113" s="258">
        <v>1547</v>
      </c>
      <c r="F113" s="258">
        <v>1</v>
      </c>
      <c r="G113" s="259">
        <v>1</v>
      </c>
      <c r="H113" s="258">
        <v>0</v>
      </c>
      <c r="I113" s="255" t="str">
        <f t="shared" si="11"/>
        <v>18520115O280</v>
      </c>
      <c r="J113" s="255"/>
      <c r="K113" s="435">
        <v>545178</v>
      </c>
      <c r="L113" s="435">
        <f t="shared" si="16"/>
        <v>526394.04</v>
      </c>
      <c r="M113" s="439">
        <f t="shared" si="13"/>
        <v>545178</v>
      </c>
      <c r="N113" s="435">
        <v>526394.04</v>
      </c>
      <c r="O113" s="435">
        <v>526394.04</v>
      </c>
      <c r="P113" s="435">
        <v>526394.04</v>
      </c>
      <c r="Q113" s="258" t="str">
        <f t="shared" si="12"/>
        <v>11</v>
      </c>
      <c r="R113" s="439">
        <f t="shared" si="14"/>
        <v>526394.04</v>
      </c>
    </row>
    <row r="114" spans="1:18">
      <c r="A114" s="600">
        <v>185201</v>
      </c>
      <c r="B114" s="600" t="s">
        <v>975</v>
      </c>
      <c r="C114" s="262">
        <v>15471108</v>
      </c>
      <c r="D114" s="258">
        <v>1</v>
      </c>
      <c r="E114" s="258">
        <v>1547</v>
      </c>
      <c r="F114" s="258">
        <v>1</v>
      </c>
      <c r="G114" s="259">
        <v>1</v>
      </c>
      <c r="H114" s="258">
        <v>8</v>
      </c>
      <c r="I114" s="255" t="str">
        <f t="shared" si="11"/>
        <v>18520115O280</v>
      </c>
      <c r="J114" s="255"/>
      <c r="K114" s="435">
        <v>121946</v>
      </c>
      <c r="L114" s="435">
        <f t="shared" si="16"/>
        <v>85500</v>
      </c>
      <c r="M114" s="439">
        <f t="shared" si="13"/>
        <v>121946</v>
      </c>
      <c r="N114" s="435">
        <v>85500</v>
      </c>
      <c r="O114" s="435">
        <v>85500</v>
      </c>
      <c r="P114" s="435">
        <v>85500</v>
      </c>
      <c r="Q114" s="258" t="str">
        <f t="shared" si="12"/>
        <v>11</v>
      </c>
      <c r="R114" s="439">
        <f t="shared" si="14"/>
        <v>85500</v>
      </c>
    </row>
    <row r="115" spans="1:18">
      <c r="A115" s="600">
        <v>185201</v>
      </c>
      <c r="B115" s="600" t="s">
        <v>975</v>
      </c>
      <c r="C115" s="262">
        <v>15472100</v>
      </c>
      <c r="D115" s="258">
        <v>1</v>
      </c>
      <c r="E115" s="258">
        <v>1547</v>
      </c>
      <c r="F115" s="258">
        <v>2</v>
      </c>
      <c r="G115" s="259">
        <v>1</v>
      </c>
      <c r="H115" s="258">
        <v>0</v>
      </c>
      <c r="I115" s="255" t="str">
        <f t="shared" si="11"/>
        <v>18520115O280</v>
      </c>
      <c r="J115" s="255"/>
      <c r="K115" s="435">
        <v>181726</v>
      </c>
      <c r="L115" s="435">
        <f t="shared" si="16"/>
        <v>100000</v>
      </c>
      <c r="M115" s="439">
        <f t="shared" si="13"/>
        <v>181726</v>
      </c>
      <c r="N115" s="435">
        <v>100000</v>
      </c>
      <c r="O115" s="435">
        <v>100000</v>
      </c>
      <c r="P115" s="435">
        <v>100000</v>
      </c>
      <c r="Q115" s="258" t="str">
        <f t="shared" si="12"/>
        <v>12</v>
      </c>
      <c r="R115" s="439">
        <f t="shared" si="14"/>
        <v>100000</v>
      </c>
    </row>
    <row r="116" spans="1:18">
      <c r="A116" s="600">
        <v>185201</v>
      </c>
      <c r="B116" s="600" t="s">
        <v>975</v>
      </c>
      <c r="C116" s="262">
        <v>15481100</v>
      </c>
      <c r="D116" s="258">
        <v>1</v>
      </c>
      <c r="E116" s="258">
        <v>1548</v>
      </c>
      <c r="F116" s="258">
        <v>1</v>
      </c>
      <c r="G116" s="259">
        <v>1</v>
      </c>
      <c r="H116" s="258">
        <v>0</v>
      </c>
      <c r="I116" s="255" t="str">
        <f t="shared" si="11"/>
        <v>18520115O280</v>
      </c>
      <c r="J116" s="255"/>
      <c r="K116" s="435">
        <v>7919415</v>
      </c>
      <c r="L116" s="435">
        <f t="shared" si="16"/>
        <v>8888347.3499999996</v>
      </c>
      <c r="M116" s="439">
        <f t="shared" si="13"/>
        <v>7919415</v>
      </c>
      <c r="N116" s="435">
        <v>8888347.3499999996</v>
      </c>
      <c r="O116" s="435">
        <v>8888347.3499999996</v>
      </c>
      <c r="P116" s="435">
        <v>8888347.3499999996</v>
      </c>
      <c r="Q116" s="258" t="str">
        <f t="shared" si="12"/>
        <v>11</v>
      </c>
      <c r="R116" s="439">
        <f t="shared" si="14"/>
        <v>8888347.3499999996</v>
      </c>
    </row>
    <row r="117" spans="1:18">
      <c r="A117" s="600">
        <v>185201</v>
      </c>
      <c r="B117" s="600" t="s">
        <v>975</v>
      </c>
      <c r="C117" s="262">
        <v>15482100</v>
      </c>
      <c r="D117" s="258">
        <v>1</v>
      </c>
      <c r="E117" s="258">
        <v>1548</v>
      </c>
      <c r="F117" s="258">
        <v>2</v>
      </c>
      <c r="G117" s="259">
        <v>1</v>
      </c>
      <c r="H117" s="258">
        <v>0</v>
      </c>
      <c r="I117" s="255" t="str">
        <f t="shared" si="11"/>
        <v>18520115O280</v>
      </c>
      <c r="J117" s="255"/>
      <c r="K117" s="435">
        <v>2639805</v>
      </c>
      <c r="L117" s="435">
        <f t="shared" si="16"/>
        <v>2628922.81</v>
      </c>
      <c r="M117" s="439">
        <f t="shared" si="13"/>
        <v>2639805</v>
      </c>
      <c r="N117" s="435">
        <v>2628922.81</v>
      </c>
      <c r="O117" s="435">
        <v>2639805</v>
      </c>
      <c r="P117" s="435">
        <v>2628922.81</v>
      </c>
      <c r="Q117" s="258" t="str">
        <f t="shared" si="12"/>
        <v>12</v>
      </c>
      <c r="R117" s="439">
        <f t="shared" si="14"/>
        <v>2628922.81</v>
      </c>
    </row>
    <row r="118" spans="1:18">
      <c r="A118" s="600">
        <v>185201</v>
      </c>
      <c r="B118" s="600" t="s">
        <v>975</v>
      </c>
      <c r="C118" s="262">
        <v>15491106</v>
      </c>
      <c r="D118" s="258">
        <v>1</v>
      </c>
      <c r="E118" s="258">
        <v>1549</v>
      </c>
      <c r="F118" s="258">
        <v>1</v>
      </c>
      <c r="G118" s="259">
        <v>1</v>
      </c>
      <c r="H118" s="258">
        <v>6</v>
      </c>
      <c r="I118" s="255" t="str">
        <f t="shared" si="11"/>
        <v>18520115O280</v>
      </c>
      <c r="J118" s="255"/>
      <c r="K118" s="435">
        <v>2303311</v>
      </c>
      <c r="L118" s="435">
        <f t="shared" si="16"/>
        <v>2141030.38</v>
      </c>
      <c r="M118" s="439">
        <f t="shared" si="13"/>
        <v>2303311</v>
      </c>
      <c r="N118" s="435">
        <v>2141030.38</v>
      </c>
      <c r="O118" s="435">
        <v>2205239.7999999998</v>
      </c>
      <c r="P118" s="435">
        <v>2141030.38</v>
      </c>
      <c r="Q118" s="258" t="str">
        <f t="shared" si="12"/>
        <v>11</v>
      </c>
      <c r="R118" s="439">
        <f t="shared" si="14"/>
        <v>2141030.38</v>
      </c>
    </row>
    <row r="119" spans="1:18">
      <c r="A119" s="600">
        <v>185201</v>
      </c>
      <c r="B119" s="600" t="s">
        <v>975</v>
      </c>
      <c r="C119" s="262">
        <v>15492106</v>
      </c>
      <c r="D119" s="258">
        <v>1</v>
      </c>
      <c r="E119" s="258">
        <v>1549</v>
      </c>
      <c r="F119" s="258">
        <v>2</v>
      </c>
      <c r="G119" s="259">
        <v>1</v>
      </c>
      <c r="H119" s="258">
        <v>6</v>
      </c>
      <c r="I119" s="255" t="str">
        <f t="shared" si="11"/>
        <v>18520115O280</v>
      </c>
      <c r="J119" s="255"/>
      <c r="K119" s="435">
        <v>865888</v>
      </c>
      <c r="L119" s="435">
        <f t="shared" si="16"/>
        <v>288629</v>
      </c>
      <c r="M119" s="439">
        <f t="shared" si="13"/>
        <v>865888</v>
      </c>
      <c r="N119" s="435">
        <v>288629</v>
      </c>
      <c r="O119" s="435">
        <v>288629</v>
      </c>
      <c r="P119" s="435">
        <v>288629</v>
      </c>
      <c r="Q119" s="258" t="str">
        <f t="shared" si="12"/>
        <v>12</v>
      </c>
      <c r="R119" s="439">
        <f t="shared" si="14"/>
        <v>288629</v>
      </c>
    </row>
    <row r="120" spans="1:18">
      <c r="A120" s="600">
        <v>185201</v>
      </c>
      <c r="B120" s="600" t="s">
        <v>975</v>
      </c>
      <c r="C120" s="262">
        <v>15511100</v>
      </c>
      <c r="D120" s="258">
        <v>1</v>
      </c>
      <c r="E120" s="258">
        <v>1551</v>
      </c>
      <c r="F120" s="258">
        <v>1</v>
      </c>
      <c r="G120" s="259">
        <v>1</v>
      </c>
      <c r="H120" s="258">
        <v>0</v>
      </c>
      <c r="I120" s="255" t="str">
        <f t="shared" si="11"/>
        <v>18520115O280</v>
      </c>
      <c r="J120" s="255"/>
      <c r="K120" s="435">
        <v>16190</v>
      </c>
      <c r="L120" s="435">
        <f t="shared" si="16"/>
        <v>16190</v>
      </c>
      <c r="M120" s="439">
        <f t="shared" si="13"/>
        <v>16190</v>
      </c>
      <c r="N120" s="435">
        <v>16190</v>
      </c>
      <c r="O120" s="435">
        <v>16190</v>
      </c>
      <c r="P120" s="435">
        <v>16190</v>
      </c>
      <c r="Q120" s="258" t="str">
        <f t="shared" si="12"/>
        <v>11</v>
      </c>
      <c r="R120" s="439">
        <f t="shared" si="14"/>
        <v>16190</v>
      </c>
    </row>
    <row r="121" spans="1:18">
      <c r="A121" s="600">
        <v>185201</v>
      </c>
      <c r="B121" s="600" t="s">
        <v>975</v>
      </c>
      <c r="C121" s="262">
        <v>15512100</v>
      </c>
      <c r="D121" s="258">
        <v>1</v>
      </c>
      <c r="E121" s="258">
        <v>1551</v>
      </c>
      <c r="F121" s="258">
        <v>2</v>
      </c>
      <c r="G121" s="259">
        <v>1</v>
      </c>
      <c r="H121" s="258">
        <v>0</v>
      </c>
      <c r="I121" s="255" t="str">
        <f t="shared" si="11"/>
        <v>18520115O280</v>
      </c>
      <c r="J121" s="255"/>
      <c r="K121" s="435">
        <v>5397</v>
      </c>
      <c r="L121" s="435">
        <f t="shared" si="16"/>
        <v>3500</v>
      </c>
      <c r="M121" s="439">
        <f t="shared" si="13"/>
        <v>5397</v>
      </c>
      <c r="N121" s="435">
        <v>3500</v>
      </c>
      <c r="O121" s="435">
        <v>3500</v>
      </c>
      <c r="P121" s="435">
        <v>3500</v>
      </c>
      <c r="Q121" s="258" t="str">
        <f t="shared" si="12"/>
        <v>12</v>
      </c>
      <c r="R121" s="439">
        <f t="shared" si="14"/>
        <v>3500</v>
      </c>
    </row>
    <row r="122" spans="1:18">
      <c r="A122" s="600">
        <v>185201</v>
      </c>
      <c r="B122" s="600" t="s">
        <v>975</v>
      </c>
      <c r="C122" s="262">
        <v>15912100</v>
      </c>
      <c r="D122" s="258">
        <v>1</v>
      </c>
      <c r="E122" s="258">
        <v>1591</v>
      </c>
      <c r="F122" s="258">
        <v>2</v>
      </c>
      <c r="G122" s="259">
        <v>1</v>
      </c>
      <c r="H122" s="258">
        <v>0</v>
      </c>
      <c r="I122" s="255" t="str">
        <f t="shared" si="11"/>
        <v>18520115O280</v>
      </c>
      <c r="J122" s="255"/>
      <c r="K122" s="435">
        <v>9639312</v>
      </c>
      <c r="L122" s="435">
        <f t="shared" si="16"/>
        <v>3157713.37</v>
      </c>
      <c r="M122" s="439">
        <f t="shared" si="13"/>
        <v>9639312</v>
      </c>
      <c r="N122" s="435">
        <v>3157713.37</v>
      </c>
      <c r="O122" s="435">
        <v>3171347.37</v>
      </c>
      <c r="P122" s="435">
        <v>3157713.37</v>
      </c>
      <c r="Q122" s="258" t="str">
        <f t="shared" si="12"/>
        <v>12</v>
      </c>
      <c r="R122" s="439">
        <f t="shared" si="14"/>
        <v>3157713.37</v>
      </c>
    </row>
    <row r="123" spans="1:18">
      <c r="A123" s="600">
        <v>185201</v>
      </c>
      <c r="B123" s="600" t="s">
        <v>975</v>
      </c>
      <c r="C123" s="262">
        <v>15931100</v>
      </c>
      <c r="D123" s="258">
        <v>1</v>
      </c>
      <c r="E123" s="258">
        <v>1593</v>
      </c>
      <c r="F123" s="258">
        <v>1</v>
      </c>
      <c r="G123" s="259">
        <v>1</v>
      </c>
      <c r="H123" s="258">
        <v>0</v>
      </c>
      <c r="I123" s="255" t="str">
        <f t="shared" si="11"/>
        <v>18520115O280</v>
      </c>
      <c r="J123" s="255"/>
      <c r="K123" s="435">
        <v>1869436</v>
      </c>
      <c r="L123" s="435">
        <f t="shared" si="16"/>
        <v>1805800.5</v>
      </c>
      <c r="M123" s="439">
        <f t="shared" si="13"/>
        <v>1869436</v>
      </c>
      <c r="N123" s="435">
        <v>1805800.5</v>
      </c>
      <c r="O123" s="435">
        <v>1809074.25</v>
      </c>
      <c r="P123" s="435">
        <v>1805800.5</v>
      </c>
      <c r="Q123" s="258" t="str">
        <f t="shared" si="12"/>
        <v>11</v>
      </c>
      <c r="R123" s="439">
        <f t="shared" si="14"/>
        <v>1805800.5</v>
      </c>
    </row>
    <row r="124" spans="1:18">
      <c r="A124" s="600">
        <v>185201</v>
      </c>
      <c r="B124" s="600" t="s">
        <v>975</v>
      </c>
      <c r="C124" s="262">
        <v>15941100</v>
      </c>
      <c r="D124" s="258">
        <v>1</v>
      </c>
      <c r="E124" s="258">
        <v>1594</v>
      </c>
      <c r="F124" s="258">
        <v>1</v>
      </c>
      <c r="G124" s="259">
        <v>1</v>
      </c>
      <c r="H124" s="258">
        <v>0</v>
      </c>
      <c r="I124" s="255" t="str">
        <f t="shared" si="11"/>
        <v>18520115O280</v>
      </c>
      <c r="J124" s="255"/>
      <c r="K124" s="435">
        <v>143189</v>
      </c>
      <c r="L124" s="435">
        <f t="shared" si="16"/>
        <v>257577</v>
      </c>
      <c r="M124" s="439">
        <f t="shared" si="13"/>
        <v>143189</v>
      </c>
      <c r="N124" s="435">
        <v>257577</v>
      </c>
      <c r="O124" s="435">
        <v>257577</v>
      </c>
      <c r="P124" s="435">
        <v>257577</v>
      </c>
      <c r="Q124" s="258" t="str">
        <f t="shared" si="12"/>
        <v>11</v>
      </c>
      <c r="R124" s="439">
        <f t="shared" si="14"/>
        <v>257577</v>
      </c>
    </row>
    <row r="125" spans="1:18">
      <c r="A125" s="600">
        <v>185201</v>
      </c>
      <c r="B125" s="600" t="s">
        <v>975</v>
      </c>
      <c r="C125" s="262">
        <v>15991100</v>
      </c>
      <c r="D125" s="258">
        <v>1</v>
      </c>
      <c r="E125" s="258">
        <v>1599</v>
      </c>
      <c r="F125" s="258">
        <v>1</v>
      </c>
      <c r="G125" s="259">
        <v>1</v>
      </c>
      <c r="H125" s="258">
        <v>0</v>
      </c>
      <c r="I125" s="255" t="str">
        <f t="shared" si="11"/>
        <v>18520115O280</v>
      </c>
      <c r="J125" s="255"/>
      <c r="K125" s="435">
        <v>1195866</v>
      </c>
      <c r="L125" s="435">
        <f t="shared" si="16"/>
        <v>1188333.5</v>
      </c>
      <c r="M125" s="439">
        <f t="shared" si="13"/>
        <v>1195866</v>
      </c>
      <c r="N125" s="435">
        <v>1188333.5</v>
      </c>
      <c r="O125" s="435">
        <v>1195866</v>
      </c>
      <c r="P125" s="435">
        <v>1188333.5</v>
      </c>
      <c r="Q125" s="258" t="str">
        <f t="shared" si="12"/>
        <v>11</v>
      </c>
      <c r="R125" s="439">
        <f t="shared" si="14"/>
        <v>1188333.5</v>
      </c>
    </row>
    <row r="126" spans="1:18">
      <c r="A126" s="600">
        <v>185201</v>
      </c>
      <c r="B126" s="600" t="s">
        <v>975</v>
      </c>
      <c r="C126" s="262">
        <v>15992100</v>
      </c>
      <c r="D126" s="258">
        <v>1</v>
      </c>
      <c r="E126" s="258">
        <v>1599</v>
      </c>
      <c r="F126" s="258">
        <v>2</v>
      </c>
      <c r="G126" s="259">
        <v>1</v>
      </c>
      <c r="H126" s="258">
        <v>0</v>
      </c>
      <c r="I126" s="255" t="str">
        <f t="shared" si="11"/>
        <v>18520115O280</v>
      </c>
      <c r="J126" s="255"/>
      <c r="K126" s="435">
        <v>398622</v>
      </c>
      <c r="L126" s="435">
        <f t="shared" si="16"/>
        <v>170000</v>
      </c>
      <c r="M126" s="439">
        <f t="shared" si="13"/>
        <v>398622</v>
      </c>
      <c r="N126" s="435">
        <v>170000</v>
      </c>
      <c r="O126" s="435">
        <v>170000</v>
      </c>
      <c r="P126" s="435">
        <v>170000</v>
      </c>
      <c r="Q126" s="258" t="str">
        <f t="shared" si="12"/>
        <v>12</v>
      </c>
      <c r="R126" s="439">
        <f t="shared" si="14"/>
        <v>170000</v>
      </c>
    </row>
    <row r="127" spans="1:18">
      <c r="A127" s="600">
        <v>185201</v>
      </c>
      <c r="B127" s="600" t="s">
        <v>975</v>
      </c>
      <c r="C127" s="262">
        <v>17111100</v>
      </c>
      <c r="D127" s="258">
        <v>1</v>
      </c>
      <c r="E127" s="258">
        <v>1711</v>
      </c>
      <c r="F127" s="258">
        <v>1</v>
      </c>
      <c r="G127" s="259">
        <v>1</v>
      </c>
      <c r="H127" s="258">
        <v>0</v>
      </c>
      <c r="I127" s="255" t="str">
        <f t="shared" si="11"/>
        <v>18520115O280</v>
      </c>
      <c r="J127" s="255"/>
      <c r="K127" s="435">
        <v>415714</v>
      </c>
      <c r="L127" s="435">
        <f t="shared" si="16"/>
        <v>231569</v>
      </c>
      <c r="M127" s="439">
        <f t="shared" si="13"/>
        <v>415714</v>
      </c>
      <c r="N127" s="435">
        <v>231569</v>
      </c>
      <c r="O127" s="435">
        <v>231569</v>
      </c>
      <c r="P127" s="435">
        <v>231569</v>
      </c>
      <c r="Q127" s="258" t="str">
        <f t="shared" si="12"/>
        <v>11</v>
      </c>
      <c r="R127" s="439">
        <f t="shared" si="14"/>
        <v>231569</v>
      </c>
    </row>
    <row r="128" spans="1:18">
      <c r="A128" s="600">
        <v>185201</v>
      </c>
      <c r="B128" s="600" t="s">
        <v>975</v>
      </c>
      <c r="C128" s="262">
        <v>17112100</v>
      </c>
      <c r="D128" s="258">
        <v>1</v>
      </c>
      <c r="E128" s="258">
        <v>1711</v>
      </c>
      <c r="F128" s="258">
        <v>2</v>
      </c>
      <c r="G128" s="259">
        <v>1</v>
      </c>
      <c r="H128" s="258">
        <v>0</v>
      </c>
      <c r="I128" s="255" t="str">
        <f t="shared" si="11"/>
        <v>18520115O280</v>
      </c>
      <c r="J128" s="255"/>
      <c r="K128" s="435">
        <v>360777</v>
      </c>
      <c r="L128" s="435">
        <f t="shared" si="16"/>
        <v>68893</v>
      </c>
      <c r="M128" s="439">
        <f t="shared" si="13"/>
        <v>360777</v>
      </c>
      <c r="N128" s="435">
        <v>68893</v>
      </c>
      <c r="O128" s="435">
        <v>69193</v>
      </c>
      <c r="P128" s="435">
        <v>68893</v>
      </c>
      <c r="Q128" s="258" t="str">
        <f t="shared" si="12"/>
        <v>12</v>
      </c>
      <c r="R128" s="439">
        <f t="shared" si="14"/>
        <v>68893</v>
      </c>
    </row>
    <row r="129" spans="1:18">
      <c r="A129" s="600">
        <v>185201</v>
      </c>
      <c r="B129" s="600" t="s">
        <v>975</v>
      </c>
      <c r="C129" s="262">
        <v>17131100</v>
      </c>
      <c r="D129" s="258">
        <v>1</v>
      </c>
      <c r="E129" s="258">
        <v>1713</v>
      </c>
      <c r="F129" s="258">
        <v>1</v>
      </c>
      <c r="G129" s="259">
        <v>1</v>
      </c>
      <c r="H129" s="258">
        <v>0</v>
      </c>
      <c r="I129" s="255" t="str">
        <f t="shared" si="11"/>
        <v>18520115O280</v>
      </c>
      <c r="J129" s="255"/>
      <c r="K129" s="435">
        <v>3649499</v>
      </c>
      <c r="L129" s="435">
        <f t="shared" si="16"/>
        <v>3315177.79</v>
      </c>
      <c r="M129" s="439">
        <f t="shared" si="13"/>
        <v>3649499</v>
      </c>
      <c r="N129" s="435">
        <v>3315177.79</v>
      </c>
      <c r="O129" s="435">
        <v>3315177.79</v>
      </c>
      <c r="P129" s="435">
        <v>3315177.79</v>
      </c>
      <c r="Q129" s="258" t="str">
        <f t="shared" si="12"/>
        <v>11</v>
      </c>
      <c r="R129" s="439">
        <f t="shared" si="14"/>
        <v>3315177.79</v>
      </c>
    </row>
    <row r="130" spans="1:18">
      <c r="A130" s="600">
        <v>185201</v>
      </c>
      <c r="B130" s="600" t="s">
        <v>975</v>
      </c>
      <c r="C130" s="262">
        <v>17131160</v>
      </c>
      <c r="D130" s="258">
        <v>1</v>
      </c>
      <c r="E130" s="258">
        <v>1713</v>
      </c>
      <c r="F130" s="258">
        <v>1</v>
      </c>
      <c r="G130" s="259">
        <v>1</v>
      </c>
      <c r="H130" s="258">
        <v>60</v>
      </c>
      <c r="I130" s="255" t="str">
        <f t="shared" ref="I130:I193" si="19">CONCATENATE(A130,B130)</f>
        <v>18520115O280</v>
      </c>
      <c r="J130" s="255"/>
      <c r="K130" s="435">
        <v>0</v>
      </c>
      <c r="L130" s="435">
        <f t="shared" si="16"/>
        <v>113058.7</v>
      </c>
      <c r="M130" s="439">
        <f t="shared" si="13"/>
        <v>0</v>
      </c>
      <c r="N130" s="435">
        <v>113058.7</v>
      </c>
      <c r="O130" s="435">
        <v>113058.7</v>
      </c>
      <c r="P130" s="435">
        <v>113058.7</v>
      </c>
      <c r="Q130" s="258" t="str">
        <f t="shared" ref="Q130:Q193" si="20">CONCATENATE(D130,F130)</f>
        <v>11</v>
      </c>
      <c r="R130" s="439">
        <f t="shared" si="14"/>
        <v>113058.7</v>
      </c>
    </row>
    <row r="131" spans="1:18">
      <c r="A131" s="600">
        <v>185201</v>
      </c>
      <c r="B131" s="600" t="s">
        <v>975</v>
      </c>
      <c r="C131" s="262">
        <v>17141100</v>
      </c>
      <c r="D131" s="258">
        <v>1</v>
      </c>
      <c r="E131" s="258">
        <v>1714</v>
      </c>
      <c r="F131" s="258">
        <v>1</v>
      </c>
      <c r="G131" s="259">
        <v>1</v>
      </c>
      <c r="H131" s="258">
        <v>0</v>
      </c>
      <c r="I131" s="255" t="str">
        <f t="shared" si="19"/>
        <v>18520115O280</v>
      </c>
      <c r="J131" s="255"/>
      <c r="K131" s="435">
        <v>4627583</v>
      </c>
      <c r="L131" s="435">
        <f t="shared" si="16"/>
        <v>4621282.5999999996</v>
      </c>
      <c r="M131" s="439">
        <f t="shared" ref="M131:M194" si="21">+K131</f>
        <v>4627583</v>
      </c>
      <c r="N131" s="435">
        <v>4621282.5999999996</v>
      </c>
      <c r="O131" s="435">
        <v>4627583</v>
      </c>
      <c r="P131" s="435">
        <v>4621282.5999999996</v>
      </c>
      <c r="Q131" s="258" t="str">
        <f t="shared" si="20"/>
        <v>11</v>
      </c>
      <c r="R131" s="439">
        <f t="shared" ref="R131:R194" si="22">+P131</f>
        <v>4621282.5999999996</v>
      </c>
    </row>
    <row r="132" spans="1:18">
      <c r="A132" s="600">
        <v>185201</v>
      </c>
      <c r="B132" s="600" t="s">
        <v>975</v>
      </c>
      <c r="C132" s="262">
        <v>17142100</v>
      </c>
      <c r="D132" s="258">
        <v>1</v>
      </c>
      <c r="E132" s="258">
        <v>1714</v>
      </c>
      <c r="F132" s="258">
        <v>2</v>
      </c>
      <c r="G132" s="259">
        <v>1</v>
      </c>
      <c r="H132" s="258">
        <v>0</v>
      </c>
      <c r="I132" s="255" t="str">
        <f t="shared" si="19"/>
        <v>18520115O280</v>
      </c>
      <c r="J132" s="255"/>
      <c r="K132" s="435">
        <v>2542528</v>
      </c>
      <c r="L132" s="435">
        <f t="shared" si="16"/>
        <v>1393143</v>
      </c>
      <c r="M132" s="439">
        <f t="shared" si="21"/>
        <v>2542528</v>
      </c>
      <c r="N132" s="435">
        <v>1393143</v>
      </c>
      <c r="O132" s="435">
        <v>1393143</v>
      </c>
      <c r="P132" s="435">
        <v>1393143</v>
      </c>
      <c r="Q132" s="258" t="str">
        <f t="shared" si="20"/>
        <v>12</v>
      </c>
      <c r="R132" s="439">
        <f t="shared" si="22"/>
        <v>1393143</v>
      </c>
    </row>
    <row r="133" spans="1:18">
      <c r="A133" s="600">
        <v>185201</v>
      </c>
      <c r="B133" s="600" t="s">
        <v>975</v>
      </c>
      <c r="C133" s="262">
        <v>17191106</v>
      </c>
      <c r="D133" s="258">
        <v>1</v>
      </c>
      <c r="E133" s="258">
        <v>1719</v>
      </c>
      <c r="F133" s="258">
        <v>1</v>
      </c>
      <c r="G133" s="259">
        <v>1</v>
      </c>
      <c r="H133" s="258">
        <v>6</v>
      </c>
      <c r="I133" s="255" t="str">
        <f t="shared" si="19"/>
        <v>18520115O280</v>
      </c>
      <c r="J133" s="255"/>
      <c r="K133" s="435">
        <v>43775</v>
      </c>
      <c r="L133" s="435">
        <f t="shared" si="16"/>
        <v>27500</v>
      </c>
      <c r="M133" s="439">
        <f t="shared" si="21"/>
        <v>43775</v>
      </c>
      <c r="N133" s="435">
        <v>27500</v>
      </c>
      <c r="O133" s="435">
        <v>43775</v>
      </c>
      <c r="P133" s="435">
        <v>27500</v>
      </c>
      <c r="Q133" s="258" t="str">
        <f t="shared" si="20"/>
        <v>11</v>
      </c>
      <c r="R133" s="439">
        <f t="shared" si="22"/>
        <v>27500</v>
      </c>
    </row>
    <row r="134" spans="1:18">
      <c r="A134" s="600">
        <v>185201</v>
      </c>
      <c r="B134" s="600" t="s">
        <v>975</v>
      </c>
      <c r="C134" s="262">
        <v>21111100</v>
      </c>
      <c r="D134" s="258">
        <v>2</v>
      </c>
      <c r="E134" s="258">
        <v>2111</v>
      </c>
      <c r="F134" s="258">
        <v>1</v>
      </c>
      <c r="G134" s="259">
        <v>1</v>
      </c>
      <c r="H134" s="258">
        <v>0</v>
      </c>
      <c r="I134" s="255" t="str">
        <f t="shared" si="19"/>
        <v>18520115O280</v>
      </c>
      <c r="J134" s="255"/>
      <c r="K134" s="435">
        <v>1850000</v>
      </c>
      <c r="L134" s="435">
        <f t="shared" si="16"/>
        <v>1428087.79</v>
      </c>
      <c r="M134" s="439">
        <f t="shared" si="21"/>
        <v>1850000</v>
      </c>
      <c r="N134" s="435">
        <v>1428087.79</v>
      </c>
      <c r="O134" s="435">
        <v>1537516.85</v>
      </c>
      <c r="P134" s="435">
        <v>1428087.79</v>
      </c>
      <c r="Q134" s="258" t="str">
        <f t="shared" si="20"/>
        <v>21</v>
      </c>
      <c r="R134" s="439">
        <f t="shared" si="22"/>
        <v>1428087.79</v>
      </c>
    </row>
    <row r="135" spans="1:18">
      <c r="A135" s="600">
        <v>185201</v>
      </c>
      <c r="B135" s="600" t="s">
        <v>975</v>
      </c>
      <c r="C135" s="262">
        <v>21111200</v>
      </c>
      <c r="D135" s="258">
        <v>2</v>
      </c>
      <c r="E135" s="258">
        <v>2111</v>
      </c>
      <c r="F135" s="258">
        <v>1</v>
      </c>
      <c r="G135" s="259">
        <v>2</v>
      </c>
      <c r="H135" s="258">
        <v>0</v>
      </c>
      <c r="I135" s="255" t="str">
        <f t="shared" si="19"/>
        <v>18520115O280</v>
      </c>
      <c r="J135" s="255"/>
      <c r="K135" s="435">
        <v>1300000</v>
      </c>
      <c r="L135" s="435">
        <f t="shared" si="16"/>
        <v>1299873.3799999999</v>
      </c>
      <c r="M135" s="439">
        <f t="shared" si="21"/>
        <v>1300000</v>
      </c>
      <c r="N135" s="435">
        <v>1299873.3799999999</v>
      </c>
      <c r="O135" s="435">
        <f t="shared" ref="O135:O136" si="23">P135</f>
        <v>1299873.3799999999</v>
      </c>
      <c r="P135" s="435">
        <v>1299873.3799999999</v>
      </c>
      <c r="Q135" s="258" t="str">
        <f t="shared" si="20"/>
        <v>21</v>
      </c>
      <c r="R135" s="439">
        <f t="shared" si="22"/>
        <v>1299873.3799999999</v>
      </c>
    </row>
    <row r="136" spans="1:18">
      <c r="A136" s="600">
        <v>185201</v>
      </c>
      <c r="B136" s="600" t="s">
        <v>975</v>
      </c>
      <c r="C136" s="262">
        <v>21111226</v>
      </c>
      <c r="D136" s="258">
        <v>2</v>
      </c>
      <c r="E136" s="258">
        <v>2111</v>
      </c>
      <c r="F136" s="258">
        <v>1</v>
      </c>
      <c r="G136" s="259">
        <v>2</v>
      </c>
      <c r="H136" s="258">
        <v>26</v>
      </c>
      <c r="I136" s="255" t="str">
        <f t="shared" si="19"/>
        <v>18520115O280</v>
      </c>
      <c r="J136" s="255"/>
      <c r="K136" s="435">
        <v>100000</v>
      </c>
      <c r="L136" s="435">
        <f t="shared" si="16"/>
        <v>0</v>
      </c>
      <c r="M136" s="439">
        <f t="shared" si="21"/>
        <v>100000</v>
      </c>
      <c r="N136" s="435">
        <v>0</v>
      </c>
      <c r="O136" s="435">
        <f t="shared" si="23"/>
        <v>0</v>
      </c>
      <c r="Q136" s="258" t="str">
        <f t="shared" si="20"/>
        <v>21</v>
      </c>
      <c r="R136" s="439">
        <f t="shared" si="22"/>
        <v>0</v>
      </c>
    </row>
    <row r="137" spans="1:18">
      <c r="A137" s="600">
        <v>185201</v>
      </c>
      <c r="B137" s="600" t="s">
        <v>975</v>
      </c>
      <c r="C137" s="262">
        <v>21211100</v>
      </c>
      <c r="D137" s="258">
        <v>2</v>
      </c>
      <c r="E137" s="258">
        <v>2121</v>
      </c>
      <c r="F137" s="258">
        <v>1</v>
      </c>
      <c r="G137" s="259">
        <v>1</v>
      </c>
      <c r="H137" s="258">
        <v>0</v>
      </c>
      <c r="I137" s="255" t="str">
        <f t="shared" si="19"/>
        <v>18520115O280</v>
      </c>
      <c r="J137" s="255"/>
      <c r="K137" s="435">
        <v>300000</v>
      </c>
      <c r="L137" s="435">
        <f t="shared" si="16"/>
        <v>100112.53</v>
      </c>
      <c r="M137" s="439">
        <f t="shared" si="21"/>
        <v>300000</v>
      </c>
      <c r="N137" s="435">
        <v>100112.53</v>
      </c>
      <c r="O137" s="435">
        <v>100138</v>
      </c>
      <c r="P137" s="435">
        <v>100112.53</v>
      </c>
      <c r="Q137" s="258" t="str">
        <f t="shared" si="20"/>
        <v>21</v>
      </c>
      <c r="R137" s="439">
        <f t="shared" si="22"/>
        <v>100112.53</v>
      </c>
    </row>
    <row r="138" spans="1:18">
      <c r="A138" s="600">
        <v>185201</v>
      </c>
      <c r="B138" s="600" t="s">
        <v>975</v>
      </c>
      <c r="C138" s="262">
        <v>21411100</v>
      </c>
      <c r="D138" s="258">
        <v>2</v>
      </c>
      <c r="E138" s="258">
        <v>2141</v>
      </c>
      <c r="F138" s="258">
        <v>1</v>
      </c>
      <c r="G138" s="259">
        <v>1</v>
      </c>
      <c r="H138" s="258">
        <v>0</v>
      </c>
      <c r="I138" s="255" t="str">
        <f t="shared" si="19"/>
        <v>18520115O280</v>
      </c>
      <c r="J138" s="255"/>
      <c r="K138" s="435">
        <v>2000000</v>
      </c>
      <c r="L138" s="435">
        <f t="shared" si="16"/>
        <v>1271537.72</v>
      </c>
      <c r="M138" s="439">
        <f t="shared" si="21"/>
        <v>2000000</v>
      </c>
      <c r="N138" s="435">
        <v>1271537.72</v>
      </c>
      <c r="O138" s="435">
        <v>1272411</v>
      </c>
      <c r="P138" s="435">
        <v>1271537.7199999997</v>
      </c>
      <c r="Q138" s="258" t="str">
        <f t="shared" si="20"/>
        <v>21</v>
      </c>
      <c r="R138" s="439">
        <f t="shared" si="22"/>
        <v>1271537.7199999997</v>
      </c>
    </row>
    <row r="139" spans="1:18">
      <c r="A139" s="600">
        <v>185201</v>
      </c>
      <c r="B139" s="600" t="s">
        <v>975</v>
      </c>
      <c r="C139" s="262">
        <v>21511100</v>
      </c>
      <c r="D139" s="258">
        <v>2</v>
      </c>
      <c r="E139" s="258">
        <v>2151</v>
      </c>
      <c r="F139" s="258">
        <v>1</v>
      </c>
      <c r="G139" s="259">
        <v>1</v>
      </c>
      <c r="H139" s="258">
        <v>0</v>
      </c>
      <c r="I139" s="255" t="str">
        <f t="shared" si="19"/>
        <v>18520115O280</v>
      </c>
      <c r="J139" s="255"/>
      <c r="K139" s="435">
        <v>0</v>
      </c>
      <c r="L139" s="435">
        <f t="shared" si="16"/>
        <v>22811.78</v>
      </c>
      <c r="M139" s="439">
        <f t="shared" si="21"/>
        <v>0</v>
      </c>
      <c r="N139" s="435">
        <v>22811.78</v>
      </c>
      <c r="O139" s="435">
        <v>22811.78</v>
      </c>
      <c r="P139" s="435">
        <v>22811.780000000002</v>
      </c>
      <c r="Q139" s="258" t="str">
        <f t="shared" si="20"/>
        <v>21</v>
      </c>
      <c r="R139" s="439">
        <f t="shared" si="22"/>
        <v>22811.780000000002</v>
      </c>
    </row>
    <row r="140" spans="1:18">
      <c r="A140" s="600">
        <v>185201</v>
      </c>
      <c r="B140" s="600" t="s">
        <v>975</v>
      </c>
      <c r="C140" s="262">
        <v>21611100</v>
      </c>
      <c r="D140" s="258">
        <v>2</v>
      </c>
      <c r="E140" s="258">
        <v>2161</v>
      </c>
      <c r="F140" s="258">
        <v>1</v>
      </c>
      <c r="G140" s="259">
        <v>1</v>
      </c>
      <c r="H140" s="258">
        <v>0</v>
      </c>
      <c r="I140" s="255" t="str">
        <f t="shared" si="19"/>
        <v>18520115O280</v>
      </c>
      <c r="J140" s="255"/>
      <c r="K140" s="435">
        <v>4600000</v>
      </c>
      <c r="L140" s="435">
        <f t="shared" si="16"/>
        <v>2760358.49</v>
      </c>
      <c r="M140" s="439">
        <f t="shared" si="21"/>
        <v>4600000</v>
      </c>
      <c r="N140" s="435">
        <v>2760358.49</v>
      </c>
      <c r="O140" s="435">
        <v>2760731.5</v>
      </c>
      <c r="P140" s="435">
        <v>2760358.49</v>
      </c>
      <c r="Q140" s="258" t="str">
        <f t="shared" si="20"/>
        <v>21</v>
      </c>
      <c r="R140" s="439">
        <f t="shared" si="22"/>
        <v>2760358.49</v>
      </c>
    </row>
    <row r="141" spans="1:18">
      <c r="A141" s="600">
        <v>185201</v>
      </c>
      <c r="B141" s="600" t="s">
        <v>975</v>
      </c>
      <c r="C141" s="262">
        <v>21711100</v>
      </c>
      <c r="D141" s="258">
        <v>2</v>
      </c>
      <c r="E141" s="258">
        <v>2171</v>
      </c>
      <c r="F141" s="258">
        <v>1</v>
      </c>
      <c r="G141" s="259">
        <v>1</v>
      </c>
      <c r="H141" s="258">
        <v>0</v>
      </c>
      <c r="I141" s="255" t="str">
        <f t="shared" si="19"/>
        <v>18520115O280</v>
      </c>
      <c r="J141" s="255"/>
      <c r="K141" s="435">
        <v>0</v>
      </c>
      <c r="L141" s="435">
        <f t="shared" si="16"/>
        <v>8006.71</v>
      </c>
      <c r="M141" s="439">
        <f t="shared" si="21"/>
        <v>0</v>
      </c>
      <c r="N141" s="435">
        <v>8006.71</v>
      </c>
      <c r="O141" s="435">
        <v>100000</v>
      </c>
      <c r="P141" s="435">
        <v>8006.71</v>
      </c>
      <c r="Q141" s="258" t="str">
        <f t="shared" si="20"/>
        <v>21</v>
      </c>
      <c r="R141" s="439">
        <f t="shared" si="22"/>
        <v>8006.71</v>
      </c>
    </row>
    <row r="142" spans="1:18">
      <c r="A142" s="600">
        <v>185201</v>
      </c>
      <c r="B142" s="600" t="s">
        <v>975</v>
      </c>
      <c r="C142" s="262">
        <v>22111100</v>
      </c>
      <c r="D142" s="258">
        <v>2</v>
      </c>
      <c r="E142" s="258">
        <v>2211</v>
      </c>
      <c r="F142" s="258">
        <v>1</v>
      </c>
      <c r="G142" s="259">
        <v>1</v>
      </c>
      <c r="H142" s="258">
        <v>0</v>
      </c>
      <c r="I142" s="255" t="str">
        <f t="shared" si="19"/>
        <v>18520115O280</v>
      </c>
      <c r="J142" s="255"/>
      <c r="K142" s="435">
        <v>5000000</v>
      </c>
      <c r="L142" s="435">
        <f t="shared" si="16"/>
        <v>1646787.28</v>
      </c>
      <c r="M142" s="439">
        <f t="shared" si="21"/>
        <v>5000000</v>
      </c>
      <c r="N142" s="435">
        <v>1646787.28</v>
      </c>
      <c r="O142" s="435">
        <v>1688817.87</v>
      </c>
      <c r="P142" s="435">
        <v>1646787.28</v>
      </c>
      <c r="Q142" s="258" t="str">
        <f t="shared" si="20"/>
        <v>21</v>
      </c>
      <c r="R142" s="439">
        <f t="shared" si="22"/>
        <v>1646787.28</v>
      </c>
    </row>
    <row r="143" spans="1:18">
      <c r="A143" s="600">
        <v>185201</v>
      </c>
      <c r="B143" s="600" t="s">
        <v>975</v>
      </c>
      <c r="C143" s="262">
        <v>24211100</v>
      </c>
      <c r="D143" s="258">
        <v>2</v>
      </c>
      <c r="E143" s="258">
        <v>2421</v>
      </c>
      <c r="F143" s="258">
        <v>1</v>
      </c>
      <c r="G143" s="259">
        <v>1</v>
      </c>
      <c r="H143" s="258">
        <v>0</v>
      </c>
      <c r="I143" s="255" t="str">
        <f t="shared" si="19"/>
        <v>18520115O280</v>
      </c>
      <c r="J143" s="255"/>
      <c r="K143" s="435">
        <v>100000</v>
      </c>
      <c r="L143" s="435">
        <f t="shared" si="16"/>
        <v>99856.28</v>
      </c>
      <c r="M143" s="439">
        <f t="shared" si="21"/>
        <v>100000</v>
      </c>
      <c r="N143" s="435">
        <v>99856.28</v>
      </c>
      <c r="O143" s="435">
        <v>100000</v>
      </c>
      <c r="P143" s="435">
        <v>99856.28</v>
      </c>
      <c r="Q143" s="258" t="str">
        <f t="shared" si="20"/>
        <v>21</v>
      </c>
      <c r="R143" s="439">
        <f t="shared" si="22"/>
        <v>99856.28</v>
      </c>
    </row>
    <row r="144" spans="1:18">
      <c r="A144" s="600">
        <v>185201</v>
      </c>
      <c r="B144" s="600" t="s">
        <v>975</v>
      </c>
      <c r="C144" s="262">
        <v>24311100</v>
      </c>
      <c r="D144" s="258">
        <v>2</v>
      </c>
      <c r="E144" s="258">
        <v>2431</v>
      </c>
      <c r="F144" s="258">
        <v>1</v>
      </c>
      <c r="G144" s="259">
        <v>1</v>
      </c>
      <c r="H144" s="258">
        <v>0</v>
      </c>
      <c r="I144" s="255" t="str">
        <f t="shared" si="19"/>
        <v>18520115O280</v>
      </c>
      <c r="J144" s="255"/>
      <c r="K144" s="435">
        <v>0</v>
      </c>
      <c r="L144" s="435">
        <f t="shared" si="16"/>
        <v>5</v>
      </c>
      <c r="M144" s="439">
        <f t="shared" si="21"/>
        <v>0</v>
      </c>
      <c r="N144" s="435">
        <v>5</v>
      </c>
      <c r="O144" s="435">
        <v>5</v>
      </c>
      <c r="P144" s="435">
        <v>5</v>
      </c>
      <c r="Q144" s="258" t="str">
        <f t="shared" si="20"/>
        <v>21</v>
      </c>
      <c r="R144" s="439">
        <f t="shared" si="22"/>
        <v>5</v>
      </c>
    </row>
    <row r="145" spans="1:18">
      <c r="A145" s="600">
        <v>185201</v>
      </c>
      <c r="B145" s="600" t="s">
        <v>975</v>
      </c>
      <c r="C145" s="262">
        <v>24411100</v>
      </c>
      <c r="D145" s="258">
        <v>2</v>
      </c>
      <c r="E145" s="258">
        <v>2441</v>
      </c>
      <c r="F145" s="258">
        <v>1</v>
      </c>
      <c r="G145" s="259">
        <v>1</v>
      </c>
      <c r="H145" s="258">
        <v>0</v>
      </c>
      <c r="I145" s="255" t="str">
        <f t="shared" si="19"/>
        <v>18520115O280</v>
      </c>
      <c r="J145" s="255"/>
      <c r="K145" s="435">
        <v>100000</v>
      </c>
      <c r="L145" s="435">
        <f t="shared" si="16"/>
        <v>100086.78</v>
      </c>
      <c r="M145" s="439">
        <f t="shared" si="21"/>
        <v>100000</v>
      </c>
      <c r="N145" s="435">
        <v>100086.78</v>
      </c>
      <c r="O145" s="435">
        <v>100169.08</v>
      </c>
      <c r="P145" s="435">
        <v>100086.78</v>
      </c>
      <c r="Q145" s="258" t="str">
        <f t="shared" si="20"/>
        <v>21</v>
      </c>
      <c r="R145" s="439">
        <f t="shared" si="22"/>
        <v>100086.78</v>
      </c>
    </row>
    <row r="146" spans="1:18">
      <c r="A146" s="600">
        <v>185201</v>
      </c>
      <c r="B146" s="600" t="s">
        <v>975</v>
      </c>
      <c r="C146" s="262">
        <v>24511100</v>
      </c>
      <c r="D146" s="258">
        <v>2</v>
      </c>
      <c r="E146" s="258">
        <v>2451</v>
      </c>
      <c r="F146" s="258">
        <v>1</v>
      </c>
      <c r="G146" s="259">
        <v>1</v>
      </c>
      <c r="H146" s="258">
        <v>0</v>
      </c>
      <c r="I146" s="255" t="str">
        <f t="shared" si="19"/>
        <v>18520115O280</v>
      </c>
      <c r="J146" s="255"/>
      <c r="K146" s="435">
        <v>0</v>
      </c>
      <c r="L146" s="435">
        <f t="shared" si="16"/>
        <v>922.14</v>
      </c>
      <c r="M146" s="439">
        <f t="shared" si="21"/>
        <v>0</v>
      </c>
      <c r="N146" s="435">
        <v>922.14</v>
      </c>
      <c r="O146" s="435">
        <v>922.14</v>
      </c>
      <c r="P146" s="435">
        <v>922.14</v>
      </c>
      <c r="Q146" s="258" t="str">
        <f t="shared" si="20"/>
        <v>21</v>
      </c>
      <c r="R146" s="439">
        <f t="shared" si="22"/>
        <v>922.14</v>
      </c>
    </row>
    <row r="147" spans="1:18">
      <c r="A147" s="600">
        <v>185201</v>
      </c>
      <c r="B147" s="600" t="s">
        <v>975</v>
      </c>
      <c r="C147" s="262">
        <v>24611100</v>
      </c>
      <c r="D147" s="258">
        <v>2</v>
      </c>
      <c r="E147" s="258">
        <v>2461</v>
      </c>
      <c r="F147" s="258">
        <v>1</v>
      </c>
      <c r="G147" s="259">
        <v>1</v>
      </c>
      <c r="H147" s="258">
        <v>0</v>
      </c>
      <c r="I147" s="255" t="str">
        <f t="shared" si="19"/>
        <v>18520115O280</v>
      </c>
      <c r="J147" s="255"/>
      <c r="K147" s="435">
        <v>250000</v>
      </c>
      <c r="L147" s="435">
        <f t="shared" si="16"/>
        <v>257581.07</v>
      </c>
      <c r="M147" s="439">
        <f t="shared" si="21"/>
        <v>250000</v>
      </c>
      <c r="N147" s="435">
        <v>257581.07</v>
      </c>
      <c r="O147" s="435">
        <v>266002.65000000002</v>
      </c>
      <c r="P147" s="435">
        <v>257581.06999999995</v>
      </c>
      <c r="Q147" s="258" t="str">
        <f t="shared" si="20"/>
        <v>21</v>
      </c>
      <c r="R147" s="439">
        <f t="shared" si="22"/>
        <v>257581.06999999995</v>
      </c>
    </row>
    <row r="148" spans="1:18">
      <c r="A148" s="600">
        <v>185201</v>
      </c>
      <c r="B148" s="600" t="s">
        <v>975</v>
      </c>
      <c r="C148" s="262">
        <v>24711100</v>
      </c>
      <c r="D148" s="258">
        <v>2</v>
      </c>
      <c r="E148" s="258">
        <v>2471</v>
      </c>
      <c r="F148" s="258">
        <v>1</v>
      </c>
      <c r="G148" s="259">
        <v>1</v>
      </c>
      <c r="H148" s="258">
        <v>0</v>
      </c>
      <c r="I148" s="255" t="str">
        <f t="shared" si="19"/>
        <v>18520115O280</v>
      </c>
      <c r="J148" s="255"/>
      <c r="K148" s="435">
        <v>300000</v>
      </c>
      <c r="L148" s="435">
        <f t="shared" si="16"/>
        <v>35017.550000000003</v>
      </c>
      <c r="M148" s="439">
        <f t="shared" si="21"/>
        <v>300000</v>
      </c>
      <c r="N148" s="435">
        <v>35017.550000000003</v>
      </c>
      <c r="O148" s="435">
        <v>35017.550000000003</v>
      </c>
      <c r="P148" s="435">
        <v>35017.549999999996</v>
      </c>
      <c r="Q148" s="258" t="str">
        <f t="shared" si="20"/>
        <v>21</v>
      </c>
      <c r="R148" s="439">
        <f t="shared" si="22"/>
        <v>35017.549999999996</v>
      </c>
    </row>
    <row r="149" spans="1:18">
      <c r="A149" s="600">
        <v>185201</v>
      </c>
      <c r="B149" s="600" t="s">
        <v>975</v>
      </c>
      <c r="C149" s="262">
        <v>24712100</v>
      </c>
      <c r="D149" s="258">
        <v>2</v>
      </c>
      <c r="E149" s="258">
        <v>2471</v>
      </c>
      <c r="F149" s="258">
        <v>2</v>
      </c>
      <c r="G149" s="259">
        <v>1</v>
      </c>
      <c r="H149" s="258">
        <v>0</v>
      </c>
      <c r="I149" s="255" t="str">
        <f t="shared" si="19"/>
        <v>18520115O280</v>
      </c>
      <c r="J149" s="255"/>
      <c r="K149" s="435">
        <v>1600000</v>
      </c>
      <c r="L149" s="435">
        <f t="shared" si="16"/>
        <v>651112.57999999996</v>
      </c>
      <c r="M149" s="439">
        <f t="shared" si="21"/>
        <v>1600000</v>
      </c>
      <c r="N149" s="435">
        <v>651112.57999999996</v>
      </c>
      <c r="O149" s="435">
        <v>651119.47</v>
      </c>
      <c r="P149" s="435">
        <v>651112.57999999996</v>
      </c>
      <c r="Q149" s="258" t="str">
        <f t="shared" si="20"/>
        <v>22</v>
      </c>
      <c r="R149" s="439">
        <f t="shared" si="22"/>
        <v>651112.57999999996</v>
      </c>
    </row>
    <row r="150" spans="1:18">
      <c r="A150" s="600">
        <v>185201</v>
      </c>
      <c r="B150" s="600" t="s">
        <v>975</v>
      </c>
      <c r="C150" s="262">
        <v>24811100</v>
      </c>
      <c r="D150" s="258">
        <v>2</v>
      </c>
      <c r="E150" s="258">
        <v>2481</v>
      </c>
      <c r="F150" s="258">
        <v>1</v>
      </c>
      <c r="G150" s="259">
        <v>1</v>
      </c>
      <c r="H150" s="258">
        <v>0</v>
      </c>
      <c r="I150" s="255" t="str">
        <f t="shared" si="19"/>
        <v>18520115O280</v>
      </c>
      <c r="J150" s="255"/>
      <c r="K150" s="435">
        <v>200000</v>
      </c>
      <c r="L150" s="435">
        <f t="shared" si="16"/>
        <v>211935.37</v>
      </c>
      <c r="M150" s="439">
        <f t="shared" si="21"/>
        <v>200000</v>
      </c>
      <c r="N150" s="435">
        <v>211935.37</v>
      </c>
      <c r="O150" s="435">
        <v>212048.92</v>
      </c>
      <c r="P150" s="435">
        <v>211935.37</v>
      </c>
      <c r="Q150" s="258" t="str">
        <f t="shared" si="20"/>
        <v>21</v>
      </c>
      <c r="R150" s="439">
        <f t="shared" si="22"/>
        <v>211935.37</v>
      </c>
    </row>
    <row r="151" spans="1:18">
      <c r="A151" s="600">
        <v>185201</v>
      </c>
      <c r="B151" s="600" t="s">
        <v>975</v>
      </c>
      <c r="C151" s="262">
        <v>24911100</v>
      </c>
      <c r="D151" s="258">
        <v>2</v>
      </c>
      <c r="E151" s="258">
        <v>2491</v>
      </c>
      <c r="F151" s="258">
        <v>1</v>
      </c>
      <c r="G151" s="259">
        <v>1</v>
      </c>
      <c r="H151" s="258">
        <v>0</v>
      </c>
      <c r="I151" s="255" t="str">
        <f t="shared" si="19"/>
        <v>18520115O280</v>
      </c>
      <c r="J151" s="255"/>
      <c r="K151" s="435">
        <v>0</v>
      </c>
      <c r="L151" s="435">
        <f t="shared" si="16"/>
        <v>65027.95</v>
      </c>
      <c r="M151" s="439">
        <f t="shared" si="21"/>
        <v>0</v>
      </c>
      <c r="N151" s="435">
        <v>65027.95</v>
      </c>
      <c r="O151" s="435">
        <v>65027.95</v>
      </c>
      <c r="P151" s="435">
        <v>65027.94999999999</v>
      </c>
      <c r="Q151" s="258" t="str">
        <f t="shared" si="20"/>
        <v>21</v>
      </c>
      <c r="R151" s="439">
        <f t="shared" si="22"/>
        <v>65027.94999999999</v>
      </c>
    </row>
    <row r="152" spans="1:18">
      <c r="A152" s="600">
        <v>185201</v>
      </c>
      <c r="B152" s="600" t="s">
        <v>975</v>
      </c>
      <c r="C152" s="262">
        <v>25111100</v>
      </c>
      <c r="D152" s="258">
        <v>2</v>
      </c>
      <c r="E152" s="258">
        <v>2511</v>
      </c>
      <c r="F152" s="258">
        <v>1</v>
      </c>
      <c r="G152" s="259">
        <v>1</v>
      </c>
      <c r="H152" s="258">
        <v>0</v>
      </c>
      <c r="I152" s="255" t="str">
        <f t="shared" si="19"/>
        <v>18520115O280</v>
      </c>
      <c r="J152" s="255"/>
      <c r="K152" s="435">
        <v>0</v>
      </c>
      <c r="L152" s="435">
        <f t="shared" si="16"/>
        <v>1006.64</v>
      </c>
      <c r="M152" s="439">
        <f t="shared" si="21"/>
        <v>0</v>
      </c>
      <c r="N152" s="435">
        <v>1006.64</v>
      </c>
      <c r="O152" s="435">
        <v>1006.64</v>
      </c>
      <c r="P152" s="435">
        <v>1006.64</v>
      </c>
      <c r="Q152" s="258" t="str">
        <f t="shared" si="20"/>
        <v>21</v>
      </c>
      <c r="R152" s="439">
        <f t="shared" si="22"/>
        <v>1006.64</v>
      </c>
    </row>
    <row r="153" spans="1:18">
      <c r="A153" s="600">
        <v>185201</v>
      </c>
      <c r="B153" s="600" t="s">
        <v>975</v>
      </c>
      <c r="C153" s="262">
        <v>25411100</v>
      </c>
      <c r="D153" s="258">
        <v>2</v>
      </c>
      <c r="E153" s="258">
        <v>2541</v>
      </c>
      <c r="F153" s="258">
        <v>1</v>
      </c>
      <c r="G153" s="259">
        <v>1</v>
      </c>
      <c r="H153" s="258">
        <v>0</v>
      </c>
      <c r="I153" s="255" t="str">
        <f t="shared" si="19"/>
        <v>18520115O280</v>
      </c>
      <c r="J153" s="255"/>
      <c r="K153" s="435">
        <v>0</v>
      </c>
      <c r="L153" s="435">
        <f t="shared" si="16"/>
        <v>200.1</v>
      </c>
      <c r="M153" s="439">
        <f t="shared" si="21"/>
        <v>0</v>
      </c>
      <c r="N153" s="435">
        <v>200.1</v>
      </c>
      <c r="O153" s="435">
        <v>200.1</v>
      </c>
      <c r="P153" s="435">
        <v>200.1</v>
      </c>
      <c r="Q153" s="258" t="str">
        <f t="shared" si="20"/>
        <v>21</v>
      </c>
      <c r="R153" s="439">
        <f t="shared" si="22"/>
        <v>200.1</v>
      </c>
    </row>
    <row r="154" spans="1:18">
      <c r="A154" s="600">
        <v>185201</v>
      </c>
      <c r="B154" s="600" t="s">
        <v>975</v>
      </c>
      <c r="C154" s="262">
        <v>25611100</v>
      </c>
      <c r="D154" s="258">
        <v>2</v>
      </c>
      <c r="E154" s="258">
        <v>2561</v>
      </c>
      <c r="F154" s="258">
        <v>1</v>
      </c>
      <c r="G154" s="259">
        <v>1</v>
      </c>
      <c r="H154" s="258">
        <v>0</v>
      </c>
      <c r="I154" s="255" t="str">
        <f t="shared" si="19"/>
        <v>18520115O280</v>
      </c>
      <c r="J154" s="255"/>
      <c r="K154" s="435">
        <v>600000</v>
      </c>
      <c r="L154" s="435">
        <f t="shared" si="16"/>
        <v>572671.04</v>
      </c>
      <c r="M154" s="439">
        <f t="shared" si="21"/>
        <v>600000</v>
      </c>
      <c r="N154" s="435">
        <v>572671.04</v>
      </c>
      <c r="O154" s="435">
        <v>575311.68999999994</v>
      </c>
      <c r="P154" s="435">
        <v>572671.03999999992</v>
      </c>
      <c r="Q154" s="258" t="str">
        <f t="shared" si="20"/>
        <v>21</v>
      </c>
      <c r="R154" s="439">
        <f t="shared" si="22"/>
        <v>572671.03999999992</v>
      </c>
    </row>
    <row r="155" spans="1:18">
      <c r="A155" s="600">
        <v>185201</v>
      </c>
      <c r="B155" s="600" t="s">
        <v>975</v>
      </c>
      <c r="C155" s="262">
        <v>26111100</v>
      </c>
      <c r="D155" s="258">
        <v>2</v>
      </c>
      <c r="E155" s="258">
        <v>2611</v>
      </c>
      <c r="F155" s="258">
        <v>1</v>
      </c>
      <c r="G155" s="259">
        <v>1</v>
      </c>
      <c r="H155" s="258">
        <v>0</v>
      </c>
      <c r="I155" s="255" t="str">
        <f t="shared" si="19"/>
        <v>18520115O280</v>
      </c>
      <c r="J155" s="255"/>
      <c r="K155" s="435">
        <v>0</v>
      </c>
      <c r="L155" s="435">
        <f t="shared" si="16"/>
        <v>1156.26</v>
      </c>
      <c r="M155" s="439">
        <f t="shared" si="21"/>
        <v>0</v>
      </c>
      <c r="N155" s="435">
        <v>1156.26</v>
      </c>
      <c r="O155" s="435">
        <v>1156.26</v>
      </c>
      <c r="P155" s="435">
        <v>1156.26</v>
      </c>
      <c r="Q155" s="258" t="str">
        <f t="shared" si="20"/>
        <v>21</v>
      </c>
      <c r="R155" s="439">
        <f t="shared" si="22"/>
        <v>1156.26</v>
      </c>
    </row>
    <row r="156" spans="1:18">
      <c r="A156" s="600">
        <v>185201</v>
      </c>
      <c r="B156" s="600" t="s">
        <v>975</v>
      </c>
      <c r="C156" s="262">
        <v>26112100</v>
      </c>
      <c r="D156" s="258">
        <v>2</v>
      </c>
      <c r="E156" s="258">
        <v>2611</v>
      </c>
      <c r="F156" s="258">
        <v>2</v>
      </c>
      <c r="G156" s="259">
        <v>1</v>
      </c>
      <c r="H156" s="258">
        <v>0</v>
      </c>
      <c r="I156" s="255" t="str">
        <f t="shared" si="19"/>
        <v>18520115O280</v>
      </c>
      <c r="J156" s="255"/>
      <c r="K156" s="435">
        <v>0</v>
      </c>
      <c r="L156" s="435">
        <f t="shared" ref="L156:L219" si="24">+N156</f>
        <v>399975.19</v>
      </c>
      <c r="M156" s="439">
        <f t="shared" si="21"/>
        <v>0</v>
      </c>
      <c r="N156" s="435">
        <v>399975.19</v>
      </c>
      <c r="O156" s="435">
        <v>400000</v>
      </c>
      <c r="P156" s="435">
        <v>399975.19</v>
      </c>
      <c r="Q156" s="258" t="str">
        <f t="shared" si="20"/>
        <v>22</v>
      </c>
      <c r="R156" s="439">
        <f t="shared" si="22"/>
        <v>399975.19</v>
      </c>
    </row>
    <row r="157" spans="1:18">
      <c r="A157" s="600">
        <v>185201</v>
      </c>
      <c r="B157" s="600" t="s">
        <v>975</v>
      </c>
      <c r="C157" s="262">
        <v>27111100</v>
      </c>
      <c r="D157" s="258">
        <v>2</v>
      </c>
      <c r="E157" s="258">
        <v>2711</v>
      </c>
      <c r="F157" s="258">
        <v>1</v>
      </c>
      <c r="G157" s="259">
        <v>1</v>
      </c>
      <c r="H157" s="258">
        <v>0</v>
      </c>
      <c r="I157" s="255" t="str">
        <f t="shared" si="19"/>
        <v>18520115O280</v>
      </c>
      <c r="J157" s="255"/>
      <c r="K157" s="435">
        <v>225000</v>
      </c>
      <c r="L157" s="435">
        <f t="shared" si="24"/>
        <v>144837.54999999999</v>
      </c>
      <c r="M157" s="439">
        <f t="shared" si="21"/>
        <v>225000</v>
      </c>
      <c r="N157" s="435">
        <v>144837.54999999999</v>
      </c>
      <c r="O157" s="435">
        <v>144837.54999999999</v>
      </c>
      <c r="P157" s="435">
        <v>144837.54999999999</v>
      </c>
      <c r="Q157" s="258" t="str">
        <f t="shared" si="20"/>
        <v>21</v>
      </c>
      <c r="R157" s="439">
        <f t="shared" si="22"/>
        <v>144837.54999999999</v>
      </c>
    </row>
    <row r="158" spans="1:18">
      <c r="A158" s="600">
        <v>185201</v>
      </c>
      <c r="B158" s="600" t="s">
        <v>975</v>
      </c>
      <c r="C158" s="262">
        <v>27111200</v>
      </c>
      <c r="D158" s="258">
        <v>2</v>
      </c>
      <c r="E158" s="258">
        <v>2711</v>
      </c>
      <c r="F158" s="258">
        <v>1</v>
      </c>
      <c r="G158" s="259">
        <v>2</v>
      </c>
      <c r="H158" s="258">
        <v>0</v>
      </c>
      <c r="I158" s="255" t="str">
        <f t="shared" si="19"/>
        <v>18520115O280</v>
      </c>
      <c r="J158" s="255"/>
      <c r="K158" s="435">
        <v>6000000</v>
      </c>
      <c r="L158" s="435">
        <f t="shared" si="24"/>
        <v>5829032.0599999996</v>
      </c>
      <c r="M158" s="439">
        <f t="shared" si="21"/>
        <v>6000000</v>
      </c>
      <c r="N158" s="435">
        <v>5829032.0599999996</v>
      </c>
      <c r="O158" s="435">
        <f>P158</f>
        <v>5829032.0600000005</v>
      </c>
      <c r="P158" s="435">
        <v>5829032.0600000005</v>
      </c>
      <c r="Q158" s="258" t="str">
        <f t="shared" si="20"/>
        <v>21</v>
      </c>
      <c r="R158" s="439">
        <f t="shared" si="22"/>
        <v>5829032.0600000005</v>
      </c>
    </row>
    <row r="159" spans="1:18">
      <c r="A159" s="600">
        <v>185201</v>
      </c>
      <c r="B159" s="600" t="s">
        <v>975</v>
      </c>
      <c r="C159" s="262">
        <v>27211100</v>
      </c>
      <c r="D159" s="258">
        <v>2</v>
      </c>
      <c r="E159" s="258">
        <v>2721</v>
      </c>
      <c r="F159" s="258">
        <v>1</v>
      </c>
      <c r="G159" s="259">
        <v>1</v>
      </c>
      <c r="H159" s="258">
        <v>0</v>
      </c>
      <c r="I159" s="255" t="str">
        <f t="shared" si="19"/>
        <v>18520115O280</v>
      </c>
      <c r="J159" s="255"/>
      <c r="K159" s="435">
        <v>3250000</v>
      </c>
      <c r="L159" s="435">
        <f t="shared" si="24"/>
        <v>0</v>
      </c>
      <c r="M159" s="439">
        <f t="shared" si="21"/>
        <v>3250000</v>
      </c>
      <c r="N159" s="435">
        <v>0</v>
      </c>
      <c r="Q159" s="258" t="str">
        <f t="shared" si="20"/>
        <v>21</v>
      </c>
      <c r="R159" s="439">
        <f t="shared" si="22"/>
        <v>0</v>
      </c>
    </row>
    <row r="160" spans="1:18">
      <c r="A160" s="600">
        <v>185201</v>
      </c>
      <c r="B160" s="600" t="s">
        <v>975</v>
      </c>
      <c r="C160" s="262">
        <v>27212200</v>
      </c>
      <c r="D160" s="258">
        <v>2</v>
      </c>
      <c r="E160" s="258">
        <v>2721</v>
      </c>
      <c r="F160" s="258">
        <v>2</v>
      </c>
      <c r="G160" s="259">
        <v>2</v>
      </c>
      <c r="H160" s="258">
        <v>0</v>
      </c>
      <c r="I160" s="255" t="str">
        <f t="shared" si="19"/>
        <v>18520115O280</v>
      </c>
      <c r="J160" s="255"/>
      <c r="K160" s="435">
        <v>6000000</v>
      </c>
      <c r="L160" s="435">
        <f t="shared" si="24"/>
        <v>5390709.2999999998</v>
      </c>
      <c r="M160" s="439">
        <f t="shared" si="21"/>
        <v>6000000</v>
      </c>
      <c r="N160" s="435">
        <v>5390709.2999999998</v>
      </c>
      <c r="O160" s="435">
        <f>P160</f>
        <v>5390709.3000000007</v>
      </c>
      <c r="P160" s="435">
        <v>5390709.3000000007</v>
      </c>
      <c r="Q160" s="258" t="str">
        <f t="shared" si="20"/>
        <v>22</v>
      </c>
      <c r="R160" s="439">
        <f t="shared" si="22"/>
        <v>5390709.3000000007</v>
      </c>
    </row>
    <row r="161" spans="1:18">
      <c r="A161" s="600">
        <v>185201</v>
      </c>
      <c r="B161" s="600" t="s">
        <v>975</v>
      </c>
      <c r="C161" s="262">
        <v>27411100</v>
      </c>
      <c r="D161" s="258">
        <v>2</v>
      </c>
      <c r="E161" s="258">
        <v>2741</v>
      </c>
      <c r="F161" s="258">
        <v>1</v>
      </c>
      <c r="G161" s="259">
        <v>1</v>
      </c>
      <c r="H161" s="258">
        <v>0</v>
      </c>
      <c r="I161" s="255" t="str">
        <f t="shared" si="19"/>
        <v>18520115O280</v>
      </c>
      <c r="J161" s="255"/>
      <c r="K161" s="435">
        <v>0</v>
      </c>
      <c r="L161" s="435">
        <f t="shared" si="24"/>
        <v>2891.22</v>
      </c>
      <c r="M161" s="439">
        <f t="shared" si="21"/>
        <v>0</v>
      </c>
      <c r="N161" s="435">
        <v>2891.22</v>
      </c>
      <c r="O161" s="435">
        <v>2891.22</v>
      </c>
      <c r="P161" s="435">
        <v>2891.22</v>
      </c>
      <c r="Q161" s="258" t="str">
        <f t="shared" si="20"/>
        <v>21</v>
      </c>
      <c r="R161" s="439">
        <f t="shared" si="22"/>
        <v>2891.22</v>
      </c>
    </row>
    <row r="162" spans="1:18">
      <c r="A162" s="600">
        <v>185201</v>
      </c>
      <c r="B162" s="600" t="s">
        <v>975</v>
      </c>
      <c r="C162" s="262">
        <v>29111100</v>
      </c>
      <c r="D162" s="258">
        <v>2</v>
      </c>
      <c r="E162" s="258">
        <v>2911</v>
      </c>
      <c r="F162" s="258">
        <v>1</v>
      </c>
      <c r="G162" s="259">
        <v>1</v>
      </c>
      <c r="H162" s="258">
        <v>0</v>
      </c>
      <c r="I162" s="255" t="str">
        <f t="shared" si="19"/>
        <v>18520115O280</v>
      </c>
      <c r="J162" s="255"/>
      <c r="K162" s="435">
        <v>170000</v>
      </c>
      <c r="L162" s="435">
        <f t="shared" si="24"/>
        <v>176989.03</v>
      </c>
      <c r="M162" s="439">
        <f t="shared" si="21"/>
        <v>170000</v>
      </c>
      <c r="N162" s="435">
        <v>176989.03</v>
      </c>
      <c r="O162" s="435">
        <v>177061.36</v>
      </c>
      <c r="P162" s="435">
        <v>176989.02999999997</v>
      </c>
      <c r="Q162" s="258" t="str">
        <f t="shared" si="20"/>
        <v>21</v>
      </c>
      <c r="R162" s="439">
        <f t="shared" si="22"/>
        <v>176989.02999999997</v>
      </c>
    </row>
    <row r="163" spans="1:18">
      <c r="A163" s="600">
        <v>185201</v>
      </c>
      <c r="B163" s="600" t="s">
        <v>975</v>
      </c>
      <c r="C163" s="262">
        <v>29211100</v>
      </c>
      <c r="D163" s="258">
        <v>2</v>
      </c>
      <c r="E163" s="258">
        <v>2921</v>
      </c>
      <c r="F163" s="258">
        <v>1</v>
      </c>
      <c r="G163" s="259">
        <v>1</v>
      </c>
      <c r="H163" s="258">
        <v>0</v>
      </c>
      <c r="I163" s="255" t="str">
        <f t="shared" si="19"/>
        <v>18520115O280</v>
      </c>
      <c r="J163" s="255"/>
      <c r="K163" s="435">
        <v>75000</v>
      </c>
      <c r="L163" s="435">
        <f t="shared" si="24"/>
        <v>92475.64</v>
      </c>
      <c r="M163" s="439">
        <f t="shared" si="21"/>
        <v>75000</v>
      </c>
      <c r="N163" s="435">
        <v>92475.64</v>
      </c>
      <c r="O163" s="435">
        <v>92521.87</v>
      </c>
      <c r="P163" s="435">
        <v>92475.63999999997</v>
      </c>
      <c r="Q163" s="258" t="str">
        <f t="shared" si="20"/>
        <v>21</v>
      </c>
      <c r="R163" s="439">
        <f t="shared" si="22"/>
        <v>92475.63999999997</v>
      </c>
    </row>
    <row r="164" spans="1:18">
      <c r="A164" s="600">
        <v>185201</v>
      </c>
      <c r="B164" s="600" t="s">
        <v>975</v>
      </c>
      <c r="C164" s="262">
        <v>29411100</v>
      </c>
      <c r="D164" s="258">
        <v>2</v>
      </c>
      <c r="E164" s="258">
        <v>2941</v>
      </c>
      <c r="F164" s="258">
        <v>1</v>
      </c>
      <c r="G164" s="259">
        <v>1</v>
      </c>
      <c r="H164" s="258">
        <v>0</v>
      </c>
      <c r="I164" s="255" t="str">
        <f t="shared" si="19"/>
        <v>18520115O280</v>
      </c>
      <c r="J164" s="255"/>
      <c r="K164" s="435">
        <v>0</v>
      </c>
      <c r="L164" s="435">
        <f t="shared" si="24"/>
        <v>199</v>
      </c>
      <c r="M164" s="439">
        <f t="shared" si="21"/>
        <v>0</v>
      </c>
      <c r="N164" s="435">
        <v>199</v>
      </c>
      <c r="O164" s="435">
        <v>199</v>
      </c>
      <c r="P164" s="435">
        <v>199</v>
      </c>
      <c r="Q164" s="258" t="str">
        <f t="shared" si="20"/>
        <v>21</v>
      </c>
      <c r="R164" s="439">
        <f t="shared" si="22"/>
        <v>199</v>
      </c>
    </row>
    <row r="165" spans="1:18">
      <c r="A165" s="600">
        <v>185201</v>
      </c>
      <c r="B165" s="600" t="s">
        <v>975</v>
      </c>
      <c r="C165" s="262">
        <v>29412100</v>
      </c>
      <c r="D165" s="258">
        <v>2</v>
      </c>
      <c r="E165" s="258">
        <v>2941</v>
      </c>
      <c r="F165" s="258">
        <v>2</v>
      </c>
      <c r="G165" s="259">
        <v>1</v>
      </c>
      <c r="H165" s="258">
        <v>0</v>
      </c>
      <c r="I165" s="255" t="str">
        <f t="shared" si="19"/>
        <v>18520115O280</v>
      </c>
      <c r="J165" s="255"/>
      <c r="K165" s="435">
        <v>1000000</v>
      </c>
      <c r="L165" s="435">
        <f t="shared" si="24"/>
        <v>744507.36</v>
      </c>
      <c r="M165" s="439">
        <f t="shared" si="21"/>
        <v>1000000</v>
      </c>
      <c r="N165" s="435">
        <v>744507.36</v>
      </c>
      <c r="O165" s="435">
        <v>744612.35</v>
      </c>
      <c r="P165" s="435">
        <v>744507.36</v>
      </c>
      <c r="Q165" s="258" t="str">
        <f t="shared" si="20"/>
        <v>22</v>
      </c>
      <c r="R165" s="439">
        <f t="shared" si="22"/>
        <v>744507.36</v>
      </c>
    </row>
    <row r="166" spans="1:18">
      <c r="A166" s="600">
        <v>185201</v>
      </c>
      <c r="B166" s="600" t="s">
        <v>975</v>
      </c>
      <c r="C166" s="262">
        <v>29611100</v>
      </c>
      <c r="D166" s="258">
        <v>2</v>
      </c>
      <c r="E166" s="258">
        <v>2961</v>
      </c>
      <c r="F166" s="258">
        <v>1</v>
      </c>
      <c r="G166" s="259">
        <v>1</v>
      </c>
      <c r="H166" s="258">
        <v>0</v>
      </c>
      <c r="I166" s="255" t="str">
        <f t="shared" si="19"/>
        <v>18520115O280</v>
      </c>
      <c r="J166" s="255"/>
      <c r="K166" s="435">
        <v>0</v>
      </c>
      <c r="L166" s="435">
        <f t="shared" si="24"/>
        <v>8308</v>
      </c>
      <c r="M166" s="439">
        <f t="shared" si="21"/>
        <v>0</v>
      </c>
      <c r="N166" s="435">
        <v>8308</v>
      </c>
      <c r="O166" s="435">
        <v>8308</v>
      </c>
      <c r="P166" s="435">
        <v>8308</v>
      </c>
      <c r="Q166" s="258" t="str">
        <f t="shared" si="20"/>
        <v>21</v>
      </c>
      <c r="R166" s="439">
        <f t="shared" si="22"/>
        <v>8308</v>
      </c>
    </row>
    <row r="167" spans="1:18">
      <c r="A167" s="600">
        <v>185201</v>
      </c>
      <c r="B167" s="600" t="s">
        <v>975</v>
      </c>
      <c r="C167" s="262">
        <v>29612100</v>
      </c>
      <c r="D167" s="258">
        <v>2</v>
      </c>
      <c r="E167" s="258">
        <v>2961</v>
      </c>
      <c r="F167" s="258">
        <v>2</v>
      </c>
      <c r="G167" s="259">
        <v>1</v>
      </c>
      <c r="H167" s="258">
        <v>0</v>
      </c>
      <c r="I167" s="255" t="str">
        <f t="shared" si="19"/>
        <v>18520115O280</v>
      </c>
      <c r="J167" s="255"/>
      <c r="K167" s="435">
        <v>1989631</v>
      </c>
      <c r="L167" s="435">
        <f t="shared" si="24"/>
        <v>1989319</v>
      </c>
      <c r="M167" s="439">
        <f t="shared" si="21"/>
        <v>1989631</v>
      </c>
      <c r="N167" s="435">
        <v>1989319</v>
      </c>
      <c r="O167" s="435">
        <v>1989631</v>
      </c>
      <c r="P167" s="435">
        <v>1989318.9999999998</v>
      </c>
      <c r="Q167" s="258" t="str">
        <f t="shared" si="20"/>
        <v>22</v>
      </c>
      <c r="R167" s="439">
        <f t="shared" si="22"/>
        <v>1989318.9999999998</v>
      </c>
    </row>
    <row r="168" spans="1:18">
      <c r="A168" s="600">
        <v>185201</v>
      </c>
      <c r="B168" s="600" t="s">
        <v>975</v>
      </c>
      <c r="C168" s="262">
        <v>31111100</v>
      </c>
      <c r="D168" s="258">
        <v>3</v>
      </c>
      <c r="E168" s="258">
        <v>3111</v>
      </c>
      <c r="F168" s="258">
        <v>1</v>
      </c>
      <c r="G168" s="259">
        <v>1</v>
      </c>
      <c r="H168" s="258">
        <v>0</v>
      </c>
      <c r="I168" s="255" t="str">
        <f t="shared" si="19"/>
        <v>18520115O280</v>
      </c>
      <c r="J168" s="255"/>
      <c r="K168" s="435">
        <v>0</v>
      </c>
      <c r="L168" s="435">
        <f t="shared" si="24"/>
        <v>41609.79</v>
      </c>
      <c r="M168" s="439">
        <f t="shared" si="21"/>
        <v>0</v>
      </c>
      <c r="N168" s="435">
        <v>41609.79</v>
      </c>
      <c r="O168" s="435">
        <v>41609.79</v>
      </c>
      <c r="P168" s="435">
        <v>41609.79</v>
      </c>
      <c r="Q168" s="258" t="str">
        <f t="shared" si="20"/>
        <v>31</v>
      </c>
      <c r="R168" s="439">
        <f t="shared" si="22"/>
        <v>41609.79</v>
      </c>
    </row>
    <row r="169" spans="1:18">
      <c r="A169" s="600">
        <v>185201</v>
      </c>
      <c r="B169" s="600" t="s">
        <v>975</v>
      </c>
      <c r="C169" s="262">
        <v>31121200</v>
      </c>
      <c r="D169" s="258">
        <v>3</v>
      </c>
      <c r="E169" s="258">
        <v>3112</v>
      </c>
      <c r="F169" s="258">
        <v>1</v>
      </c>
      <c r="G169" s="259">
        <v>2</v>
      </c>
      <c r="H169" s="258">
        <v>0</v>
      </c>
      <c r="I169" s="255" t="str">
        <f t="shared" si="19"/>
        <v>18520115O280</v>
      </c>
      <c r="J169" s="255"/>
      <c r="K169" s="435">
        <v>7607347</v>
      </c>
      <c r="L169" s="435">
        <f t="shared" si="24"/>
        <v>7599393</v>
      </c>
      <c r="M169" s="439">
        <f t="shared" si="21"/>
        <v>7607347</v>
      </c>
      <c r="N169" s="435">
        <v>7599393</v>
      </c>
      <c r="O169" s="435">
        <f>P169</f>
        <v>7599393</v>
      </c>
      <c r="P169" s="435">
        <v>7599393</v>
      </c>
      <c r="Q169" s="258" t="str">
        <f t="shared" si="20"/>
        <v>31</v>
      </c>
      <c r="R169" s="439">
        <f t="shared" si="22"/>
        <v>7599393</v>
      </c>
    </row>
    <row r="170" spans="1:18">
      <c r="A170" s="600">
        <v>185201</v>
      </c>
      <c r="B170" s="600" t="s">
        <v>975</v>
      </c>
      <c r="C170" s="262">
        <v>31211100</v>
      </c>
      <c r="D170" s="258">
        <v>3</v>
      </c>
      <c r="E170" s="258">
        <v>3121</v>
      </c>
      <c r="F170" s="258">
        <v>1</v>
      </c>
      <c r="G170" s="259">
        <v>1</v>
      </c>
      <c r="H170" s="258">
        <v>0</v>
      </c>
      <c r="I170" s="255" t="str">
        <f t="shared" si="19"/>
        <v>18520115O280</v>
      </c>
      <c r="J170" s="255"/>
      <c r="K170" s="435">
        <v>2200000</v>
      </c>
      <c r="L170" s="435">
        <f t="shared" si="24"/>
        <v>2199825.4500000002</v>
      </c>
      <c r="M170" s="439">
        <f t="shared" si="21"/>
        <v>2200000</v>
      </c>
      <c r="N170" s="435">
        <v>2199825.4500000002</v>
      </c>
      <c r="O170" s="435">
        <v>2199825.4500000002</v>
      </c>
      <c r="P170" s="435">
        <v>2199825.4500000002</v>
      </c>
      <c r="Q170" s="258" t="str">
        <f t="shared" si="20"/>
        <v>31</v>
      </c>
      <c r="R170" s="439">
        <f t="shared" si="22"/>
        <v>2199825.4500000002</v>
      </c>
    </row>
    <row r="171" spans="1:18">
      <c r="A171" s="600">
        <v>185201</v>
      </c>
      <c r="B171" s="600" t="s">
        <v>975</v>
      </c>
      <c r="C171" s="262">
        <v>31211126</v>
      </c>
      <c r="D171" s="258">
        <v>3</v>
      </c>
      <c r="E171" s="258">
        <v>3121</v>
      </c>
      <c r="F171" s="258">
        <v>1</v>
      </c>
      <c r="G171" s="259">
        <v>1</v>
      </c>
      <c r="H171" s="258">
        <v>26</v>
      </c>
      <c r="I171" s="255" t="str">
        <f t="shared" si="19"/>
        <v>18520115O280</v>
      </c>
      <c r="J171" s="255"/>
      <c r="K171" s="435">
        <v>100000</v>
      </c>
      <c r="L171" s="435">
        <f t="shared" si="24"/>
        <v>99817.13</v>
      </c>
      <c r="M171" s="439">
        <f t="shared" si="21"/>
        <v>100000</v>
      </c>
      <c r="N171" s="435">
        <v>99817.13</v>
      </c>
      <c r="O171" s="435">
        <v>99963</v>
      </c>
      <c r="P171" s="435">
        <v>99817.13</v>
      </c>
      <c r="Q171" s="258" t="str">
        <f t="shared" si="20"/>
        <v>31</v>
      </c>
      <c r="R171" s="439">
        <f t="shared" si="22"/>
        <v>99817.13</v>
      </c>
    </row>
    <row r="172" spans="1:18">
      <c r="A172" s="600">
        <v>185201</v>
      </c>
      <c r="B172" s="600" t="s">
        <v>975</v>
      </c>
      <c r="C172" s="262">
        <v>31321100</v>
      </c>
      <c r="D172" s="258">
        <v>3</v>
      </c>
      <c r="E172" s="258">
        <v>3132</v>
      </c>
      <c r="F172" s="258">
        <v>1</v>
      </c>
      <c r="G172" s="259">
        <v>1</v>
      </c>
      <c r="H172" s="258">
        <v>0</v>
      </c>
      <c r="I172" s="255" t="str">
        <f t="shared" si="19"/>
        <v>18520115O280</v>
      </c>
      <c r="J172" s="255"/>
      <c r="K172" s="435">
        <v>0</v>
      </c>
      <c r="L172" s="435">
        <f t="shared" si="24"/>
        <v>0</v>
      </c>
      <c r="M172" s="439">
        <f t="shared" si="21"/>
        <v>0</v>
      </c>
      <c r="N172" s="435">
        <v>0</v>
      </c>
      <c r="Q172" s="258" t="str">
        <f t="shared" si="20"/>
        <v>31</v>
      </c>
      <c r="R172" s="439">
        <f t="shared" si="22"/>
        <v>0</v>
      </c>
    </row>
    <row r="173" spans="1:18">
      <c r="A173" s="600">
        <v>185201</v>
      </c>
      <c r="B173" s="600" t="s">
        <v>975</v>
      </c>
      <c r="C173" s="262">
        <v>31411100</v>
      </c>
      <c r="D173" s="258">
        <v>3</v>
      </c>
      <c r="E173" s="258">
        <v>3141</v>
      </c>
      <c r="F173" s="258">
        <v>1</v>
      </c>
      <c r="G173" s="259">
        <v>1</v>
      </c>
      <c r="H173" s="258">
        <v>0</v>
      </c>
      <c r="I173" s="255" t="str">
        <f t="shared" si="19"/>
        <v>18520115O280</v>
      </c>
      <c r="J173" s="255"/>
      <c r="K173" s="435">
        <v>3430000</v>
      </c>
      <c r="L173" s="435">
        <f t="shared" si="24"/>
        <v>2826308.14</v>
      </c>
      <c r="M173" s="439">
        <f t="shared" si="21"/>
        <v>3430000</v>
      </c>
      <c r="N173" s="435">
        <v>2826308.14</v>
      </c>
      <c r="O173" s="435">
        <v>2924853.72</v>
      </c>
      <c r="P173" s="435">
        <v>2826308.1399999997</v>
      </c>
      <c r="Q173" s="258" t="str">
        <f t="shared" si="20"/>
        <v>31</v>
      </c>
      <c r="R173" s="439">
        <f t="shared" si="22"/>
        <v>2826308.1399999997</v>
      </c>
    </row>
    <row r="174" spans="1:18">
      <c r="A174" s="600">
        <v>185201</v>
      </c>
      <c r="B174" s="600" t="s">
        <v>975</v>
      </c>
      <c r="C174" s="262">
        <v>31611100</v>
      </c>
      <c r="D174" s="258">
        <v>3</v>
      </c>
      <c r="E174" s="258">
        <v>3161</v>
      </c>
      <c r="F174" s="258">
        <v>1</v>
      </c>
      <c r="G174" s="259">
        <v>1</v>
      </c>
      <c r="H174" s="258">
        <v>0</v>
      </c>
      <c r="I174" s="255" t="str">
        <f t="shared" si="19"/>
        <v>18520115O280</v>
      </c>
      <c r="J174" s="255"/>
      <c r="K174" s="435">
        <v>100000</v>
      </c>
      <c r="L174" s="435">
        <f t="shared" si="24"/>
        <v>403592</v>
      </c>
      <c r="M174" s="439">
        <f t="shared" si="21"/>
        <v>100000</v>
      </c>
      <c r="N174" s="435">
        <v>403592</v>
      </c>
      <c r="O174" s="435">
        <v>403592</v>
      </c>
      <c r="P174" s="435">
        <v>403592</v>
      </c>
      <c r="Q174" s="258" t="str">
        <f t="shared" si="20"/>
        <v>31</v>
      </c>
      <c r="R174" s="439">
        <f t="shared" si="22"/>
        <v>403592</v>
      </c>
    </row>
    <row r="175" spans="1:18">
      <c r="A175" s="600">
        <v>185201</v>
      </c>
      <c r="B175" s="600" t="s">
        <v>975</v>
      </c>
      <c r="C175" s="262">
        <v>31711100</v>
      </c>
      <c r="D175" s="258">
        <v>3</v>
      </c>
      <c r="E175" s="258">
        <v>3171</v>
      </c>
      <c r="F175" s="258">
        <v>1</v>
      </c>
      <c r="G175" s="259">
        <v>1</v>
      </c>
      <c r="H175" s="258">
        <v>0</v>
      </c>
      <c r="I175" s="255" t="str">
        <f t="shared" si="19"/>
        <v>18520115O280</v>
      </c>
      <c r="J175" s="255"/>
      <c r="K175" s="435">
        <v>650000</v>
      </c>
      <c r="L175" s="435">
        <f t="shared" si="24"/>
        <v>465553.14</v>
      </c>
      <c r="M175" s="439">
        <f t="shared" si="21"/>
        <v>650000</v>
      </c>
      <c r="N175" s="435">
        <v>465553.14</v>
      </c>
      <c r="O175" s="435">
        <v>469552.18</v>
      </c>
      <c r="P175" s="435">
        <v>465553.1399999999</v>
      </c>
      <c r="Q175" s="258" t="str">
        <f t="shared" si="20"/>
        <v>31</v>
      </c>
      <c r="R175" s="439">
        <f t="shared" si="22"/>
        <v>465553.1399999999</v>
      </c>
    </row>
    <row r="176" spans="1:18">
      <c r="A176" s="600">
        <v>185201</v>
      </c>
      <c r="B176" s="600" t="s">
        <v>975</v>
      </c>
      <c r="C176" s="262">
        <v>31911200</v>
      </c>
      <c r="D176" s="258">
        <v>3</v>
      </c>
      <c r="E176" s="258">
        <v>3191</v>
      </c>
      <c r="F176" s="258">
        <v>1</v>
      </c>
      <c r="G176" s="259">
        <v>2</v>
      </c>
      <c r="H176" s="258">
        <v>0</v>
      </c>
      <c r="I176" s="255" t="str">
        <f t="shared" si="19"/>
        <v>18520115O280</v>
      </c>
      <c r="J176" s="255"/>
      <c r="K176" s="435">
        <v>600000</v>
      </c>
      <c r="L176" s="435">
        <f t="shared" si="24"/>
        <v>697662.09</v>
      </c>
      <c r="M176" s="439">
        <f t="shared" si="21"/>
        <v>600000</v>
      </c>
      <c r="N176" s="435">
        <v>697662.09</v>
      </c>
      <c r="O176" s="435">
        <f>P176</f>
        <v>697662.09000000008</v>
      </c>
      <c r="P176" s="435">
        <v>697662.09000000008</v>
      </c>
      <c r="Q176" s="258" t="str">
        <f t="shared" si="20"/>
        <v>31</v>
      </c>
      <c r="R176" s="439">
        <f t="shared" si="22"/>
        <v>697662.09000000008</v>
      </c>
    </row>
    <row r="177" spans="1:18">
      <c r="A177" s="600">
        <v>185201</v>
      </c>
      <c r="B177" s="600" t="s">
        <v>975</v>
      </c>
      <c r="C177" s="262">
        <v>32211100</v>
      </c>
      <c r="D177" s="258">
        <v>3</v>
      </c>
      <c r="E177" s="258">
        <v>3221</v>
      </c>
      <c r="F177" s="258">
        <v>1</v>
      </c>
      <c r="G177" s="259">
        <v>1</v>
      </c>
      <c r="H177" s="258">
        <v>0</v>
      </c>
      <c r="I177" s="255" t="str">
        <f t="shared" si="19"/>
        <v>18520115O280</v>
      </c>
      <c r="J177" s="255"/>
      <c r="K177" s="435">
        <v>8500000</v>
      </c>
      <c r="L177" s="435">
        <f t="shared" si="24"/>
        <v>5648130.4800000004</v>
      </c>
      <c r="M177" s="439">
        <f t="shared" si="21"/>
        <v>8500000</v>
      </c>
      <c r="N177" s="435">
        <v>5648130.4800000004</v>
      </c>
      <c r="O177" s="435">
        <v>5648130.4800000004</v>
      </c>
      <c r="P177" s="435">
        <v>5648130.4800000023</v>
      </c>
      <c r="Q177" s="258" t="str">
        <f t="shared" si="20"/>
        <v>31</v>
      </c>
      <c r="R177" s="439">
        <f t="shared" si="22"/>
        <v>5648130.4800000023</v>
      </c>
    </row>
    <row r="178" spans="1:18">
      <c r="A178" s="600">
        <v>185201</v>
      </c>
      <c r="B178" s="600" t="s">
        <v>975</v>
      </c>
      <c r="C178" s="262">
        <v>32521100</v>
      </c>
      <c r="D178" s="258">
        <v>3</v>
      </c>
      <c r="E178" s="258">
        <v>3252</v>
      </c>
      <c r="F178" s="258">
        <v>1</v>
      </c>
      <c r="G178" s="259">
        <v>1</v>
      </c>
      <c r="H178" s="258">
        <v>0</v>
      </c>
      <c r="I178" s="255" t="str">
        <f t="shared" si="19"/>
        <v>18520115O280</v>
      </c>
      <c r="J178" s="255"/>
      <c r="K178" s="435">
        <v>550000</v>
      </c>
      <c r="L178" s="435">
        <f t="shared" si="24"/>
        <v>545678.39</v>
      </c>
      <c r="M178" s="439">
        <f t="shared" si="21"/>
        <v>550000</v>
      </c>
      <c r="N178" s="435">
        <v>545678.39</v>
      </c>
      <c r="O178" s="435">
        <v>553267.92000000004</v>
      </c>
      <c r="P178" s="435">
        <v>545678.39</v>
      </c>
      <c r="Q178" s="258" t="str">
        <f t="shared" si="20"/>
        <v>31</v>
      </c>
      <c r="R178" s="439">
        <f t="shared" si="22"/>
        <v>545678.39</v>
      </c>
    </row>
    <row r="179" spans="1:18">
      <c r="A179" s="600">
        <v>185201</v>
      </c>
      <c r="B179" s="600" t="s">
        <v>975</v>
      </c>
      <c r="C179" s="262">
        <v>32911100</v>
      </c>
      <c r="D179" s="258">
        <v>3</v>
      </c>
      <c r="E179" s="258">
        <v>3291</v>
      </c>
      <c r="F179" s="258">
        <v>1</v>
      </c>
      <c r="G179" s="259">
        <v>1</v>
      </c>
      <c r="H179" s="258">
        <v>0</v>
      </c>
      <c r="I179" s="255" t="str">
        <f t="shared" si="19"/>
        <v>18520115O280</v>
      </c>
      <c r="J179" s="255"/>
      <c r="K179" s="435">
        <v>4862786</v>
      </c>
      <c r="L179" s="435">
        <f t="shared" si="24"/>
        <v>3403887.25</v>
      </c>
      <c r="M179" s="439">
        <f t="shared" si="21"/>
        <v>4862786</v>
      </c>
      <c r="N179" s="435">
        <v>3403887.25</v>
      </c>
      <c r="O179" s="435">
        <v>3403887.25</v>
      </c>
      <c r="P179" s="435">
        <v>3403887.25</v>
      </c>
      <c r="Q179" s="258" t="str">
        <f t="shared" si="20"/>
        <v>31</v>
      </c>
      <c r="R179" s="439">
        <f t="shared" si="22"/>
        <v>3403887.25</v>
      </c>
    </row>
    <row r="180" spans="1:18">
      <c r="A180" s="600">
        <v>185201</v>
      </c>
      <c r="B180" s="600" t="s">
        <v>975</v>
      </c>
      <c r="C180" s="262">
        <v>32911126</v>
      </c>
      <c r="D180" s="258">
        <v>3</v>
      </c>
      <c r="E180" s="258">
        <v>3291</v>
      </c>
      <c r="F180" s="258">
        <v>1</v>
      </c>
      <c r="G180" s="259">
        <v>1</v>
      </c>
      <c r="H180" s="258">
        <v>26</v>
      </c>
      <c r="I180" s="255" t="str">
        <f t="shared" si="19"/>
        <v>18520115O280</v>
      </c>
      <c r="J180" s="255"/>
      <c r="K180" s="435">
        <v>237214</v>
      </c>
      <c r="L180" s="435">
        <f t="shared" si="24"/>
        <v>166049</v>
      </c>
      <c r="M180" s="439">
        <f t="shared" si="21"/>
        <v>237214</v>
      </c>
      <c r="N180" s="435">
        <v>166049</v>
      </c>
      <c r="O180" s="435">
        <v>237214</v>
      </c>
      <c r="P180" s="435">
        <v>166049</v>
      </c>
      <c r="Q180" s="258" t="str">
        <f t="shared" si="20"/>
        <v>31</v>
      </c>
      <c r="R180" s="439">
        <f t="shared" si="22"/>
        <v>166049</v>
      </c>
    </row>
    <row r="181" spans="1:18">
      <c r="A181" s="600">
        <v>185201</v>
      </c>
      <c r="B181" s="600" t="s">
        <v>975</v>
      </c>
      <c r="C181" s="262">
        <v>33111100</v>
      </c>
      <c r="D181" s="258">
        <v>3</v>
      </c>
      <c r="E181" s="258">
        <v>3311</v>
      </c>
      <c r="F181" s="258">
        <v>1</v>
      </c>
      <c r="G181" s="259">
        <v>1</v>
      </c>
      <c r="H181" s="258">
        <v>0</v>
      </c>
      <c r="I181" s="255" t="str">
        <f t="shared" si="19"/>
        <v>18520115O280</v>
      </c>
      <c r="J181" s="255"/>
      <c r="K181" s="435">
        <v>0</v>
      </c>
      <c r="L181" s="435">
        <f t="shared" si="24"/>
        <v>21832.07</v>
      </c>
      <c r="M181" s="439">
        <f t="shared" si="21"/>
        <v>0</v>
      </c>
      <c r="N181" s="435">
        <v>21832.07</v>
      </c>
      <c r="O181" s="435">
        <v>21832.07</v>
      </c>
      <c r="P181" s="435">
        <v>21832.07</v>
      </c>
      <c r="Q181" s="258" t="str">
        <f t="shared" si="20"/>
        <v>31</v>
      </c>
      <c r="R181" s="439">
        <f t="shared" si="22"/>
        <v>21832.07</v>
      </c>
    </row>
    <row r="182" spans="1:18">
      <c r="A182" s="600">
        <v>185201</v>
      </c>
      <c r="B182" s="600" t="s">
        <v>975</v>
      </c>
      <c r="C182" s="262">
        <v>33611100</v>
      </c>
      <c r="D182" s="258">
        <v>3</v>
      </c>
      <c r="E182" s="258">
        <v>3361</v>
      </c>
      <c r="F182" s="258">
        <v>1</v>
      </c>
      <c r="G182" s="259">
        <v>1</v>
      </c>
      <c r="H182" s="258">
        <v>0</v>
      </c>
      <c r="I182" s="255" t="str">
        <f t="shared" si="19"/>
        <v>18520115O280</v>
      </c>
      <c r="J182" s="255"/>
      <c r="K182" s="435">
        <v>0</v>
      </c>
      <c r="L182" s="435">
        <f t="shared" si="24"/>
        <v>105866</v>
      </c>
      <c r="M182" s="439">
        <f t="shared" si="21"/>
        <v>0</v>
      </c>
      <c r="N182" s="435">
        <v>105866</v>
      </c>
      <c r="O182" s="435">
        <v>105866</v>
      </c>
      <c r="P182" s="435">
        <v>105866</v>
      </c>
      <c r="Q182" s="258" t="str">
        <f t="shared" si="20"/>
        <v>31</v>
      </c>
      <c r="R182" s="439">
        <f t="shared" si="22"/>
        <v>105866</v>
      </c>
    </row>
    <row r="183" spans="1:18">
      <c r="A183" s="600">
        <v>185201</v>
      </c>
      <c r="B183" s="600" t="s">
        <v>975</v>
      </c>
      <c r="C183" s="262">
        <v>33611200</v>
      </c>
      <c r="D183" s="258">
        <v>3</v>
      </c>
      <c r="E183" s="258">
        <v>3361</v>
      </c>
      <c r="F183" s="258">
        <v>1</v>
      </c>
      <c r="G183" s="259">
        <v>2</v>
      </c>
      <c r="H183" s="258">
        <v>0</v>
      </c>
      <c r="I183" s="255" t="str">
        <f t="shared" si="19"/>
        <v>18520115O280</v>
      </c>
      <c r="J183" s="255"/>
      <c r="K183" s="435">
        <v>2500000</v>
      </c>
      <c r="L183" s="435">
        <f t="shared" si="24"/>
        <v>2270844.21</v>
      </c>
      <c r="M183" s="439">
        <f t="shared" si="21"/>
        <v>2500000</v>
      </c>
      <c r="N183" s="435">
        <v>2270844.21</v>
      </c>
      <c r="O183" s="435">
        <f>P183</f>
        <v>2270844.2100000004</v>
      </c>
      <c r="P183" s="435">
        <v>2270844.2100000004</v>
      </c>
      <c r="Q183" s="258" t="str">
        <f t="shared" si="20"/>
        <v>31</v>
      </c>
      <c r="R183" s="439">
        <f t="shared" si="22"/>
        <v>2270844.2100000004</v>
      </c>
    </row>
    <row r="184" spans="1:18">
      <c r="A184" s="600">
        <v>185201</v>
      </c>
      <c r="B184" s="600" t="s">
        <v>975</v>
      </c>
      <c r="C184" s="262">
        <v>33621100</v>
      </c>
      <c r="D184" s="258">
        <v>3</v>
      </c>
      <c r="E184" s="258">
        <v>3362</v>
      </c>
      <c r="F184" s="258">
        <v>1</v>
      </c>
      <c r="G184" s="259">
        <v>1</v>
      </c>
      <c r="H184" s="258">
        <v>0</v>
      </c>
      <c r="I184" s="255" t="str">
        <f t="shared" si="19"/>
        <v>18520115O280</v>
      </c>
      <c r="J184" s="255"/>
      <c r="K184" s="435">
        <v>2690000</v>
      </c>
      <c r="L184" s="435">
        <f t="shared" si="24"/>
        <v>2478809.12</v>
      </c>
      <c r="M184" s="439">
        <f t="shared" si="21"/>
        <v>2690000</v>
      </c>
      <c r="N184" s="435">
        <v>2478809.12</v>
      </c>
      <c r="O184" s="435">
        <v>2509335.7400000002</v>
      </c>
      <c r="P184" s="435">
        <v>2478809.1199999996</v>
      </c>
      <c r="Q184" s="258" t="str">
        <f t="shared" si="20"/>
        <v>31</v>
      </c>
      <c r="R184" s="439">
        <f t="shared" si="22"/>
        <v>2478809.1199999996</v>
      </c>
    </row>
    <row r="185" spans="1:18">
      <c r="A185" s="600">
        <v>185201</v>
      </c>
      <c r="B185" s="600" t="s">
        <v>975</v>
      </c>
      <c r="C185" s="262">
        <v>33621126</v>
      </c>
      <c r="D185" s="258">
        <v>3</v>
      </c>
      <c r="E185" s="258">
        <v>3362</v>
      </c>
      <c r="F185" s="258">
        <v>1</v>
      </c>
      <c r="G185" s="259">
        <v>1</v>
      </c>
      <c r="H185" s="258">
        <v>26</v>
      </c>
      <c r="I185" s="255" t="str">
        <f t="shared" si="19"/>
        <v>18520115O280</v>
      </c>
      <c r="J185" s="255"/>
      <c r="K185" s="435">
        <v>50000</v>
      </c>
      <c r="L185" s="435">
        <f t="shared" si="24"/>
        <v>29169</v>
      </c>
      <c r="M185" s="439">
        <f t="shared" si="21"/>
        <v>50000</v>
      </c>
      <c r="N185" s="435">
        <v>29169</v>
      </c>
      <c r="O185" s="435">
        <v>35000</v>
      </c>
      <c r="P185" s="435">
        <v>29169</v>
      </c>
      <c r="Q185" s="258" t="str">
        <f t="shared" si="20"/>
        <v>31</v>
      </c>
      <c r="R185" s="439">
        <f t="shared" si="22"/>
        <v>29169</v>
      </c>
    </row>
    <row r="186" spans="1:18">
      <c r="A186" s="600">
        <v>185201</v>
      </c>
      <c r="B186" s="600" t="s">
        <v>975</v>
      </c>
      <c r="C186" s="262">
        <v>34111100</v>
      </c>
      <c r="D186" s="258">
        <v>3</v>
      </c>
      <c r="E186" s="258">
        <v>3411</v>
      </c>
      <c r="F186" s="258">
        <v>1</v>
      </c>
      <c r="G186" s="259">
        <v>1</v>
      </c>
      <c r="H186" s="258">
        <v>0</v>
      </c>
      <c r="I186" s="255" t="str">
        <f t="shared" si="19"/>
        <v>18520115O280</v>
      </c>
      <c r="J186" s="255"/>
      <c r="K186" s="435">
        <v>0</v>
      </c>
      <c r="L186" s="435">
        <f t="shared" si="24"/>
        <v>281730.15000000002</v>
      </c>
      <c r="M186" s="439">
        <f t="shared" si="21"/>
        <v>0</v>
      </c>
      <c r="N186" s="435">
        <v>281730.15000000002</v>
      </c>
      <c r="O186" s="435">
        <v>281730.15000000002</v>
      </c>
      <c r="P186" s="435">
        <v>281730.14999999997</v>
      </c>
      <c r="Q186" s="258" t="str">
        <f t="shared" si="20"/>
        <v>31</v>
      </c>
      <c r="R186" s="439">
        <f t="shared" si="22"/>
        <v>281730.14999999997</v>
      </c>
    </row>
    <row r="187" spans="1:18">
      <c r="A187" s="600">
        <v>185201</v>
      </c>
      <c r="B187" s="600" t="s">
        <v>975</v>
      </c>
      <c r="C187" s="262">
        <v>34321200</v>
      </c>
      <c r="D187" s="258">
        <v>3</v>
      </c>
      <c r="E187" s="258">
        <v>3432</v>
      </c>
      <c r="F187" s="258">
        <v>1</v>
      </c>
      <c r="G187" s="259">
        <v>2</v>
      </c>
      <c r="H187" s="258">
        <v>0</v>
      </c>
      <c r="I187" s="255" t="str">
        <f t="shared" si="19"/>
        <v>18520115O280</v>
      </c>
      <c r="J187" s="255"/>
      <c r="K187" s="435">
        <v>120000</v>
      </c>
      <c r="L187" s="435">
        <f t="shared" si="24"/>
        <v>113993.63</v>
      </c>
      <c r="M187" s="439">
        <f t="shared" si="21"/>
        <v>120000</v>
      </c>
      <c r="N187" s="435">
        <v>113993.63</v>
      </c>
      <c r="O187" s="435">
        <f t="shared" ref="O187:O188" si="25">P187</f>
        <v>113993.63</v>
      </c>
      <c r="P187" s="435">
        <v>113993.63</v>
      </c>
      <c r="Q187" s="258" t="str">
        <f t="shared" si="20"/>
        <v>31</v>
      </c>
      <c r="R187" s="439">
        <f t="shared" si="22"/>
        <v>113993.63</v>
      </c>
    </row>
    <row r="188" spans="1:18">
      <c r="A188" s="600">
        <v>185201</v>
      </c>
      <c r="B188" s="600" t="s">
        <v>975</v>
      </c>
      <c r="C188" s="262">
        <v>34511200</v>
      </c>
      <c r="D188" s="258">
        <v>3</v>
      </c>
      <c r="E188" s="258">
        <v>3451</v>
      </c>
      <c r="F188" s="258">
        <v>1</v>
      </c>
      <c r="G188" s="259">
        <v>2</v>
      </c>
      <c r="H188" s="258">
        <v>0</v>
      </c>
      <c r="I188" s="255" t="str">
        <f t="shared" si="19"/>
        <v>18520115O280</v>
      </c>
      <c r="J188" s="255"/>
      <c r="K188" s="435">
        <v>2053347</v>
      </c>
      <c r="L188" s="435">
        <f t="shared" si="24"/>
        <v>2053347</v>
      </c>
      <c r="M188" s="439">
        <f t="shared" si="21"/>
        <v>2053347</v>
      </c>
      <c r="N188" s="435">
        <v>2053347</v>
      </c>
      <c r="O188" s="435">
        <f t="shared" si="25"/>
        <v>2053347.0000000002</v>
      </c>
      <c r="P188" s="435">
        <v>2053347.0000000002</v>
      </c>
      <c r="Q188" s="258" t="str">
        <f t="shared" si="20"/>
        <v>31</v>
      </c>
      <c r="R188" s="439">
        <f t="shared" si="22"/>
        <v>2053347.0000000002</v>
      </c>
    </row>
    <row r="189" spans="1:18">
      <c r="A189" s="600">
        <v>185201</v>
      </c>
      <c r="B189" s="600" t="s">
        <v>975</v>
      </c>
      <c r="C189" s="262">
        <v>35111100</v>
      </c>
      <c r="D189" s="258">
        <v>3</v>
      </c>
      <c r="E189" s="258">
        <v>3511</v>
      </c>
      <c r="F189" s="258">
        <v>1</v>
      </c>
      <c r="G189" s="259">
        <v>1</v>
      </c>
      <c r="H189" s="258">
        <v>0</v>
      </c>
      <c r="I189" s="255" t="str">
        <f t="shared" si="19"/>
        <v>18520115O280</v>
      </c>
      <c r="J189" s="255"/>
      <c r="K189" s="435">
        <v>200000</v>
      </c>
      <c r="L189" s="435">
        <f t="shared" si="24"/>
        <v>96150.8</v>
      </c>
      <c r="M189" s="439">
        <f t="shared" si="21"/>
        <v>200000</v>
      </c>
      <c r="N189" s="435">
        <v>96150.8</v>
      </c>
      <c r="O189" s="435">
        <v>96150.8</v>
      </c>
      <c r="P189" s="435">
        <v>96150.8</v>
      </c>
      <c r="Q189" s="258" t="str">
        <f t="shared" si="20"/>
        <v>31</v>
      </c>
      <c r="R189" s="439">
        <f t="shared" si="22"/>
        <v>96150.8</v>
      </c>
    </row>
    <row r="190" spans="1:18">
      <c r="A190" s="600">
        <v>185201</v>
      </c>
      <c r="B190" s="600" t="s">
        <v>975</v>
      </c>
      <c r="C190" s="262">
        <v>35111126</v>
      </c>
      <c r="D190" s="258">
        <v>3</v>
      </c>
      <c r="E190" s="258">
        <v>3511</v>
      </c>
      <c r="F190" s="258">
        <v>1</v>
      </c>
      <c r="G190" s="259">
        <v>1</v>
      </c>
      <c r="H190" s="258">
        <v>26</v>
      </c>
      <c r="I190" s="255" t="str">
        <f t="shared" si="19"/>
        <v>18520115O280</v>
      </c>
      <c r="J190" s="255"/>
      <c r="K190" s="435">
        <v>100000</v>
      </c>
      <c r="L190" s="435">
        <f t="shared" si="24"/>
        <v>0</v>
      </c>
      <c r="M190" s="439">
        <f t="shared" si="21"/>
        <v>100000</v>
      </c>
      <c r="N190" s="435">
        <v>0</v>
      </c>
      <c r="Q190" s="258" t="str">
        <f t="shared" si="20"/>
        <v>31</v>
      </c>
      <c r="R190" s="439">
        <f t="shared" si="22"/>
        <v>0</v>
      </c>
    </row>
    <row r="191" spans="1:18">
      <c r="A191" s="600">
        <v>185201</v>
      </c>
      <c r="B191" s="600" t="s">
        <v>975</v>
      </c>
      <c r="C191" s="262">
        <v>35211100</v>
      </c>
      <c r="D191" s="258">
        <v>3</v>
      </c>
      <c r="E191" s="258">
        <v>3521</v>
      </c>
      <c r="F191" s="258">
        <v>1</v>
      </c>
      <c r="G191" s="259">
        <v>1</v>
      </c>
      <c r="H191" s="258">
        <v>0</v>
      </c>
      <c r="I191" s="255" t="str">
        <f t="shared" si="19"/>
        <v>18520115O280</v>
      </c>
      <c r="J191" s="255"/>
      <c r="K191" s="435">
        <v>350000</v>
      </c>
      <c r="L191" s="435">
        <f t="shared" si="24"/>
        <v>271030.52</v>
      </c>
      <c r="M191" s="439">
        <f t="shared" si="21"/>
        <v>350000</v>
      </c>
      <c r="N191" s="435">
        <v>271030.52</v>
      </c>
      <c r="O191" s="435">
        <v>370935.68</v>
      </c>
      <c r="P191" s="435">
        <v>271030.52</v>
      </c>
      <c r="Q191" s="258" t="str">
        <f t="shared" si="20"/>
        <v>31</v>
      </c>
      <c r="R191" s="439">
        <f t="shared" si="22"/>
        <v>271030.52</v>
      </c>
    </row>
    <row r="192" spans="1:18">
      <c r="A192" s="600">
        <v>185201</v>
      </c>
      <c r="B192" s="600" t="s">
        <v>975</v>
      </c>
      <c r="C192" s="262">
        <v>35311100</v>
      </c>
      <c r="D192" s="258">
        <v>3</v>
      </c>
      <c r="E192" s="258">
        <v>3531</v>
      </c>
      <c r="F192" s="258">
        <v>1</v>
      </c>
      <c r="G192" s="259">
        <v>1</v>
      </c>
      <c r="H192" s="258">
        <v>0</v>
      </c>
      <c r="I192" s="255" t="str">
        <f t="shared" si="19"/>
        <v>18520115O280</v>
      </c>
      <c r="J192" s="255"/>
      <c r="K192" s="435">
        <v>750000</v>
      </c>
      <c r="L192" s="435">
        <f t="shared" si="24"/>
        <v>16399.990000000002</v>
      </c>
      <c r="M192" s="439">
        <f t="shared" si="21"/>
        <v>750000</v>
      </c>
      <c r="N192" s="435">
        <v>16399.990000000002</v>
      </c>
      <c r="O192" s="435">
        <v>16399.990000000002</v>
      </c>
      <c r="P192" s="435">
        <v>16399.990000000002</v>
      </c>
      <c r="Q192" s="258" t="str">
        <f t="shared" si="20"/>
        <v>31</v>
      </c>
      <c r="R192" s="439">
        <f t="shared" si="22"/>
        <v>16399.990000000002</v>
      </c>
    </row>
    <row r="193" spans="1:18">
      <c r="A193" s="600">
        <v>185201</v>
      </c>
      <c r="B193" s="600" t="s">
        <v>975</v>
      </c>
      <c r="C193" s="262">
        <v>35521100</v>
      </c>
      <c r="D193" s="258">
        <v>3</v>
      </c>
      <c r="E193" s="258">
        <v>3552</v>
      </c>
      <c r="F193" s="258">
        <v>1</v>
      </c>
      <c r="G193" s="259">
        <v>1</v>
      </c>
      <c r="H193" s="258">
        <v>0</v>
      </c>
      <c r="I193" s="255" t="str">
        <f t="shared" si="19"/>
        <v>18520115O280</v>
      </c>
      <c r="J193" s="255"/>
      <c r="K193" s="435">
        <v>0</v>
      </c>
      <c r="L193" s="435">
        <f t="shared" si="24"/>
        <v>8814</v>
      </c>
      <c r="M193" s="439">
        <f t="shared" si="21"/>
        <v>0</v>
      </c>
      <c r="N193" s="435">
        <v>8814</v>
      </c>
      <c r="O193" s="435">
        <v>8814</v>
      </c>
      <c r="P193" s="435">
        <v>8814</v>
      </c>
      <c r="Q193" s="258" t="str">
        <f t="shared" si="20"/>
        <v>31</v>
      </c>
      <c r="R193" s="439">
        <f t="shared" si="22"/>
        <v>8814</v>
      </c>
    </row>
    <row r="194" spans="1:18">
      <c r="A194" s="600">
        <v>185201</v>
      </c>
      <c r="B194" s="600" t="s">
        <v>975</v>
      </c>
      <c r="C194" s="262">
        <v>35522100</v>
      </c>
      <c r="D194" s="258">
        <v>3</v>
      </c>
      <c r="E194" s="258">
        <v>3552</v>
      </c>
      <c r="F194" s="258">
        <v>2</v>
      </c>
      <c r="G194" s="259">
        <v>1</v>
      </c>
      <c r="H194" s="258">
        <v>0</v>
      </c>
      <c r="I194" s="255" t="str">
        <f t="shared" ref="I194:I257" si="26">CONCATENATE(A194,B194)</f>
        <v>18520115O280</v>
      </c>
      <c r="J194" s="255"/>
      <c r="K194" s="435">
        <v>12000000</v>
      </c>
      <c r="L194" s="435">
        <f t="shared" si="24"/>
        <v>4869207.08</v>
      </c>
      <c r="M194" s="439">
        <f t="shared" si="21"/>
        <v>12000000</v>
      </c>
      <c r="N194" s="435">
        <v>4869207.08</v>
      </c>
      <c r="O194" s="435">
        <v>6228253.7699999996</v>
      </c>
      <c r="P194" s="435">
        <v>4869207.0799999991</v>
      </c>
      <c r="Q194" s="258" t="str">
        <f t="shared" ref="Q194:Q257" si="27">CONCATENATE(D194,F194)</f>
        <v>32</v>
      </c>
      <c r="R194" s="439">
        <f t="shared" si="22"/>
        <v>4869207.0799999991</v>
      </c>
    </row>
    <row r="195" spans="1:18">
      <c r="A195" s="600">
        <v>185201</v>
      </c>
      <c r="B195" s="600" t="s">
        <v>975</v>
      </c>
      <c r="C195" s="262">
        <v>35531100</v>
      </c>
      <c r="D195" s="258">
        <v>3</v>
      </c>
      <c r="E195" s="258">
        <v>3553</v>
      </c>
      <c r="F195" s="258">
        <v>1</v>
      </c>
      <c r="G195" s="259">
        <v>1</v>
      </c>
      <c r="H195" s="258">
        <v>0</v>
      </c>
      <c r="I195" s="255" t="str">
        <f t="shared" si="26"/>
        <v>18520115O280</v>
      </c>
      <c r="J195" s="255"/>
      <c r="K195" s="435">
        <v>1600000</v>
      </c>
      <c r="L195" s="435">
        <f t="shared" si="24"/>
        <v>1210763.76</v>
      </c>
      <c r="M195" s="439">
        <f t="shared" ref="M195:M258" si="28">+K195</f>
        <v>1600000</v>
      </c>
      <c r="N195" s="435">
        <v>1210763.76</v>
      </c>
      <c r="O195" s="435">
        <v>1369993.86</v>
      </c>
      <c r="P195" s="435">
        <v>1210763.76</v>
      </c>
      <c r="Q195" s="258" t="str">
        <f t="shared" si="27"/>
        <v>31</v>
      </c>
      <c r="R195" s="439">
        <f t="shared" ref="R195:R258" si="29">+P195</f>
        <v>1210763.76</v>
      </c>
    </row>
    <row r="196" spans="1:18">
      <c r="A196" s="600">
        <v>185201</v>
      </c>
      <c r="B196" s="600" t="s">
        <v>975</v>
      </c>
      <c r="C196" s="262">
        <v>35711100</v>
      </c>
      <c r="D196" s="258">
        <v>3</v>
      </c>
      <c r="E196" s="258">
        <v>3571</v>
      </c>
      <c r="F196" s="258">
        <v>1</v>
      </c>
      <c r="G196" s="259">
        <v>1</v>
      </c>
      <c r="H196" s="258">
        <v>0</v>
      </c>
      <c r="I196" s="255" t="str">
        <f t="shared" si="26"/>
        <v>18520115O280</v>
      </c>
      <c r="J196" s="255"/>
      <c r="K196" s="435">
        <v>3990000</v>
      </c>
      <c r="L196" s="435">
        <f t="shared" si="24"/>
        <v>3909074.52</v>
      </c>
      <c r="M196" s="439">
        <f t="shared" si="28"/>
        <v>3990000</v>
      </c>
      <c r="N196" s="435">
        <v>3909074.52</v>
      </c>
      <c r="O196" s="435">
        <v>4004442</v>
      </c>
      <c r="P196" s="435">
        <v>3909074.52</v>
      </c>
      <c r="Q196" s="258" t="str">
        <f t="shared" si="27"/>
        <v>31</v>
      </c>
      <c r="R196" s="439">
        <f t="shared" si="29"/>
        <v>3909074.52</v>
      </c>
    </row>
    <row r="197" spans="1:18">
      <c r="A197" s="600">
        <v>185201</v>
      </c>
      <c r="B197" s="600" t="s">
        <v>975</v>
      </c>
      <c r="C197" s="262">
        <v>35711126</v>
      </c>
      <c r="D197" s="258">
        <v>3</v>
      </c>
      <c r="E197" s="258">
        <v>3571</v>
      </c>
      <c r="F197" s="258">
        <v>1</v>
      </c>
      <c r="G197" s="259">
        <v>1</v>
      </c>
      <c r="H197" s="258">
        <v>26</v>
      </c>
      <c r="I197" s="255" t="str">
        <f t="shared" si="26"/>
        <v>18520115O280</v>
      </c>
      <c r="J197" s="255"/>
      <c r="K197" s="435">
        <v>100000</v>
      </c>
      <c r="L197" s="435">
        <f t="shared" si="24"/>
        <v>100000</v>
      </c>
      <c r="M197" s="439">
        <f t="shared" si="28"/>
        <v>100000</v>
      </c>
      <c r="N197" s="435">
        <v>100000</v>
      </c>
      <c r="O197" s="435">
        <v>100000</v>
      </c>
      <c r="P197" s="435">
        <v>100000</v>
      </c>
      <c r="Q197" s="258" t="str">
        <f t="shared" si="27"/>
        <v>31</v>
      </c>
      <c r="R197" s="439">
        <f t="shared" si="29"/>
        <v>100000</v>
      </c>
    </row>
    <row r="198" spans="1:18">
      <c r="A198" s="600">
        <v>185201</v>
      </c>
      <c r="B198" s="600" t="s">
        <v>975</v>
      </c>
      <c r="C198" s="262">
        <v>35811100</v>
      </c>
      <c r="D198" s="258">
        <v>3</v>
      </c>
      <c r="E198" s="258">
        <v>3581</v>
      </c>
      <c r="F198" s="258">
        <v>1</v>
      </c>
      <c r="G198" s="259">
        <v>1</v>
      </c>
      <c r="H198" s="258">
        <v>0</v>
      </c>
      <c r="I198" s="255" t="str">
        <f t="shared" si="26"/>
        <v>18520115O280</v>
      </c>
      <c r="J198" s="255"/>
      <c r="K198" s="435">
        <v>0</v>
      </c>
      <c r="L198" s="435">
        <f t="shared" si="24"/>
        <v>17758.439999999999</v>
      </c>
      <c r="M198" s="439">
        <f t="shared" si="28"/>
        <v>0</v>
      </c>
      <c r="N198" s="435">
        <v>17758.439999999999</v>
      </c>
      <c r="O198" s="435">
        <v>17758.439999999999</v>
      </c>
      <c r="P198" s="435">
        <v>17758.439999999999</v>
      </c>
      <c r="Q198" s="258" t="str">
        <f t="shared" si="27"/>
        <v>31</v>
      </c>
      <c r="R198" s="439">
        <f t="shared" si="29"/>
        <v>17758.439999999999</v>
      </c>
    </row>
    <row r="199" spans="1:18">
      <c r="A199" s="600">
        <v>185201</v>
      </c>
      <c r="B199" s="600" t="s">
        <v>975</v>
      </c>
      <c r="C199" s="262">
        <v>35812100</v>
      </c>
      <c r="D199" s="258">
        <v>3</v>
      </c>
      <c r="E199" s="258">
        <v>3581</v>
      </c>
      <c r="F199" s="258">
        <v>2</v>
      </c>
      <c r="G199" s="259">
        <v>1</v>
      </c>
      <c r="H199" s="258">
        <v>0</v>
      </c>
      <c r="I199" s="255" t="str">
        <f t="shared" si="26"/>
        <v>18520115O280</v>
      </c>
      <c r="J199" s="255"/>
      <c r="K199" s="435">
        <v>7600000</v>
      </c>
      <c r="L199" s="435">
        <f t="shared" si="24"/>
        <v>5933824.5999999996</v>
      </c>
      <c r="M199" s="439">
        <f t="shared" si="28"/>
        <v>7600000</v>
      </c>
      <c r="N199" s="435">
        <v>5933824.5999999996</v>
      </c>
      <c r="O199" s="435">
        <v>6195233.5599999996</v>
      </c>
      <c r="P199" s="435">
        <v>5933824.5999999996</v>
      </c>
      <c r="Q199" s="258" t="str">
        <f t="shared" si="27"/>
        <v>32</v>
      </c>
      <c r="R199" s="439">
        <f t="shared" si="29"/>
        <v>5933824.5999999996</v>
      </c>
    </row>
    <row r="200" spans="1:18">
      <c r="A200" s="600">
        <v>185201</v>
      </c>
      <c r="B200" s="600" t="s">
        <v>975</v>
      </c>
      <c r="C200" s="262">
        <v>35911100</v>
      </c>
      <c r="D200" s="258">
        <v>3</v>
      </c>
      <c r="E200" s="258">
        <v>3591</v>
      </c>
      <c r="F200" s="258">
        <v>1</v>
      </c>
      <c r="G200" s="259">
        <v>1</v>
      </c>
      <c r="H200" s="258">
        <v>0</v>
      </c>
      <c r="I200" s="255" t="str">
        <f t="shared" si="26"/>
        <v>18520115O280</v>
      </c>
      <c r="J200" s="255"/>
      <c r="K200" s="435">
        <v>350000</v>
      </c>
      <c r="L200" s="435">
        <f t="shared" si="24"/>
        <v>349926.72</v>
      </c>
      <c r="M200" s="439">
        <f t="shared" si="28"/>
        <v>350000</v>
      </c>
      <c r="N200" s="435">
        <v>349926.72</v>
      </c>
      <c r="O200" s="435">
        <v>350000</v>
      </c>
      <c r="P200" s="435">
        <v>349926.72000000003</v>
      </c>
      <c r="Q200" s="258" t="str">
        <f t="shared" si="27"/>
        <v>31</v>
      </c>
      <c r="R200" s="439">
        <f t="shared" si="29"/>
        <v>349926.72000000003</v>
      </c>
    </row>
    <row r="201" spans="1:18">
      <c r="A201" s="600">
        <v>185201</v>
      </c>
      <c r="B201" s="600" t="s">
        <v>975</v>
      </c>
      <c r="C201" s="262">
        <v>36111100</v>
      </c>
      <c r="D201" s="258">
        <v>3</v>
      </c>
      <c r="E201" s="258">
        <v>3611</v>
      </c>
      <c r="F201" s="258">
        <v>1</v>
      </c>
      <c r="G201" s="259">
        <v>1</v>
      </c>
      <c r="H201" s="258">
        <v>0</v>
      </c>
      <c r="I201" s="255" t="str">
        <f t="shared" si="26"/>
        <v>18520115O280</v>
      </c>
      <c r="J201" s="255"/>
      <c r="K201" s="435">
        <v>500000</v>
      </c>
      <c r="L201" s="435">
        <f t="shared" si="24"/>
        <v>458698.44</v>
      </c>
      <c r="M201" s="439">
        <f t="shared" si="28"/>
        <v>500000</v>
      </c>
      <c r="N201" s="435">
        <v>458698.44</v>
      </c>
      <c r="O201" s="435">
        <v>500000</v>
      </c>
      <c r="P201" s="435">
        <v>458698.44000000006</v>
      </c>
      <c r="Q201" s="258" t="str">
        <f t="shared" si="27"/>
        <v>31</v>
      </c>
      <c r="R201" s="439">
        <f t="shared" si="29"/>
        <v>458698.44000000006</v>
      </c>
    </row>
    <row r="202" spans="1:18">
      <c r="A202" s="600">
        <v>185201</v>
      </c>
      <c r="B202" s="600" t="s">
        <v>975</v>
      </c>
      <c r="C202" s="262">
        <v>36611100</v>
      </c>
      <c r="D202" s="258">
        <v>3</v>
      </c>
      <c r="E202" s="258">
        <v>3661</v>
      </c>
      <c r="F202" s="258">
        <v>1</v>
      </c>
      <c r="G202" s="259">
        <v>1</v>
      </c>
      <c r="H202" s="258">
        <v>0</v>
      </c>
      <c r="I202" s="255" t="str">
        <f t="shared" si="26"/>
        <v>18520115O280</v>
      </c>
      <c r="J202" s="255"/>
      <c r="K202" s="435">
        <v>100000</v>
      </c>
      <c r="L202" s="435">
        <f t="shared" si="24"/>
        <v>0</v>
      </c>
      <c r="M202" s="439">
        <f t="shared" si="28"/>
        <v>100000</v>
      </c>
      <c r="N202" s="435">
        <v>0</v>
      </c>
      <c r="Q202" s="258" t="str">
        <f t="shared" si="27"/>
        <v>31</v>
      </c>
      <c r="R202" s="439">
        <f t="shared" si="29"/>
        <v>0</v>
      </c>
    </row>
    <row r="203" spans="1:18">
      <c r="A203" s="600">
        <v>185201</v>
      </c>
      <c r="B203" s="600" t="s">
        <v>975</v>
      </c>
      <c r="C203" s="262">
        <v>37221100</v>
      </c>
      <c r="D203" s="258">
        <v>3</v>
      </c>
      <c r="E203" s="258">
        <v>3722</v>
      </c>
      <c r="F203" s="258">
        <v>1</v>
      </c>
      <c r="G203" s="259">
        <v>1</v>
      </c>
      <c r="H203" s="258">
        <v>0</v>
      </c>
      <c r="I203" s="255" t="str">
        <f t="shared" si="26"/>
        <v>18520115O280</v>
      </c>
      <c r="J203" s="255"/>
      <c r="K203" s="435">
        <v>3404568</v>
      </c>
      <c r="L203" s="435">
        <f t="shared" si="24"/>
        <v>3404568</v>
      </c>
      <c r="M203" s="439">
        <f t="shared" si="28"/>
        <v>3404568</v>
      </c>
      <c r="N203" s="435">
        <v>3404568</v>
      </c>
      <c r="O203" s="435">
        <v>3404568</v>
      </c>
      <c r="P203" s="435">
        <v>3404568</v>
      </c>
      <c r="Q203" s="258" t="str">
        <f t="shared" si="27"/>
        <v>31</v>
      </c>
      <c r="R203" s="439">
        <f t="shared" si="29"/>
        <v>3404568</v>
      </c>
    </row>
    <row r="204" spans="1:18">
      <c r="A204" s="600">
        <v>185201</v>
      </c>
      <c r="B204" s="600" t="s">
        <v>975</v>
      </c>
      <c r="C204" s="262">
        <v>39111100</v>
      </c>
      <c r="D204" s="258">
        <v>3</v>
      </c>
      <c r="E204" s="258">
        <v>3911</v>
      </c>
      <c r="F204" s="258">
        <v>1</v>
      </c>
      <c r="G204" s="259">
        <v>1</v>
      </c>
      <c r="H204" s="258">
        <v>0</v>
      </c>
      <c r="I204" s="255" t="str">
        <f t="shared" si="26"/>
        <v>18520115O280</v>
      </c>
      <c r="J204" s="255"/>
      <c r="K204" s="435">
        <v>1200000</v>
      </c>
      <c r="L204" s="435">
        <f t="shared" si="24"/>
        <v>1047651.95</v>
      </c>
      <c r="M204" s="439">
        <f t="shared" si="28"/>
        <v>1200000</v>
      </c>
      <c r="N204" s="435">
        <v>1047651.95</v>
      </c>
      <c r="O204" s="435">
        <v>1200000</v>
      </c>
      <c r="P204" s="435">
        <v>933925.96000000008</v>
      </c>
      <c r="Q204" s="258" t="str">
        <f t="shared" si="27"/>
        <v>31</v>
      </c>
      <c r="R204" s="439">
        <f t="shared" si="29"/>
        <v>933925.96000000008</v>
      </c>
    </row>
    <row r="205" spans="1:18">
      <c r="A205" s="600">
        <v>185201</v>
      </c>
      <c r="B205" s="600" t="s">
        <v>975</v>
      </c>
      <c r="C205" s="262">
        <v>39211100</v>
      </c>
      <c r="D205" s="258">
        <v>3</v>
      </c>
      <c r="E205" s="258">
        <v>3921</v>
      </c>
      <c r="F205" s="258">
        <v>1</v>
      </c>
      <c r="G205" s="259">
        <v>1</v>
      </c>
      <c r="H205" s="258">
        <v>0</v>
      </c>
      <c r="I205" s="255" t="str">
        <f t="shared" si="26"/>
        <v>18520115O280</v>
      </c>
      <c r="J205" s="255"/>
      <c r="K205" s="435">
        <v>2491735</v>
      </c>
      <c r="L205" s="435">
        <f t="shared" si="24"/>
        <v>1992130.2</v>
      </c>
      <c r="M205" s="439">
        <f t="shared" si="28"/>
        <v>2491735</v>
      </c>
      <c r="N205" s="435">
        <v>1992130.2</v>
      </c>
      <c r="O205" s="435">
        <v>2208728.7000000002</v>
      </c>
      <c r="P205" s="435">
        <v>1992130.2</v>
      </c>
      <c r="Q205" s="258" t="str">
        <f t="shared" si="27"/>
        <v>31</v>
      </c>
      <c r="R205" s="439">
        <f t="shared" si="29"/>
        <v>1992130.2</v>
      </c>
    </row>
    <row r="206" spans="1:18">
      <c r="A206" s="600">
        <v>185201</v>
      </c>
      <c r="B206" s="600" t="s">
        <v>975</v>
      </c>
      <c r="C206" s="262">
        <v>39411100</v>
      </c>
      <c r="D206" s="258">
        <v>3</v>
      </c>
      <c r="E206" s="258">
        <v>3941</v>
      </c>
      <c r="F206" s="258">
        <v>1</v>
      </c>
      <c r="G206" s="259">
        <v>1</v>
      </c>
      <c r="H206" s="258">
        <v>0</v>
      </c>
      <c r="I206" s="255" t="str">
        <f t="shared" si="26"/>
        <v>18520115O280</v>
      </c>
      <c r="J206" s="255"/>
      <c r="K206" s="435">
        <v>8381986</v>
      </c>
      <c r="L206" s="435">
        <f t="shared" si="24"/>
        <v>35943262.079999998</v>
      </c>
      <c r="M206" s="439">
        <f t="shared" si="28"/>
        <v>8381986</v>
      </c>
      <c r="N206" s="435">
        <v>35943262.079999998</v>
      </c>
      <c r="O206" s="435">
        <v>37257607.579999998</v>
      </c>
      <c r="P206" s="435">
        <v>31597410.279999997</v>
      </c>
      <c r="Q206" s="258" t="str">
        <f t="shared" si="27"/>
        <v>31</v>
      </c>
      <c r="R206" s="439">
        <f t="shared" si="29"/>
        <v>31597410.279999997</v>
      </c>
    </row>
    <row r="207" spans="1:18">
      <c r="A207" s="600">
        <v>185201</v>
      </c>
      <c r="B207" s="600" t="s">
        <v>975</v>
      </c>
      <c r="C207" s="262">
        <v>39691200</v>
      </c>
      <c r="D207" s="258">
        <v>3</v>
      </c>
      <c r="E207" s="258">
        <v>3969</v>
      </c>
      <c r="F207" s="258">
        <v>1</v>
      </c>
      <c r="G207" s="259">
        <v>2</v>
      </c>
      <c r="H207" s="258">
        <v>0</v>
      </c>
      <c r="I207" s="255" t="str">
        <f t="shared" si="26"/>
        <v>18520115O280</v>
      </c>
      <c r="J207" s="255"/>
      <c r="K207" s="435">
        <v>2200000</v>
      </c>
      <c r="L207" s="435">
        <f t="shared" si="24"/>
        <v>0</v>
      </c>
      <c r="M207" s="439">
        <f t="shared" si="28"/>
        <v>2200000</v>
      </c>
      <c r="N207" s="435">
        <v>0</v>
      </c>
      <c r="O207" s="435">
        <f t="shared" ref="O207:O210" si="30">P207</f>
        <v>0</v>
      </c>
      <c r="Q207" s="258" t="str">
        <f t="shared" si="27"/>
        <v>31</v>
      </c>
      <c r="R207" s="439">
        <f t="shared" si="29"/>
        <v>0</v>
      </c>
    </row>
    <row r="208" spans="1:18">
      <c r="A208" s="600">
        <v>185201</v>
      </c>
      <c r="B208" s="600" t="s">
        <v>975</v>
      </c>
      <c r="C208" s="262">
        <v>39691225</v>
      </c>
      <c r="D208" s="258">
        <v>3</v>
      </c>
      <c r="E208" s="258">
        <v>3969</v>
      </c>
      <c r="F208" s="258">
        <v>1</v>
      </c>
      <c r="G208" s="259">
        <v>2</v>
      </c>
      <c r="H208" s="258">
        <v>25</v>
      </c>
      <c r="I208" s="255" t="str">
        <f t="shared" si="26"/>
        <v>18520115O280</v>
      </c>
      <c r="J208" s="255"/>
      <c r="K208" s="435">
        <v>0</v>
      </c>
      <c r="L208" s="435">
        <f t="shared" si="24"/>
        <v>2200000</v>
      </c>
      <c r="M208" s="439">
        <f t="shared" si="28"/>
        <v>0</v>
      </c>
      <c r="N208" s="435">
        <v>2200000</v>
      </c>
      <c r="O208" s="435">
        <f t="shared" si="30"/>
        <v>2200000</v>
      </c>
      <c r="P208" s="435">
        <v>2200000</v>
      </c>
      <c r="Q208" s="258" t="str">
        <f t="shared" si="27"/>
        <v>31</v>
      </c>
      <c r="R208" s="439">
        <f t="shared" si="29"/>
        <v>2200000</v>
      </c>
    </row>
    <row r="209" spans="1:18">
      <c r="A209" s="600">
        <v>185201</v>
      </c>
      <c r="B209" s="600" t="s">
        <v>975</v>
      </c>
      <c r="C209" s="262">
        <v>39812200</v>
      </c>
      <c r="D209" s="258">
        <v>3</v>
      </c>
      <c r="E209" s="258">
        <v>3981</v>
      </c>
      <c r="F209" s="258">
        <v>2</v>
      </c>
      <c r="G209" s="259">
        <v>2</v>
      </c>
      <c r="H209" s="258">
        <v>0</v>
      </c>
      <c r="I209" s="255" t="str">
        <f t="shared" si="26"/>
        <v>18520115O280</v>
      </c>
      <c r="J209" s="255"/>
      <c r="K209" s="435">
        <v>6552765</v>
      </c>
      <c r="L209" s="435">
        <f t="shared" si="24"/>
        <v>6254596</v>
      </c>
      <c r="M209" s="439">
        <f t="shared" si="28"/>
        <v>6552765</v>
      </c>
      <c r="N209" s="435">
        <v>6254596</v>
      </c>
      <c r="O209" s="435">
        <f t="shared" si="30"/>
        <v>6254596</v>
      </c>
      <c r="P209" s="435">
        <v>6254596</v>
      </c>
      <c r="Q209" s="258" t="str">
        <f t="shared" si="27"/>
        <v>32</v>
      </c>
      <c r="R209" s="439">
        <f t="shared" si="29"/>
        <v>6254596</v>
      </c>
    </row>
    <row r="210" spans="1:18">
      <c r="A210" s="600">
        <v>185201</v>
      </c>
      <c r="B210" s="600" t="s">
        <v>975</v>
      </c>
      <c r="C210" s="262">
        <v>39812208</v>
      </c>
      <c r="D210" s="258">
        <v>3</v>
      </c>
      <c r="E210" s="258">
        <v>3981</v>
      </c>
      <c r="F210" s="258">
        <v>2</v>
      </c>
      <c r="G210" s="259">
        <v>2</v>
      </c>
      <c r="H210" s="258">
        <v>8</v>
      </c>
      <c r="I210" s="255" t="str">
        <f t="shared" si="26"/>
        <v>18520115O280</v>
      </c>
      <c r="J210" s="255"/>
      <c r="K210" s="435">
        <v>1511209</v>
      </c>
      <c r="L210" s="435">
        <f t="shared" si="24"/>
        <v>1011479</v>
      </c>
      <c r="M210" s="439">
        <f t="shared" si="28"/>
        <v>1511209</v>
      </c>
      <c r="N210" s="435">
        <v>1011479</v>
      </c>
      <c r="O210" s="435">
        <f t="shared" si="30"/>
        <v>1011479</v>
      </c>
      <c r="P210" s="435">
        <v>1011479</v>
      </c>
      <c r="Q210" s="258" t="str">
        <f t="shared" si="27"/>
        <v>32</v>
      </c>
      <c r="R210" s="439">
        <f t="shared" si="29"/>
        <v>1011479</v>
      </c>
    </row>
    <row r="211" spans="1:18">
      <c r="A211" s="600">
        <v>185201</v>
      </c>
      <c r="B211" s="600" t="s">
        <v>975</v>
      </c>
      <c r="C211" s="262">
        <v>39821100</v>
      </c>
      <c r="D211" s="258">
        <v>3</v>
      </c>
      <c r="E211" s="258">
        <v>3982</v>
      </c>
      <c r="F211" s="258">
        <v>1</v>
      </c>
      <c r="G211" s="259">
        <v>1</v>
      </c>
      <c r="H211" s="258">
        <v>0</v>
      </c>
      <c r="I211" s="255" t="str">
        <f t="shared" si="26"/>
        <v>18520115O280</v>
      </c>
      <c r="J211" s="255"/>
      <c r="K211" s="435">
        <v>2998210</v>
      </c>
      <c r="L211" s="435">
        <f t="shared" si="24"/>
        <v>2871081.37</v>
      </c>
      <c r="M211" s="439">
        <f t="shared" si="28"/>
        <v>2998210</v>
      </c>
      <c r="N211" s="435">
        <v>2871081.37</v>
      </c>
      <c r="O211" s="435">
        <v>2873285</v>
      </c>
      <c r="P211" s="435">
        <v>2871081.37</v>
      </c>
      <c r="Q211" s="258" t="str">
        <f t="shared" si="27"/>
        <v>31</v>
      </c>
      <c r="R211" s="439">
        <f t="shared" si="29"/>
        <v>2871081.37</v>
      </c>
    </row>
    <row r="212" spans="1:18">
      <c r="A212" s="600">
        <v>185201</v>
      </c>
      <c r="B212" s="600" t="s">
        <v>975</v>
      </c>
      <c r="C212" s="262">
        <v>39822100</v>
      </c>
      <c r="D212" s="258">
        <v>3</v>
      </c>
      <c r="E212" s="258">
        <v>3982</v>
      </c>
      <c r="F212" s="258">
        <v>2</v>
      </c>
      <c r="G212" s="259">
        <v>1</v>
      </c>
      <c r="H212" s="258">
        <v>0</v>
      </c>
      <c r="I212" s="255" t="str">
        <f t="shared" si="26"/>
        <v>18520115O280</v>
      </c>
      <c r="J212" s="255"/>
      <c r="K212" s="435">
        <v>999403</v>
      </c>
      <c r="L212" s="435">
        <f t="shared" si="24"/>
        <v>957755</v>
      </c>
      <c r="M212" s="439">
        <f t="shared" si="28"/>
        <v>999403</v>
      </c>
      <c r="N212" s="435">
        <v>957755</v>
      </c>
      <c r="O212" s="435">
        <v>999403</v>
      </c>
      <c r="P212" s="435">
        <v>957755</v>
      </c>
      <c r="Q212" s="258" t="str">
        <f t="shared" si="27"/>
        <v>32</v>
      </c>
      <c r="R212" s="439">
        <f t="shared" si="29"/>
        <v>957755</v>
      </c>
    </row>
    <row r="213" spans="1:18">
      <c r="A213" s="600">
        <v>185201</v>
      </c>
      <c r="B213" s="600" t="s">
        <v>975</v>
      </c>
      <c r="C213" s="262">
        <v>39822108</v>
      </c>
      <c r="D213" s="258">
        <v>3</v>
      </c>
      <c r="E213" s="258">
        <v>3982</v>
      </c>
      <c r="F213" s="258">
        <v>2</v>
      </c>
      <c r="G213" s="259">
        <v>1</v>
      </c>
      <c r="H213" s="258">
        <v>8</v>
      </c>
      <c r="I213" s="255" t="str">
        <f t="shared" si="26"/>
        <v>18520115O280</v>
      </c>
      <c r="J213" s="255"/>
      <c r="K213" s="435">
        <v>203370</v>
      </c>
      <c r="L213" s="435">
        <f t="shared" si="24"/>
        <v>186422</v>
      </c>
      <c r="M213" s="439">
        <f t="shared" si="28"/>
        <v>203370</v>
      </c>
      <c r="N213" s="435">
        <v>186422</v>
      </c>
      <c r="O213" s="435">
        <v>203370</v>
      </c>
      <c r="P213" s="435">
        <v>186422</v>
      </c>
      <c r="Q213" s="258" t="str">
        <f t="shared" si="27"/>
        <v>32</v>
      </c>
      <c r="R213" s="439">
        <f t="shared" si="29"/>
        <v>186422</v>
      </c>
    </row>
    <row r="214" spans="1:18">
      <c r="A214" s="600">
        <v>185201</v>
      </c>
      <c r="B214" s="600" t="s">
        <v>975</v>
      </c>
      <c r="C214" s="262">
        <v>51112100</v>
      </c>
      <c r="D214" s="258">
        <v>5</v>
      </c>
      <c r="E214" s="258">
        <v>5111</v>
      </c>
      <c r="F214" s="258">
        <v>2</v>
      </c>
      <c r="G214" s="259">
        <v>1</v>
      </c>
      <c r="H214" s="258">
        <v>0</v>
      </c>
      <c r="I214" s="255" t="str">
        <f t="shared" si="26"/>
        <v>18520115O280</v>
      </c>
      <c r="J214" s="255" t="s">
        <v>988</v>
      </c>
      <c r="K214" s="435">
        <v>835000</v>
      </c>
      <c r="L214" s="435">
        <f t="shared" si="24"/>
        <v>833626.43</v>
      </c>
      <c r="M214" s="439">
        <f t="shared" si="28"/>
        <v>835000</v>
      </c>
      <c r="N214" s="435">
        <v>833626.43</v>
      </c>
      <c r="O214" s="435">
        <v>835000</v>
      </c>
      <c r="P214" s="435">
        <v>833626.43000000017</v>
      </c>
      <c r="Q214" s="258" t="str">
        <f t="shared" si="27"/>
        <v>52</v>
      </c>
      <c r="R214" s="439">
        <f t="shared" si="29"/>
        <v>833626.43000000017</v>
      </c>
    </row>
    <row r="215" spans="1:18">
      <c r="A215" s="600">
        <v>185201</v>
      </c>
      <c r="B215" s="600" t="s">
        <v>975</v>
      </c>
      <c r="C215" s="262">
        <v>51112100</v>
      </c>
      <c r="D215" s="258">
        <v>5</v>
      </c>
      <c r="E215" s="258">
        <v>5111</v>
      </c>
      <c r="F215" s="258">
        <v>2</v>
      </c>
      <c r="G215" s="259">
        <v>1</v>
      </c>
      <c r="H215" s="258">
        <v>0</v>
      </c>
      <c r="I215" s="255" t="str">
        <f t="shared" si="26"/>
        <v>18520115O280</v>
      </c>
      <c r="J215" s="255" t="s">
        <v>989</v>
      </c>
      <c r="K215" s="435">
        <v>500000</v>
      </c>
      <c r="L215" s="435">
        <f t="shared" si="24"/>
        <v>497689.61</v>
      </c>
      <c r="M215" s="439">
        <f t="shared" si="28"/>
        <v>500000</v>
      </c>
      <c r="N215" s="435">
        <v>497689.61</v>
      </c>
      <c r="O215" s="435">
        <v>497689.61</v>
      </c>
      <c r="P215" s="435">
        <v>497689.61</v>
      </c>
      <c r="Q215" s="258" t="str">
        <f t="shared" si="27"/>
        <v>52</v>
      </c>
      <c r="R215" s="439">
        <f t="shared" si="29"/>
        <v>497689.61</v>
      </c>
    </row>
    <row r="216" spans="1:18">
      <c r="A216" s="600">
        <v>185201</v>
      </c>
      <c r="B216" s="600" t="s">
        <v>975</v>
      </c>
      <c r="C216" s="262">
        <v>51112100</v>
      </c>
      <c r="D216" s="258">
        <v>5</v>
      </c>
      <c r="E216" s="258">
        <v>5111</v>
      </c>
      <c r="F216" s="258">
        <v>2</v>
      </c>
      <c r="G216" s="259">
        <v>1</v>
      </c>
      <c r="H216" s="258">
        <v>0</v>
      </c>
      <c r="I216" s="255" t="str">
        <f t="shared" si="26"/>
        <v>18520115O280</v>
      </c>
      <c r="J216" s="255" t="s">
        <v>990</v>
      </c>
      <c r="K216" s="435">
        <v>1261500</v>
      </c>
      <c r="L216" s="435">
        <f t="shared" si="24"/>
        <v>1157633.5900000001</v>
      </c>
      <c r="M216" s="439">
        <f t="shared" si="28"/>
        <v>1261500</v>
      </c>
      <c r="N216" s="435">
        <v>1157633.5900000001</v>
      </c>
      <c r="O216" s="435">
        <v>1157806.31</v>
      </c>
      <c r="P216" s="435">
        <v>1157633.5900000001</v>
      </c>
      <c r="Q216" s="258" t="str">
        <f t="shared" si="27"/>
        <v>52</v>
      </c>
      <c r="R216" s="439">
        <f t="shared" si="29"/>
        <v>1157633.5900000001</v>
      </c>
    </row>
    <row r="217" spans="1:18">
      <c r="A217" s="600">
        <v>185201</v>
      </c>
      <c r="B217" s="600" t="s">
        <v>975</v>
      </c>
      <c r="C217" s="262">
        <v>51512100</v>
      </c>
      <c r="D217" s="258">
        <v>5</v>
      </c>
      <c r="E217" s="258">
        <v>5151</v>
      </c>
      <c r="F217" s="258">
        <v>2</v>
      </c>
      <c r="G217" s="259">
        <v>1</v>
      </c>
      <c r="H217" s="258">
        <v>0</v>
      </c>
      <c r="I217" s="255" t="str">
        <f t="shared" si="26"/>
        <v>18520115O280</v>
      </c>
      <c r="J217" s="255" t="s">
        <v>991</v>
      </c>
      <c r="K217" s="435">
        <v>3310699</v>
      </c>
      <c r="L217" s="435">
        <f t="shared" si="24"/>
        <v>0</v>
      </c>
      <c r="M217" s="439">
        <f t="shared" si="28"/>
        <v>3310699</v>
      </c>
      <c r="N217" s="435">
        <v>0</v>
      </c>
      <c r="Q217" s="258" t="str">
        <f t="shared" si="27"/>
        <v>52</v>
      </c>
      <c r="R217" s="439">
        <f t="shared" si="29"/>
        <v>0</v>
      </c>
    </row>
    <row r="218" spans="1:18">
      <c r="A218" s="600">
        <v>185201</v>
      </c>
      <c r="B218" s="600" t="s">
        <v>975</v>
      </c>
      <c r="C218" s="262">
        <v>51512200</v>
      </c>
      <c r="D218" s="258">
        <v>5</v>
      </c>
      <c r="E218" s="258">
        <v>5151</v>
      </c>
      <c r="F218" s="258">
        <v>2</v>
      </c>
      <c r="G218" s="259">
        <v>2</v>
      </c>
      <c r="H218" s="258">
        <v>0</v>
      </c>
      <c r="I218" s="255" t="str">
        <f t="shared" si="26"/>
        <v>18520115O280</v>
      </c>
      <c r="J218" s="255" t="s">
        <v>991</v>
      </c>
      <c r="K218" s="435">
        <v>0</v>
      </c>
      <c r="L218" s="435">
        <f t="shared" si="24"/>
        <v>2483028</v>
      </c>
      <c r="M218" s="439">
        <f t="shared" si="28"/>
        <v>0</v>
      </c>
      <c r="N218" s="435">
        <v>2483028</v>
      </c>
      <c r="O218" s="435">
        <f>P218</f>
        <v>2483028</v>
      </c>
      <c r="P218" s="435">
        <v>2483028</v>
      </c>
      <c r="Q218" s="258" t="str">
        <f t="shared" si="27"/>
        <v>52</v>
      </c>
      <c r="R218" s="439">
        <f t="shared" si="29"/>
        <v>2483028</v>
      </c>
    </row>
    <row r="219" spans="1:18">
      <c r="A219" s="600">
        <v>185201</v>
      </c>
      <c r="B219" s="600" t="s">
        <v>975</v>
      </c>
      <c r="C219" s="262">
        <v>51912100</v>
      </c>
      <c r="D219" s="258">
        <v>5</v>
      </c>
      <c r="E219" s="258">
        <v>5191</v>
      </c>
      <c r="F219" s="258">
        <v>2</v>
      </c>
      <c r="G219" s="259">
        <v>1</v>
      </c>
      <c r="H219" s="258">
        <v>0</v>
      </c>
      <c r="I219" s="255" t="str">
        <f t="shared" si="26"/>
        <v>18520115O280</v>
      </c>
      <c r="J219" s="255" t="s">
        <v>992</v>
      </c>
      <c r="K219" s="435">
        <v>105384</v>
      </c>
      <c r="L219" s="435">
        <f t="shared" si="24"/>
        <v>139478.39999999999</v>
      </c>
      <c r="M219" s="439">
        <f t="shared" si="28"/>
        <v>105384</v>
      </c>
      <c r="N219" s="435">
        <v>139478.39999999999</v>
      </c>
      <c r="O219" s="435">
        <v>139478.39999999999</v>
      </c>
      <c r="P219" s="435">
        <v>139478.39999999999</v>
      </c>
      <c r="Q219" s="258" t="str">
        <f t="shared" si="27"/>
        <v>52</v>
      </c>
      <c r="R219" s="439">
        <f t="shared" si="29"/>
        <v>139478.39999999999</v>
      </c>
    </row>
    <row r="220" spans="1:18">
      <c r="A220" s="600">
        <v>185201</v>
      </c>
      <c r="B220" s="600" t="s">
        <v>975</v>
      </c>
      <c r="C220" s="262">
        <v>52912100</v>
      </c>
      <c r="D220" s="258">
        <v>5</v>
      </c>
      <c r="E220" s="258">
        <v>5291</v>
      </c>
      <c r="F220" s="258">
        <v>2</v>
      </c>
      <c r="G220" s="259">
        <v>1</v>
      </c>
      <c r="H220" s="258">
        <v>0</v>
      </c>
      <c r="I220" s="255" t="str">
        <f t="shared" si="26"/>
        <v>18520115O280</v>
      </c>
      <c r="J220" s="255" t="s">
        <v>990</v>
      </c>
      <c r="K220" s="435">
        <v>69600</v>
      </c>
      <c r="L220" s="435">
        <f t="shared" ref="L220:L241" si="31">+N220</f>
        <v>63892.800000000003</v>
      </c>
      <c r="M220" s="439">
        <f t="shared" si="28"/>
        <v>69600</v>
      </c>
      <c r="N220" s="435">
        <v>63892.800000000003</v>
      </c>
      <c r="O220" s="435">
        <v>63892.800000000003</v>
      </c>
      <c r="P220" s="435">
        <v>63892.800000000003</v>
      </c>
      <c r="Q220" s="258" t="str">
        <f t="shared" si="27"/>
        <v>52</v>
      </c>
      <c r="R220" s="439">
        <f t="shared" si="29"/>
        <v>63892.800000000003</v>
      </c>
    </row>
    <row r="221" spans="1:18">
      <c r="A221" s="600">
        <v>185201</v>
      </c>
      <c r="B221" s="600" t="s">
        <v>975</v>
      </c>
      <c r="C221" s="262">
        <v>56212100</v>
      </c>
      <c r="D221" s="258">
        <v>5</v>
      </c>
      <c r="E221" s="258">
        <v>5621</v>
      </c>
      <c r="F221" s="258">
        <v>2</v>
      </c>
      <c r="G221" s="259">
        <v>1</v>
      </c>
      <c r="H221" s="258">
        <v>0</v>
      </c>
      <c r="I221" s="255" t="str">
        <f t="shared" si="26"/>
        <v>18520115O280</v>
      </c>
      <c r="J221" s="255" t="s">
        <v>993</v>
      </c>
      <c r="K221" s="435">
        <v>835036</v>
      </c>
      <c r="L221" s="435">
        <f t="shared" si="31"/>
        <v>499808.8</v>
      </c>
      <c r="M221" s="439">
        <f t="shared" si="28"/>
        <v>835036</v>
      </c>
      <c r="N221" s="435">
        <v>499808.8</v>
      </c>
      <c r="O221" s="435">
        <v>499808.81</v>
      </c>
      <c r="P221" s="435">
        <v>499808.8</v>
      </c>
      <c r="Q221" s="258" t="str">
        <f t="shared" si="27"/>
        <v>52</v>
      </c>
      <c r="R221" s="439">
        <f t="shared" si="29"/>
        <v>499808.8</v>
      </c>
    </row>
    <row r="222" spans="1:18">
      <c r="A222" s="600">
        <v>185201</v>
      </c>
      <c r="B222" s="600" t="s">
        <v>975</v>
      </c>
      <c r="C222" s="262">
        <v>56312100</v>
      </c>
      <c r="D222" s="258">
        <v>5</v>
      </c>
      <c r="E222" s="258">
        <v>5631</v>
      </c>
      <c r="F222" s="258">
        <v>2</v>
      </c>
      <c r="G222" s="259">
        <v>1</v>
      </c>
      <c r="H222" s="258">
        <v>0</v>
      </c>
      <c r="I222" s="255" t="str">
        <f t="shared" si="26"/>
        <v>18520115O280</v>
      </c>
      <c r="J222" s="255" t="s">
        <v>993</v>
      </c>
      <c r="K222" s="435">
        <v>30000</v>
      </c>
      <c r="L222" s="435">
        <f t="shared" si="31"/>
        <v>0</v>
      </c>
      <c r="M222" s="439">
        <f t="shared" si="28"/>
        <v>30000</v>
      </c>
      <c r="N222" s="435">
        <v>0</v>
      </c>
      <c r="Q222" s="258" t="str">
        <f t="shared" si="27"/>
        <v>52</v>
      </c>
      <c r="R222" s="439">
        <f t="shared" si="29"/>
        <v>0</v>
      </c>
    </row>
    <row r="223" spans="1:18">
      <c r="A223" s="600">
        <v>185201</v>
      </c>
      <c r="B223" s="600" t="s">
        <v>975</v>
      </c>
      <c r="C223" s="262">
        <v>56512100</v>
      </c>
      <c r="D223" s="258">
        <v>5</v>
      </c>
      <c r="E223" s="258">
        <v>5651</v>
      </c>
      <c r="F223" s="258">
        <v>2</v>
      </c>
      <c r="G223" s="259">
        <v>1</v>
      </c>
      <c r="H223" s="258">
        <v>0</v>
      </c>
      <c r="I223" s="255" t="str">
        <f t="shared" si="26"/>
        <v>18520115O280</v>
      </c>
      <c r="J223" s="255" t="s">
        <v>990</v>
      </c>
      <c r="K223" s="435">
        <v>532440</v>
      </c>
      <c r="L223" s="435">
        <f t="shared" si="31"/>
        <v>355999.98</v>
      </c>
      <c r="M223" s="439">
        <f t="shared" si="28"/>
        <v>532440</v>
      </c>
      <c r="N223" s="435">
        <v>355999.98</v>
      </c>
      <c r="O223" s="435">
        <v>355999.98</v>
      </c>
      <c r="P223" s="435">
        <v>355999.98</v>
      </c>
      <c r="Q223" s="258" t="str">
        <f t="shared" si="27"/>
        <v>52</v>
      </c>
      <c r="R223" s="439">
        <f t="shared" si="29"/>
        <v>355999.98</v>
      </c>
    </row>
    <row r="224" spans="1:18">
      <c r="A224" s="600">
        <v>185201</v>
      </c>
      <c r="B224" s="600" t="s">
        <v>975</v>
      </c>
      <c r="C224" s="262">
        <v>56612100</v>
      </c>
      <c r="D224" s="258">
        <v>5</v>
      </c>
      <c r="E224" s="258">
        <v>5661</v>
      </c>
      <c r="F224" s="258">
        <v>2</v>
      </c>
      <c r="G224" s="259">
        <v>1</v>
      </c>
      <c r="H224" s="258">
        <v>0</v>
      </c>
      <c r="I224" s="255" t="str">
        <f t="shared" si="26"/>
        <v>18520115O280</v>
      </c>
      <c r="J224" s="255" t="s">
        <v>993</v>
      </c>
      <c r="K224" s="435">
        <v>290000</v>
      </c>
      <c r="L224" s="435">
        <f t="shared" si="31"/>
        <v>0</v>
      </c>
      <c r="M224" s="439">
        <f t="shared" si="28"/>
        <v>290000</v>
      </c>
      <c r="N224" s="435">
        <v>0</v>
      </c>
      <c r="Q224" s="258" t="str">
        <f t="shared" si="27"/>
        <v>52</v>
      </c>
      <c r="R224" s="439">
        <f t="shared" si="29"/>
        <v>0</v>
      </c>
    </row>
    <row r="225" spans="1:18">
      <c r="A225" s="600">
        <v>185201</v>
      </c>
      <c r="B225" s="600" t="s">
        <v>975</v>
      </c>
      <c r="C225" s="262">
        <v>56912100</v>
      </c>
      <c r="D225" s="258">
        <v>5</v>
      </c>
      <c r="E225" s="258">
        <v>5691</v>
      </c>
      <c r="F225" s="258">
        <v>2</v>
      </c>
      <c r="G225" s="259">
        <v>1</v>
      </c>
      <c r="H225" s="258">
        <v>0</v>
      </c>
      <c r="I225" s="255" t="str">
        <f t="shared" si="26"/>
        <v>18520115O280</v>
      </c>
      <c r="J225" s="255" t="s">
        <v>992</v>
      </c>
      <c r="K225" s="435">
        <v>449616</v>
      </c>
      <c r="L225" s="435">
        <f t="shared" si="31"/>
        <v>449071.96</v>
      </c>
      <c r="M225" s="439">
        <f t="shared" si="28"/>
        <v>449616</v>
      </c>
      <c r="N225" s="435">
        <v>449071.96</v>
      </c>
      <c r="O225" s="435">
        <v>449071.96</v>
      </c>
      <c r="P225" s="435">
        <v>449071.96</v>
      </c>
      <c r="Q225" s="258" t="str">
        <f t="shared" si="27"/>
        <v>52</v>
      </c>
      <c r="R225" s="439">
        <f t="shared" si="29"/>
        <v>449071.96</v>
      </c>
    </row>
    <row r="226" spans="1:18">
      <c r="A226" s="600">
        <v>185201</v>
      </c>
      <c r="B226" s="600" t="s">
        <v>975</v>
      </c>
      <c r="C226" s="262">
        <v>59112100</v>
      </c>
      <c r="D226" s="258">
        <v>5</v>
      </c>
      <c r="E226" s="258">
        <v>5911</v>
      </c>
      <c r="F226" s="258">
        <v>2</v>
      </c>
      <c r="G226" s="259">
        <v>1</v>
      </c>
      <c r="H226" s="258">
        <v>0</v>
      </c>
      <c r="I226" s="255" t="str">
        <f t="shared" si="26"/>
        <v>18520115O280</v>
      </c>
      <c r="J226" s="255" t="s">
        <v>994</v>
      </c>
      <c r="K226" s="435">
        <v>2525000</v>
      </c>
      <c r="L226" s="435">
        <f t="shared" si="31"/>
        <v>2325777.5</v>
      </c>
      <c r="M226" s="439">
        <f t="shared" si="28"/>
        <v>2525000</v>
      </c>
      <c r="N226" s="435">
        <v>2325777.5</v>
      </c>
      <c r="O226" s="435">
        <v>2325777.5</v>
      </c>
      <c r="P226" s="435">
        <v>2325777.5</v>
      </c>
      <c r="Q226" s="258" t="str">
        <f t="shared" si="27"/>
        <v>52</v>
      </c>
      <c r="R226" s="439">
        <f t="shared" si="29"/>
        <v>2325777.5</v>
      </c>
    </row>
    <row r="227" spans="1:18">
      <c r="A227" s="600">
        <v>185201</v>
      </c>
      <c r="B227" s="600" t="s">
        <v>976</v>
      </c>
      <c r="C227" s="262">
        <v>11311100</v>
      </c>
      <c r="D227" s="258">
        <v>1</v>
      </c>
      <c r="E227" s="258">
        <v>1131</v>
      </c>
      <c r="F227" s="258">
        <v>1</v>
      </c>
      <c r="G227" s="259">
        <v>1</v>
      </c>
      <c r="H227" s="258">
        <v>0</v>
      </c>
      <c r="I227" s="255" t="str">
        <f t="shared" si="26"/>
        <v>18520115O380</v>
      </c>
      <c r="J227" s="255"/>
      <c r="K227" s="435">
        <v>33902296</v>
      </c>
      <c r="L227" s="435">
        <f t="shared" si="31"/>
        <v>33902296</v>
      </c>
      <c r="M227" s="439">
        <f t="shared" si="28"/>
        <v>33902296</v>
      </c>
      <c r="N227" s="435">
        <v>33902296</v>
      </c>
      <c r="O227" s="435">
        <v>33902296</v>
      </c>
      <c r="P227" s="435">
        <v>33902296</v>
      </c>
      <c r="Q227" s="258" t="str">
        <f t="shared" si="27"/>
        <v>11</v>
      </c>
      <c r="R227" s="439">
        <f t="shared" si="29"/>
        <v>33902296</v>
      </c>
    </row>
    <row r="228" spans="1:18">
      <c r="A228" s="600">
        <v>185201</v>
      </c>
      <c r="B228" s="600" t="s">
        <v>976</v>
      </c>
      <c r="C228" s="262">
        <v>12212108</v>
      </c>
      <c r="D228" s="258">
        <v>1</v>
      </c>
      <c r="E228" s="258">
        <v>1221</v>
      </c>
      <c r="F228" s="258">
        <v>2</v>
      </c>
      <c r="G228" s="259">
        <v>1</v>
      </c>
      <c r="H228" s="258">
        <v>8</v>
      </c>
      <c r="I228" s="255" t="str">
        <f t="shared" si="26"/>
        <v>18520115O380</v>
      </c>
      <c r="J228" s="255"/>
      <c r="K228" s="435">
        <v>30945338</v>
      </c>
      <c r="L228" s="435">
        <f t="shared" si="31"/>
        <v>10487439.640000001</v>
      </c>
      <c r="M228" s="439">
        <f t="shared" si="28"/>
        <v>30945338</v>
      </c>
      <c r="N228" s="435">
        <v>10487439.640000001</v>
      </c>
      <c r="O228" s="435">
        <v>11350618.41</v>
      </c>
      <c r="P228" s="435">
        <v>10487439.639999999</v>
      </c>
      <c r="Q228" s="258" t="str">
        <f t="shared" si="27"/>
        <v>12</v>
      </c>
      <c r="R228" s="439">
        <f t="shared" si="29"/>
        <v>10487439.639999999</v>
      </c>
    </row>
    <row r="229" spans="1:18">
      <c r="A229" s="600">
        <v>185201</v>
      </c>
      <c r="B229" s="600" t="s">
        <v>976</v>
      </c>
      <c r="C229" s="262">
        <v>15412218</v>
      </c>
      <c r="D229" s="258">
        <v>1</v>
      </c>
      <c r="E229" s="258">
        <v>1541</v>
      </c>
      <c r="F229" s="258">
        <v>2</v>
      </c>
      <c r="G229" s="259">
        <v>2</v>
      </c>
      <c r="H229" s="258">
        <v>18</v>
      </c>
      <c r="I229" s="255" t="str">
        <f t="shared" si="26"/>
        <v>18520115O380</v>
      </c>
      <c r="J229" s="255"/>
      <c r="K229" s="435">
        <v>0</v>
      </c>
      <c r="L229" s="435">
        <f t="shared" si="31"/>
        <v>7094000</v>
      </c>
      <c r="M229" s="439">
        <f t="shared" si="28"/>
        <v>0</v>
      </c>
      <c r="N229" s="435">
        <v>7094000</v>
      </c>
      <c r="O229" s="435">
        <f>P229</f>
        <v>7094000</v>
      </c>
      <c r="P229" s="435">
        <v>7094000</v>
      </c>
      <c r="Q229" s="258" t="str">
        <f t="shared" si="27"/>
        <v>12</v>
      </c>
      <c r="R229" s="439">
        <f t="shared" si="29"/>
        <v>7094000</v>
      </c>
    </row>
    <row r="230" spans="1:18">
      <c r="A230" s="600">
        <v>185201</v>
      </c>
      <c r="B230" s="600" t="s">
        <v>976</v>
      </c>
      <c r="C230" s="262">
        <v>15491106</v>
      </c>
      <c r="D230" s="258">
        <v>1</v>
      </c>
      <c r="E230" s="258">
        <v>1549</v>
      </c>
      <c r="F230" s="258">
        <v>1</v>
      </c>
      <c r="G230" s="259">
        <v>1</v>
      </c>
      <c r="H230" s="258">
        <v>6</v>
      </c>
      <c r="I230" s="255" t="str">
        <f t="shared" si="26"/>
        <v>18520115O380</v>
      </c>
      <c r="J230" s="255"/>
      <c r="K230" s="435">
        <v>0</v>
      </c>
      <c r="L230" s="435">
        <f t="shared" si="31"/>
        <v>1327500</v>
      </c>
      <c r="M230" s="439">
        <f t="shared" si="28"/>
        <v>0</v>
      </c>
      <c r="N230" s="435">
        <v>1327500</v>
      </c>
      <c r="O230" s="435">
        <v>1327500</v>
      </c>
      <c r="P230" s="435">
        <v>1170500</v>
      </c>
      <c r="Q230" s="258" t="str">
        <f t="shared" si="27"/>
        <v>11</v>
      </c>
      <c r="R230" s="439">
        <f t="shared" si="29"/>
        <v>1170500</v>
      </c>
    </row>
    <row r="231" spans="1:18">
      <c r="A231" s="600">
        <v>185201</v>
      </c>
      <c r="B231" s="600" t="s">
        <v>976</v>
      </c>
      <c r="C231" s="262">
        <v>26112200</v>
      </c>
      <c r="D231" s="258">
        <v>2</v>
      </c>
      <c r="E231" s="258">
        <v>2611</v>
      </c>
      <c r="F231" s="258">
        <v>2</v>
      </c>
      <c r="G231" s="259">
        <v>2</v>
      </c>
      <c r="H231" s="258">
        <v>0</v>
      </c>
      <c r="I231" s="255" t="str">
        <f t="shared" si="26"/>
        <v>18520115O380</v>
      </c>
      <c r="J231" s="255"/>
      <c r="K231" s="435">
        <v>27022557</v>
      </c>
      <c r="L231" s="435">
        <f t="shared" si="31"/>
        <v>26665614.379999999</v>
      </c>
      <c r="M231" s="439">
        <f t="shared" si="28"/>
        <v>27022557</v>
      </c>
      <c r="N231" s="435">
        <v>26665614.379999999</v>
      </c>
      <c r="O231" s="435">
        <f>P231</f>
        <v>26665614.380000003</v>
      </c>
      <c r="P231" s="435">
        <v>26665614.380000003</v>
      </c>
      <c r="Q231" s="258" t="str">
        <f t="shared" si="27"/>
        <v>22</v>
      </c>
      <c r="R231" s="439">
        <f t="shared" si="29"/>
        <v>26665614.380000003</v>
      </c>
    </row>
    <row r="232" spans="1:18">
      <c r="A232" s="600">
        <v>185201</v>
      </c>
      <c r="B232" s="600" t="s">
        <v>976</v>
      </c>
      <c r="C232" s="262">
        <v>39411100</v>
      </c>
      <c r="D232" s="258">
        <v>3</v>
      </c>
      <c r="E232" s="258">
        <v>3941</v>
      </c>
      <c r="F232" s="258">
        <v>1</v>
      </c>
      <c r="G232" s="259">
        <v>1</v>
      </c>
      <c r="H232" s="258">
        <v>0</v>
      </c>
      <c r="I232" s="255" t="str">
        <f t="shared" si="26"/>
        <v>18520115O380</v>
      </c>
      <c r="J232" s="255"/>
      <c r="K232" s="435">
        <v>0</v>
      </c>
      <c r="L232" s="435">
        <f t="shared" si="31"/>
        <v>4000000</v>
      </c>
      <c r="M232" s="439">
        <f t="shared" si="28"/>
        <v>0</v>
      </c>
      <c r="N232" s="435">
        <v>4000000</v>
      </c>
      <c r="O232" s="435">
        <v>4000000</v>
      </c>
      <c r="P232" s="435">
        <v>4000000</v>
      </c>
      <c r="Q232" s="258" t="str">
        <f t="shared" si="27"/>
        <v>31</v>
      </c>
      <c r="R232" s="439">
        <f t="shared" si="29"/>
        <v>4000000</v>
      </c>
    </row>
    <row r="233" spans="1:18">
      <c r="A233" s="600">
        <v>185201</v>
      </c>
      <c r="B233" s="600" t="s">
        <v>995</v>
      </c>
      <c r="C233" s="262">
        <v>27211100</v>
      </c>
      <c r="D233" s="258">
        <v>2</v>
      </c>
      <c r="E233" s="258">
        <v>2721</v>
      </c>
      <c r="F233" s="258">
        <v>1</v>
      </c>
      <c r="G233" s="259">
        <v>1</v>
      </c>
      <c r="H233" s="258">
        <v>0</v>
      </c>
      <c r="I233" s="255" t="str">
        <f t="shared" si="26"/>
        <v>18520115O383</v>
      </c>
      <c r="J233" s="255"/>
      <c r="K233" s="435">
        <v>0</v>
      </c>
      <c r="L233" s="435">
        <f t="shared" si="31"/>
        <v>0</v>
      </c>
      <c r="M233" s="439">
        <f t="shared" si="28"/>
        <v>0</v>
      </c>
      <c r="N233" s="435">
        <v>0</v>
      </c>
      <c r="Q233" s="258" t="str">
        <f t="shared" si="27"/>
        <v>21</v>
      </c>
      <c r="R233" s="439">
        <f t="shared" si="29"/>
        <v>0</v>
      </c>
    </row>
    <row r="234" spans="1:18">
      <c r="A234" s="600">
        <v>185201</v>
      </c>
      <c r="B234" s="600" t="s">
        <v>977</v>
      </c>
      <c r="C234" s="262">
        <v>13231100</v>
      </c>
      <c r="D234" s="258">
        <v>1</v>
      </c>
      <c r="E234" s="258">
        <v>1323</v>
      </c>
      <c r="F234" s="258">
        <v>1</v>
      </c>
      <c r="G234" s="259">
        <v>1</v>
      </c>
      <c r="H234" s="258">
        <v>0</v>
      </c>
      <c r="I234" s="255" t="str">
        <f t="shared" si="26"/>
        <v>18520115O480</v>
      </c>
      <c r="J234" s="255"/>
      <c r="K234" s="435">
        <v>15643189</v>
      </c>
      <c r="L234" s="435">
        <f t="shared" si="31"/>
        <v>15643189</v>
      </c>
      <c r="M234" s="439">
        <f t="shared" si="28"/>
        <v>15643189</v>
      </c>
      <c r="N234" s="435">
        <v>15643189</v>
      </c>
      <c r="O234" s="435">
        <v>15643189</v>
      </c>
      <c r="P234" s="435">
        <v>15643189</v>
      </c>
      <c r="Q234" s="258" t="str">
        <f t="shared" si="27"/>
        <v>11</v>
      </c>
      <c r="R234" s="439">
        <f t="shared" si="29"/>
        <v>15643189</v>
      </c>
    </row>
    <row r="235" spans="1:18">
      <c r="A235" s="600">
        <v>185201</v>
      </c>
      <c r="B235" s="600" t="s">
        <v>977</v>
      </c>
      <c r="C235" s="262">
        <v>39411100</v>
      </c>
      <c r="D235" s="258">
        <v>3</v>
      </c>
      <c r="E235" s="258">
        <v>3941</v>
      </c>
      <c r="F235" s="258">
        <v>1</v>
      </c>
      <c r="G235" s="259">
        <v>1</v>
      </c>
      <c r="H235" s="258">
        <v>0</v>
      </c>
      <c r="I235" s="255" t="str">
        <f t="shared" si="26"/>
        <v>18520115O480</v>
      </c>
      <c r="J235" s="255"/>
      <c r="K235" s="435">
        <v>5618014</v>
      </c>
      <c r="L235" s="435">
        <f t="shared" si="31"/>
        <v>5148357.21</v>
      </c>
      <c r="M235" s="439">
        <f t="shared" si="28"/>
        <v>5618014</v>
      </c>
      <c r="N235" s="435">
        <v>5148357.21</v>
      </c>
      <c r="O235" s="435">
        <v>5423493.75</v>
      </c>
      <c r="P235" s="435">
        <v>3784109.04</v>
      </c>
      <c r="Q235" s="258" t="str">
        <f t="shared" si="27"/>
        <v>31</v>
      </c>
      <c r="R235" s="439">
        <f t="shared" si="29"/>
        <v>3784109.04</v>
      </c>
    </row>
    <row r="236" spans="1:18">
      <c r="A236" s="600">
        <v>185201</v>
      </c>
      <c r="B236" s="600" t="s">
        <v>996</v>
      </c>
      <c r="C236" s="262">
        <v>11322100</v>
      </c>
      <c r="D236" s="258">
        <v>1</v>
      </c>
      <c r="E236" s="258">
        <v>1132</v>
      </c>
      <c r="F236" s="258">
        <v>2</v>
      </c>
      <c r="G236" s="259">
        <v>1</v>
      </c>
      <c r="H236" s="258">
        <v>0</v>
      </c>
      <c r="I236" s="255" t="str">
        <f t="shared" si="26"/>
        <v>18520115O580</v>
      </c>
      <c r="J236" s="255"/>
      <c r="K236" s="435">
        <v>20604544</v>
      </c>
      <c r="L236" s="435">
        <f t="shared" si="31"/>
        <v>8546305</v>
      </c>
      <c r="M236" s="439">
        <f t="shared" si="28"/>
        <v>20604544</v>
      </c>
      <c r="N236" s="435">
        <v>8546305</v>
      </c>
      <c r="O236" s="435">
        <v>8546305</v>
      </c>
      <c r="P236" s="435">
        <v>8546305</v>
      </c>
      <c r="Q236" s="258" t="str">
        <f t="shared" si="27"/>
        <v>12</v>
      </c>
      <c r="R236" s="439">
        <f t="shared" si="29"/>
        <v>8546305</v>
      </c>
    </row>
    <row r="237" spans="1:18">
      <c r="A237" s="600">
        <v>185201</v>
      </c>
      <c r="B237" s="600" t="s">
        <v>996</v>
      </c>
      <c r="C237" s="262">
        <v>15911100</v>
      </c>
      <c r="D237" s="258">
        <v>1</v>
      </c>
      <c r="E237" s="258">
        <v>1591</v>
      </c>
      <c r="F237" s="258">
        <v>1</v>
      </c>
      <c r="G237" s="259">
        <v>1</v>
      </c>
      <c r="H237" s="258">
        <v>0</v>
      </c>
      <c r="I237" s="255" t="str">
        <f t="shared" si="26"/>
        <v>18520115O580</v>
      </c>
      <c r="J237" s="255"/>
      <c r="K237" s="435">
        <v>17721673</v>
      </c>
      <c r="L237" s="435">
        <f t="shared" si="31"/>
        <v>17721673</v>
      </c>
      <c r="M237" s="439">
        <f t="shared" si="28"/>
        <v>17721673</v>
      </c>
      <c r="N237" s="435">
        <v>17721673</v>
      </c>
      <c r="O237" s="435">
        <v>17721673</v>
      </c>
      <c r="P237" s="435">
        <v>17721673</v>
      </c>
      <c r="Q237" s="258" t="str">
        <f t="shared" si="27"/>
        <v>11</v>
      </c>
      <c r="R237" s="439">
        <f t="shared" si="29"/>
        <v>17721673</v>
      </c>
    </row>
    <row r="238" spans="1:18">
      <c r="A238" s="600">
        <v>185201</v>
      </c>
      <c r="B238" s="600" t="s">
        <v>996</v>
      </c>
      <c r="C238" s="262">
        <v>29612100</v>
      </c>
      <c r="D238" s="258">
        <v>2</v>
      </c>
      <c r="E238" s="258">
        <v>2961</v>
      </c>
      <c r="F238" s="258">
        <v>2</v>
      </c>
      <c r="G238" s="259">
        <v>1</v>
      </c>
      <c r="H238" s="258">
        <v>0</v>
      </c>
      <c r="I238" s="255" t="str">
        <f t="shared" si="26"/>
        <v>18520115O580</v>
      </c>
      <c r="J238" s="255"/>
      <c r="K238" s="435">
        <v>2010369</v>
      </c>
      <c r="L238" s="435">
        <f t="shared" si="31"/>
        <v>2010217.29</v>
      </c>
      <c r="M238" s="439">
        <f t="shared" si="28"/>
        <v>2010369</v>
      </c>
      <c r="N238" s="435">
        <v>2010217.29</v>
      </c>
      <c r="O238" s="435">
        <v>2010369</v>
      </c>
      <c r="P238" s="435">
        <v>2010217.2899999998</v>
      </c>
      <c r="Q238" s="258" t="str">
        <f t="shared" si="27"/>
        <v>22</v>
      </c>
      <c r="R238" s="439">
        <f t="shared" si="29"/>
        <v>2010217.2899999998</v>
      </c>
    </row>
    <row r="239" spans="1:18">
      <c r="A239" s="600">
        <v>185201</v>
      </c>
      <c r="B239" s="600" t="s">
        <v>981</v>
      </c>
      <c r="C239" s="262">
        <v>34511200</v>
      </c>
      <c r="D239" s="258">
        <v>3</v>
      </c>
      <c r="E239" s="258">
        <v>3451</v>
      </c>
      <c r="F239" s="258">
        <v>1</v>
      </c>
      <c r="G239" s="259">
        <v>2</v>
      </c>
      <c r="H239" s="258">
        <v>0</v>
      </c>
      <c r="I239" s="255" t="str">
        <f t="shared" si="26"/>
        <v>18520115O680</v>
      </c>
      <c r="J239" s="255"/>
      <c r="K239" s="435">
        <v>11623901</v>
      </c>
      <c r="L239" s="435">
        <f t="shared" si="31"/>
        <v>11623901</v>
      </c>
      <c r="M239" s="439">
        <f t="shared" si="28"/>
        <v>11623901</v>
      </c>
      <c r="N239" s="435">
        <v>11623901</v>
      </c>
      <c r="O239" s="435">
        <f>P239</f>
        <v>11623900.999999998</v>
      </c>
      <c r="P239" s="435">
        <v>11623900.999999998</v>
      </c>
      <c r="Q239" s="258" t="str">
        <f t="shared" si="27"/>
        <v>31</v>
      </c>
      <c r="R239" s="439">
        <f t="shared" si="29"/>
        <v>11623900.999999998</v>
      </c>
    </row>
    <row r="240" spans="1:18">
      <c r="A240" s="600">
        <v>185201</v>
      </c>
      <c r="B240" s="600" t="s">
        <v>981</v>
      </c>
      <c r="C240" s="262">
        <v>35312100</v>
      </c>
      <c r="D240" s="258">
        <v>3</v>
      </c>
      <c r="E240" s="258">
        <v>3531</v>
      </c>
      <c r="F240" s="258">
        <v>2</v>
      </c>
      <c r="G240" s="259">
        <v>1</v>
      </c>
      <c r="H240" s="258">
        <v>0</v>
      </c>
      <c r="I240" s="255" t="str">
        <f t="shared" si="26"/>
        <v>18520115O680</v>
      </c>
      <c r="J240" s="255"/>
      <c r="K240" s="435">
        <v>0</v>
      </c>
      <c r="L240" s="435">
        <f t="shared" si="31"/>
        <v>0</v>
      </c>
      <c r="M240" s="439">
        <f t="shared" si="28"/>
        <v>0</v>
      </c>
      <c r="N240" s="435">
        <v>0</v>
      </c>
      <c r="Q240" s="258" t="str">
        <f t="shared" si="27"/>
        <v>32</v>
      </c>
      <c r="R240" s="439">
        <f t="shared" si="29"/>
        <v>0</v>
      </c>
    </row>
    <row r="241" spans="1:18">
      <c r="A241" s="600">
        <v>185201</v>
      </c>
      <c r="B241" s="600" t="s">
        <v>981</v>
      </c>
      <c r="C241" s="262">
        <v>39411100</v>
      </c>
      <c r="D241" s="258">
        <v>3</v>
      </c>
      <c r="E241" s="258">
        <v>3941</v>
      </c>
      <c r="F241" s="258">
        <v>1</v>
      </c>
      <c r="G241" s="259">
        <v>1</v>
      </c>
      <c r="H241" s="258">
        <v>0</v>
      </c>
      <c r="I241" s="255" t="str">
        <f t="shared" si="26"/>
        <v>18520115O680</v>
      </c>
      <c r="J241" s="255"/>
      <c r="K241" s="435">
        <v>0</v>
      </c>
      <c r="L241" s="435">
        <f t="shared" si="31"/>
        <v>2184136.4</v>
      </c>
      <c r="M241" s="439">
        <f t="shared" si="28"/>
        <v>0</v>
      </c>
      <c r="N241" s="435">
        <v>2184136.4</v>
      </c>
      <c r="O241" s="435">
        <v>5169540.7</v>
      </c>
      <c r="P241" s="435">
        <v>2184136.4</v>
      </c>
      <c r="Q241" s="258" t="str">
        <f t="shared" si="27"/>
        <v>31</v>
      </c>
      <c r="R241" s="439">
        <f t="shared" si="29"/>
        <v>2184136.4</v>
      </c>
    </row>
    <row r="242" spans="1:18">
      <c r="A242" s="600">
        <v>185201</v>
      </c>
      <c r="B242" s="600" t="s">
        <v>982</v>
      </c>
      <c r="C242" s="262">
        <v>31121200</v>
      </c>
      <c r="D242" s="258">
        <v>3</v>
      </c>
      <c r="E242" s="258">
        <v>3112</v>
      </c>
      <c r="F242" s="258">
        <v>1</v>
      </c>
      <c r="G242" s="259">
        <v>2</v>
      </c>
      <c r="H242" s="258">
        <v>0</v>
      </c>
      <c r="I242" s="255" t="str">
        <f t="shared" si="26"/>
        <v>18520125P180</v>
      </c>
      <c r="J242" s="255"/>
      <c r="K242" s="435">
        <v>202926143</v>
      </c>
      <c r="L242" s="435">
        <f t="shared" ref="L242:L244" si="32">+K242</f>
        <v>202926143</v>
      </c>
      <c r="M242" s="439">
        <f t="shared" si="28"/>
        <v>202926143</v>
      </c>
      <c r="N242" s="435">
        <v>158570430.94</v>
      </c>
      <c r="O242" s="435">
        <f t="shared" ref="O242:O243" si="33">P242</f>
        <v>149297923.53</v>
      </c>
      <c r="P242" s="435">
        <v>149297923.53</v>
      </c>
      <c r="Q242" s="258" t="str">
        <f t="shared" si="27"/>
        <v>31</v>
      </c>
      <c r="R242" s="439">
        <f t="shared" si="29"/>
        <v>149297923.53</v>
      </c>
    </row>
    <row r="243" spans="1:18">
      <c r="A243" s="600">
        <v>185201</v>
      </c>
      <c r="B243" s="600" t="s">
        <v>982</v>
      </c>
      <c r="C243" s="262">
        <v>31311200</v>
      </c>
      <c r="D243" s="258">
        <v>3</v>
      </c>
      <c r="E243" s="258">
        <v>3131</v>
      </c>
      <c r="F243" s="258">
        <v>1</v>
      </c>
      <c r="G243" s="259">
        <v>2</v>
      </c>
      <c r="H243" s="258">
        <v>0</v>
      </c>
      <c r="I243" s="255" t="str">
        <f t="shared" si="26"/>
        <v>18520125P180</v>
      </c>
      <c r="J243" s="255"/>
      <c r="K243" s="435">
        <v>6674427</v>
      </c>
      <c r="L243" s="435">
        <f t="shared" si="32"/>
        <v>6674427</v>
      </c>
      <c r="M243" s="439">
        <f t="shared" si="28"/>
        <v>6674427</v>
      </c>
      <c r="N243" s="435">
        <v>6667635</v>
      </c>
      <c r="O243" s="435">
        <f t="shared" si="33"/>
        <v>6667635</v>
      </c>
      <c r="P243" s="435">
        <v>6667635</v>
      </c>
      <c r="Q243" s="258" t="str">
        <f t="shared" si="27"/>
        <v>31</v>
      </c>
      <c r="R243" s="439">
        <f t="shared" si="29"/>
        <v>6667635</v>
      </c>
    </row>
    <row r="244" spans="1:18">
      <c r="A244" s="600">
        <v>185201</v>
      </c>
      <c r="B244" s="600" t="s">
        <v>997</v>
      </c>
      <c r="C244" s="262">
        <v>35521100</v>
      </c>
      <c r="D244" s="258">
        <v>3</v>
      </c>
      <c r="E244" s="258">
        <v>3552</v>
      </c>
      <c r="F244" s="258">
        <v>1</v>
      </c>
      <c r="G244" s="259">
        <v>1</v>
      </c>
      <c r="H244" s="258">
        <v>0</v>
      </c>
      <c r="I244" s="255" t="str">
        <f t="shared" si="26"/>
        <v>18520125P183</v>
      </c>
      <c r="J244" s="255"/>
      <c r="K244" s="435">
        <v>0</v>
      </c>
      <c r="L244" s="435">
        <f t="shared" si="32"/>
        <v>0</v>
      </c>
      <c r="M244" s="439">
        <f t="shared" si="28"/>
        <v>0</v>
      </c>
      <c r="N244" s="435">
        <v>2249035.75</v>
      </c>
      <c r="O244" s="435">
        <v>2249956</v>
      </c>
      <c r="P244" s="435">
        <v>2249035.75</v>
      </c>
      <c r="Q244" s="258" t="str">
        <f t="shared" si="27"/>
        <v>31</v>
      </c>
      <c r="R244" s="439">
        <f t="shared" si="29"/>
        <v>2249035.75</v>
      </c>
    </row>
    <row r="245" spans="1:18">
      <c r="A245" s="600">
        <v>185203</v>
      </c>
      <c r="B245" s="600" t="s">
        <v>987</v>
      </c>
      <c r="C245" s="262">
        <v>33411100</v>
      </c>
      <c r="D245" s="258">
        <v>3</v>
      </c>
      <c r="E245" s="258">
        <v>3341</v>
      </c>
      <c r="F245" s="258">
        <v>1</v>
      </c>
      <c r="G245" s="259">
        <v>1</v>
      </c>
      <c r="H245" s="258">
        <v>0</v>
      </c>
      <c r="I245" s="255" t="str">
        <f t="shared" si="26"/>
        <v>18520315O175</v>
      </c>
      <c r="J245" s="255"/>
      <c r="K245" s="435">
        <v>0</v>
      </c>
      <c r="L245" s="435">
        <f t="shared" ref="L245:L262" si="34">+N245</f>
        <v>1015540</v>
      </c>
      <c r="M245" s="439">
        <f t="shared" si="28"/>
        <v>0</v>
      </c>
      <c r="N245" s="435">
        <v>1015540</v>
      </c>
      <c r="O245" s="435">
        <v>1184960</v>
      </c>
      <c r="P245" s="435">
        <v>1015540</v>
      </c>
      <c r="Q245" s="258" t="str">
        <f t="shared" si="27"/>
        <v>31</v>
      </c>
      <c r="R245" s="439">
        <f t="shared" si="29"/>
        <v>1015540</v>
      </c>
    </row>
    <row r="246" spans="1:18">
      <c r="A246" s="600">
        <v>185203</v>
      </c>
      <c r="B246" s="600" t="s">
        <v>975</v>
      </c>
      <c r="C246" s="262">
        <v>33411100</v>
      </c>
      <c r="D246" s="258">
        <v>3</v>
      </c>
      <c r="E246" s="258">
        <v>3341</v>
      </c>
      <c r="F246" s="258">
        <v>1</v>
      </c>
      <c r="G246" s="259">
        <v>1</v>
      </c>
      <c r="H246" s="258">
        <v>0</v>
      </c>
      <c r="I246" s="255" t="str">
        <f t="shared" si="26"/>
        <v>18520315O280</v>
      </c>
      <c r="J246" s="255"/>
      <c r="K246" s="435">
        <v>1500000</v>
      </c>
      <c r="L246" s="435">
        <f t="shared" si="34"/>
        <v>99520</v>
      </c>
      <c r="M246" s="439">
        <f t="shared" si="28"/>
        <v>1500000</v>
      </c>
      <c r="N246" s="435">
        <v>99520</v>
      </c>
      <c r="O246" s="435">
        <v>372589.64</v>
      </c>
      <c r="P246" s="435">
        <v>99520</v>
      </c>
      <c r="Q246" s="258" t="str">
        <f t="shared" si="27"/>
        <v>31</v>
      </c>
      <c r="R246" s="439">
        <f t="shared" si="29"/>
        <v>99520</v>
      </c>
    </row>
    <row r="247" spans="1:18">
      <c r="A247" s="600">
        <v>211203</v>
      </c>
      <c r="B247" s="600">
        <v>111280</v>
      </c>
      <c r="C247" s="262">
        <v>33621100</v>
      </c>
      <c r="D247" s="258">
        <v>3</v>
      </c>
      <c r="E247" s="258">
        <v>3362</v>
      </c>
      <c r="F247" s="258">
        <v>1</v>
      </c>
      <c r="G247" s="259">
        <v>1</v>
      </c>
      <c r="H247" s="258">
        <v>0</v>
      </c>
      <c r="I247" s="255" t="str">
        <f t="shared" si="26"/>
        <v>211203111280</v>
      </c>
      <c r="J247" s="255"/>
      <c r="K247" s="435">
        <v>0</v>
      </c>
      <c r="L247" s="435">
        <f t="shared" si="34"/>
        <v>1450</v>
      </c>
      <c r="M247" s="439">
        <f t="shared" si="28"/>
        <v>0</v>
      </c>
      <c r="N247" s="435">
        <v>1450</v>
      </c>
      <c r="O247" s="435">
        <v>1450</v>
      </c>
      <c r="Q247" s="258" t="str">
        <f t="shared" si="27"/>
        <v>31</v>
      </c>
      <c r="R247" s="439">
        <f t="shared" si="29"/>
        <v>0</v>
      </c>
    </row>
    <row r="248" spans="1:18">
      <c r="A248" s="600">
        <v>211203</v>
      </c>
      <c r="B248" s="600">
        <v>111280</v>
      </c>
      <c r="C248" s="262">
        <v>39211100</v>
      </c>
      <c r="D248" s="258">
        <v>3</v>
      </c>
      <c r="E248" s="258">
        <v>3921</v>
      </c>
      <c r="F248" s="258">
        <v>1</v>
      </c>
      <c r="G248" s="259">
        <v>1</v>
      </c>
      <c r="H248" s="258">
        <v>0</v>
      </c>
      <c r="I248" s="255" t="str">
        <f t="shared" si="26"/>
        <v>211203111280</v>
      </c>
      <c r="J248" s="255"/>
      <c r="K248" s="435">
        <v>8270</v>
      </c>
      <c r="L248" s="435">
        <f t="shared" si="34"/>
        <v>0</v>
      </c>
      <c r="M248" s="439">
        <f t="shared" si="28"/>
        <v>8270</v>
      </c>
      <c r="N248" s="435">
        <v>0</v>
      </c>
      <c r="Q248" s="258" t="str">
        <f t="shared" si="27"/>
        <v>31</v>
      </c>
      <c r="R248" s="439">
        <f t="shared" si="29"/>
        <v>0</v>
      </c>
    </row>
    <row r="249" spans="1:18">
      <c r="A249" s="600">
        <v>211203</v>
      </c>
      <c r="B249" s="600" t="s">
        <v>987</v>
      </c>
      <c r="C249" s="262">
        <v>35522100</v>
      </c>
      <c r="D249" s="258">
        <v>3</v>
      </c>
      <c r="E249" s="258">
        <v>3552</v>
      </c>
      <c r="F249" s="258">
        <v>2</v>
      </c>
      <c r="G249" s="259">
        <v>1</v>
      </c>
      <c r="H249" s="258">
        <v>0</v>
      </c>
      <c r="I249" s="255" t="str">
        <f t="shared" si="26"/>
        <v>21120315O175</v>
      </c>
      <c r="J249" s="255"/>
      <c r="K249" s="435">
        <v>0</v>
      </c>
      <c r="L249" s="435">
        <f t="shared" si="34"/>
        <v>702436.18</v>
      </c>
      <c r="M249" s="439">
        <f t="shared" si="28"/>
        <v>0</v>
      </c>
      <c r="N249" s="435">
        <v>702436.18</v>
      </c>
      <c r="O249" s="435">
        <v>710119.68</v>
      </c>
      <c r="P249" s="435">
        <v>702436.18</v>
      </c>
      <c r="Q249" s="258" t="str">
        <f t="shared" si="27"/>
        <v>32</v>
      </c>
      <c r="R249" s="439">
        <f t="shared" si="29"/>
        <v>702436.18</v>
      </c>
    </row>
    <row r="250" spans="1:18">
      <c r="A250" s="600">
        <v>211203</v>
      </c>
      <c r="B250" s="600" t="s">
        <v>975</v>
      </c>
      <c r="C250" s="262">
        <v>12212108</v>
      </c>
      <c r="D250" s="258">
        <v>1</v>
      </c>
      <c r="E250" s="258">
        <v>1221</v>
      </c>
      <c r="F250" s="258">
        <v>2</v>
      </c>
      <c r="G250" s="259">
        <v>1</v>
      </c>
      <c r="H250" s="258">
        <v>8</v>
      </c>
      <c r="I250" s="255" t="str">
        <f t="shared" si="26"/>
        <v>21120315O280</v>
      </c>
      <c r="J250" s="255"/>
      <c r="K250" s="435">
        <v>1429010</v>
      </c>
      <c r="L250" s="435">
        <f t="shared" si="34"/>
        <v>1284402</v>
      </c>
      <c r="M250" s="439">
        <f t="shared" si="28"/>
        <v>1429010</v>
      </c>
      <c r="N250" s="435">
        <v>1284402</v>
      </c>
      <c r="O250" s="435">
        <v>1369010</v>
      </c>
      <c r="P250" s="435">
        <v>1284402</v>
      </c>
      <c r="Q250" s="258" t="str">
        <f t="shared" si="27"/>
        <v>12</v>
      </c>
      <c r="R250" s="439">
        <f t="shared" si="29"/>
        <v>1284402</v>
      </c>
    </row>
    <row r="251" spans="1:18">
      <c r="A251" s="600">
        <v>211203</v>
      </c>
      <c r="B251" s="600" t="s">
        <v>975</v>
      </c>
      <c r="C251" s="262">
        <v>13232108</v>
      </c>
      <c r="D251" s="258">
        <v>1</v>
      </c>
      <c r="E251" s="258">
        <v>1323</v>
      </c>
      <c r="F251" s="258">
        <v>2</v>
      </c>
      <c r="G251" s="259">
        <v>1</v>
      </c>
      <c r="H251" s="258">
        <v>8</v>
      </c>
      <c r="I251" s="255" t="str">
        <f t="shared" si="26"/>
        <v>21120315O280</v>
      </c>
      <c r="J251" s="255"/>
      <c r="K251" s="435">
        <v>160292</v>
      </c>
      <c r="L251" s="435">
        <f t="shared" si="34"/>
        <v>0</v>
      </c>
      <c r="M251" s="439">
        <f t="shared" si="28"/>
        <v>160292</v>
      </c>
      <c r="N251" s="435">
        <v>0</v>
      </c>
      <c r="Q251" s="258" t="str">
        <f t="shared" si="27"/>
        <v>12</v>
      </c>
      <c r="R251" s="439">
        <f t="shared" si="29"/>
        <v>0</v>
      </c>
    </row>
    <row r="252" spans="1:18">
      <c r="A252" s="600">
        <v>211203</v>
      </c>
      <c r="B252" s="600" t="s">
        <v>975</v>
      </c>
      <c r="C252" s="262">
        <v>14112208</v>
      </c>
      <c r="D252" s="258">
        <v>1</v>
      </c>
      <c r="E252" s="258">
        <v>1411</v>
      </c>
      <c r="F252" s="258">
        <v>2</v>
      </c>
      <c r="G252" s="259">
        <v>2</v>
      </c>
      <c r="H252" s="258">
        <v>8</v>
      </c>
      <c r="I252" s="255" t="str">
        <f t="shared" si="26"/>
        <v>21120315O280</v>
      </c>
      <c r="J252" s="255"/>
      <c r="K252" s="435">
        <v>150277</v>
      </c>
      <c r="L252" s="435">
        <f t="shared" si="34"/>
        <v>88745.83</v>
      </c>
      <c r="M252" s="439">
        <f t="shared" si="28"/>
        <v>150277</v>
      </c>
      <c r="N252" s="435">
        <v>88745.83</v>
      </c>
      <c r="O252" s="435">
        <f t="shared" ref="O252:O253" si="35">P252</f>
        <v>88745.829999999987</v>
      </c>
      <c r="P252" s="435">
        <v>88745.829999999987</v>
      </c>
      <c r="Q252" s="258" t="str">
        <f t="shared" si="27"/>
        <v>12</v>
      </c>
      <c r="R252" s="439">
        <f t="shared" si="29"/>
        <v>88745.829999999987</v>
      </c>
    </row>
    <row r="253" spans="1:18">
      <c r="A253" s="600">
        <v>211203</v>
      </c>
      <c r="B253" s="600" t="s">
        <v>975</v>
      </c>
      <c r="C253" s="262">
        <v>15412208</v>
      </c>
      <c r="D253" s="258">
        <v>1</v>
      </c>
      <c r="E253" s="258">
        <v>1541</v>
      </c>
      <c r="F253" s="258">
        <v>2</v>
      </c>
      <c r="G253" s="259">
        <v>2</v>
      </c>
      <c r="H253" s="258">
        <v>8</v>
      </c>
      <c r="I253" s="255" t="str">
        <f t="shared" si="26"/>
        <v>21120315O280</v>
      </c>
      <c r="J253" s="255"/>
      <c r="K253" s="435">
        <v>466786</v>
      </c>
      <c r="L253" s="435">
        <f t="shared" si="34"/>
        <v>466786</v>
      </c>
      <c r="M253" s="439">
        <f t="shared" si="28"/>
        <v>466786</v>
      </c>
      <c r="N253" s="435">
        <v>466786</v>
      </c>
      <c r="O253" s="435">
        <f t="shared" si="35"/>
        <v>466786</v>
      </c>
      <c r="P253" s="435">
        <v>466786</v>
      </c>
      <c r="Q253" s="258" t="str">
        <f t="shared" si="27"/>
        <v>12</v>
      </c>
      <c r="R253" s="439">
        <f t="shared" si="29"/>
        <v>466786</v>
      </c>
    </row>
    <row r="254" spans="1:18">
      <c r="A254" s="600">
        <v>211203</v>
      </c>
      <c r="B254" s="600" t="s">
        <v>975</v>
      </c>
      <c r="C254" s="262">
        <v>15452108</v>
      </c>
      <c r="D254" s="258">
        <v>1</v>
      </c>
      <c r="E254" s="258">
        <v>1545</v>
      </c>
      <c r="F254" s="258">
        <v>2</v>
      </c>
      <c r="G254" s="259">
        <v>1</v>
      </c>
      <c r="H254" s="258">
        <v>8</v>
      </c>
      <c r="I254" s="255" t="str">
        <f t="shared" si="26"/>
        <v>21120315O280</v>
      </c>
      <c r="J254" s="255"/>
      <c r="K254" s="435">
        <v>58687</v>
      </c>
      <c r="L254" s="435">
        <f t="shared" si="34"/>
        <v>23544.14</v>
      </c>
      <c r="M254" s="439">
        <f t="shared" si="28"/>
        <v>58687</v>
      </c>
      <c r="N254" s="435">
        <v>23544.14</v>
      </c>
      <c r="O254" s="435">
        <v>23987.84</v>
      </c>
      <c r="P254" s="435">
        <v>23544.14</v>
      </c>
      <c r="Q254" s="258" t="str">
        <f t="shared" si="27"/>
        <v>12</v>
      </c>
      <c r="R254" s="439">
        <f t="shared" si="29"/>
        <v>23544.14</v>
      </c>
    </row>
    <row r="255" spans="1:18">
      <c r="A255" s="600">
        <v>211203</v>
      </c>
      <c r="B255" s="600" t="s">
        <v>975</v>
      </c>
      <c r="C255" s="262">
        <v>15471108</v>
      </c>
      <c r="D255" s="258">
        <v>1</v>
      </c>
      <c r="E255" s="258">
        <v>1547</v>
      </c>
      <c r="F255" s="258">
        <v>1</v>
      </c>
      <c r="G255" s="259">
        <v>1</v>
      </c>
      <c r="H255" s="258">
        <v>8</v>
      </c>
      <c r="I255" s="255" t="str">
        <f t="shared" si="26"/>
        <v>21120315O280</v>
      </c>
      <c r="J255" s="255"/>
      <c r="K255" s="435">
        <v>4820</v>
      </c>
      <c r="L255" s="435">
        <f t="shared" si="34"/>
        <v>0</v>
      </c>
      <c r="M255" s="439">
        <f t="shared" si="28"/>
        <v>4820</v>
      </c>
      <c r="N255" s="435">
        <v>0</v>
      </c>
      <c r="Q255" s="258" t="str">
        <f t="shared" si="27"/>
        <v>11</v>
      </c>
      <c r="R255" s="439">
        <f t="shared" si="29"/>
        <v>0</v>
      </c>
    </row>
    <row r="256" spans="1:18">
      <c r="A256" s="600">
        <v>211203</v>
      </c>
      <c r="B256" s="600" t="s">
        <v>975</v>
      </c>
      <c r="C256" s="262">
        <v>23111100</v>
      </c>
      <c r="D256" s="258">
        <v>2</v>
      </c>
      <c r="E256" s="258">
        <v>2311</v>
      </c>
      <c r="F256" s="258">
        <v>1</v>
      </c>
      <c r="G256" s="259">
        <v>1</v>
      </c>
      <c r="H256" s="258">
        <v>0</v>
      </c>
      <c r="I256" s="255" t="str">
        <f t="shared" si="26"/>
        <v>21120315O280</v>
      </c>
      <c r="J256" s="255"/>
      <c r="K256" s="435">
        <v>2100000</v>
      </c>
      <c r="L256" s="435">
        <f t="shared" si="34"/>
        <v>2045775.78</v>
      </c>
      <c r="M256" s="439">
        <f t="shared" si="28"/>
        <v>2100000</v>
      </c>
      <c r="N256" s="435">
        <v>2045775.78</v>
      </c>
      <c r="O256" s="435">
        <v>2068488</v>
      </c>
      <c r="P256" s="435">
        <v>2045775.78</v>
      </c>
      <c r="Q256" s="258" t="str">
        <f t="shared" si="27"/>
        <v>21</v>
      </c>
      <c r="R256" s="439">
        <f t="shared" si="29"/>
        <v>2045775.78</v>
      </c>
    </row>
    <row r="257" spans="1:18">
      <c r="A257" s="600">
        <v>211203</v>
      </c>
      <c r="B257" s="600" t="s">
        <v>975</v>
      </c>
      <c r="C257" s="262">
        <v>25611100</v>
      </c>
      <c r="D257" s="258">
        <v>2</v>
      </c>
      <c r="E257" s="258">
        <v>2561</v>
      </c>
      <c r="F257" s="258">
        <v>1</v>
      </c>
      <c r="G257" s="259">
        <v>1</v>
      </c>
      <c r="H257" s="258">
        <v>0</v>
      </c>
      <c r="I257" s="255" t="str">
        <f t="shared" si="26"/>
        <v>21120315O280</v>
      </c>
      <c r="J257" s="255"/>
      <c r="K257" s="435">
        <v>150000</v>
      </c>
      <c r="L257" s="435">
        <f t="shared" si="34"/>
        <v>144177.5</v>
      </c>
      <c r="M257" s="439">
        <f t="shared" si="28"/>
        <v>150000</v>
      </c>
      <c r="N257" s="435">
        <v>144177.5</v>
      </c>
      <c r="O257" s="435">
        <v>144187.20000000001</v>
      </c>
      <c r="P257" s="435">
        <v>144177.5</v>
      </c>
      <c r="Q257" s="258" t="str">
        <f t="shared" si="27"/>
        <v>21</v>
      </c>
      <c r="R257" s="439">
        <f t="shared" si="29"/>
        <v>144177.5</v>
      </c>
    </row>
    <row r="258" spans="1:18">
      <c r="A258" s="600">
        <v>211203</v>
      </c>
      <c r="B258" s="600" t="s">
        <v>975</v>
      </c>
      <c r="C258" s="262">
        <v>29612100</v>
      </c>
      <c r="D258" s="258">
        <v>2</v>
      </c>
      <c r="E258" s="258">
        <v>2961</v>
      </c>
      <c r="F258" s="258">
        <v>2</v>
      </c>
      <c r="G258" s="259">
        <v>1</v>
      </c>
      <c r="H258" s="258">
        <v>0</v>
      </c>
      <c r="I258" s="255" t="str">
        <f t="shared" ref="I258:I321" si="36">CONCATENATE(A258,B258)</f>
        <v>21120315O280</v>
      </c>
      <c r="J258" s="255"/>
      <c r="K258" s="435">
        <v>2000000</v>
      </c>
      <c r="L258" s="435">
        <f t="shared" si="34"/>
        <v>1999927.84</v>
      </c>
      <c r="M258" s="439">
        <f t="shared" si="28"/>
        <v>2000000</v>
      </c>
      <c r="N258" s="435">
        <v>1999927.84</v>
      </c>
      <c r="O258" s="435">
        <v>2000000</v>
      </c>
      <c r="P258" s="435">
        <v>1999927.84</v>
      </c>
      <c r="Q258" s="258" t="str">
        <f t="shared" ref="Q258:Q321" si="37">CONCATENATE(D258,F258)</f>
        <v>22</v>
      </c>
      <c r="R258" s="439">
        <f t="shared" si="29"/>
        <v>1999927.84</v>
      </c>
    </row>
    <row r="259" spans="1:18">
      <c r="A259" s="600">
        <v>211203</v>
      </c>
      <c r="B259" s="600" t="s">
        <v>975</v>
      </c>
      <c r="C259" s="262">
        <v>35521100</v>
      </c>
      <c r="D259" s="258">
        <v>3</v>
      </c>
      <c r="E259" s="258">
        <v>3552</v>
      </c>
      <c r="F259" s="258">
        <v>1</v>
      </c>
      <c r="G259" s="259">
        <v>1</v>
      </c>
      <c r="H259" s="258">
        <v>0</v>
      </c>
      <c r="I259" s="255" t="str">
        <f t="shared" si="36"/>
        <v>21120315O280</v>
      </c>
      <c r="J259" s="255"/>
      <c r="K259" s="435">
        <v>0</v>
      </c>
      <c r="L259" s="435">
        <f t="shared" si="34"/>
        <v>212516.65</v>
      </c>
      <c r="M259" s="439">
        <f t="shared" ref="M259:M322" si="38">+K259</f>
        <v>0</v>
      </c>
      <c r="N259" s="435">
        <v>212516.65</v>
      </c>
      <c r="O259" s="435">
        <v>496000</v>
      </c>
      <c r="P259" s="435">
        <v>212516.65</v>
      </c>
      <c r="Q259" s="258" t="str">
        <f t="shared" si="37"/>
        <v>31</v>
      </c>
      <c r="R259" s="439">
        <f t="shared" ref="R259:R322" si="39">+P259</f>
        <v>212516.65</v>
      </c>
    </row>
    <row r="260" spans="1:18">
      <c r="A260" s="600">
        <v>211203</v>
      </c>
      <c r="B260" s="600" t="s">
        <v>975</v>
      </c>
      <c r="C260" s="262">
        <v>37221100</v>
      </c>
      <c r="D260" s="258">
        <v>3</v>
      </c>
      <c r="E260" s="258">
        <v>3722</v>
      </c>
      <c r="F260" s="258">
        <v>1</v>
      </c>
      <c r="G260" s="259">
        <v>1</v>
      </c>
      <c r="H260" s="258">
        <v>0</v>
      </c>
      <c r="I260" s="255" t="str">
        <f t="shared" si="36"/>
        <v>21120315O280</v>
      </c>
      <c r="J260" s="255"/>
      <c r="K260" s="435">
        <v>102000</v>
      </c>
      <c r="L260" s="435">
        <f t="shared" si="34"/>
        <v>102000</v>
      </c>
      <c r="M260" s="439">
        <f t="shared" si="38"/>
        <v>102000</v>
      </c>
      <c r="N260" s="435">
        <v>102000</v>
      </c>
      <c r="O260" s="435">
        <v>102000</v>
      </c>
      <c r="P260" s="435">
        <v>102000</v>
      </c>
      <c r="Q260" s="258" t="str">
        <f t="shared" si="37"/>
        <v>31</v>
      </c>
      <c r="R260" s="439">
        <f t="shared" si="39"/>
        <v>102000</v>
      </c>
    </row>
    <row r="261" spans="1:18">
      <c r="A261" s="600">
        <v>211203</v>
      </c>
      <c r="B261" s="600" t="s">
        <v>975</v>
      </c>
      <c r="C261" s="262">
        <v>39812208</v>
      </c>
      <c r="D261" s="258">
        <v>3</v>
      </c>
      <c r="E261" s="258">
        <v>3981</v>
      </c>
      <c r="F261" s="258">
        <v>2</v>
      </c>
      <c r="G261" s="259">
        <v>2</v>
      </c>
      <c r="H261" s="258">
        <v>8</v>
      </c>
      <c r="I261" s="255" t="str">
        <f t="shared" si="36"/>
        <v>21120315O280</v>
      </c>
      <c r="J261" s="255"/>
      <c r="K261" s="435">
        <v>47677</v>
      </c>
      <c r="L261" s="435">
        <f t="shared" si="34"/>
        <v>31911</v>
      </c>
      <c r="M261" s="439">
        <f t="shared" si="38"/>
        <v>47677</v>
      </c>
      <c r="N261" s="435">
        <v>31911</v>
      </c>
      <c r="O261" s="435">
        <f>P261</f>
        <v>31911</v>
      </c>
      <c r="P261" s="435">
        <v>31911</v>
      </c>
      <c r="Q261" s="258" t="str">
        <f t="shared" si="37"/>
        <v>32</v>
      </c>
      <c r="R261" s="439">
        <f t="shared" si="39"/>
        <v>31911</v>
      </c>
    </row>
    <row r="262" spans="1:18">
      <c r="A262" s="600">
        <v>211203</v>
      </c>
      <c r="B262" s="600" t="s">
        <v>975</v>
      </c>
      <c r="C262" s="262">
        <v>39822108</v>
      </c>
      <c r="D262" s="258">
        <v>3</v>
      </c>
      <c r="E262" s="258">
        <v>3982</v>
      </c>
      <c r="F262" s="258">
        <v>2</v>
      </c>
      <c r="G262" s="259">
        <v>1</v>
      </c>
      <c r="H262" s="258">
        <v>8</v>
      </c>
      <c r="I262" s="255" t="str">
        <f t="shared" si="36"/>
        <v>21120315O280</v>
      </c>
      <c r="J262" s="255"/>
      <c r="K262" s="435">
        <v>3169</v>
      </c>
      <c r="L262" s="435">
        <f t="shared" si="34"/>
        <v>2904</v>
      </c>
      <c r="M262" s="439">
        <f t="shared" si="38"/>
        <v>3169</v>
      </c>
      <c r="N262" s="435">
        <v>2904</v>
      </c>
      <c r="O262" s="435">
        <v>3169</v>
      </c>
      <c r="P262" s="435">
        <v>2904</v>
      </c>
      <c r="Q262" s="258" t="str">
        <f t="shared" si="37"/>
        <v>32</v>
      </c>
      <c r="R262" s="439">
        <f t="shared" si="39"/>
        <v>2904</v>
      </c>
    </row>
    <row r="263" spans="1:18">
      <c r="A263" s="600">
        <v>211203</v>
      </c>
      <c r="B263" s="600" t="s">
        <v>982</v>
      </c>
      <c r="C263" s="262">
        <v>26111200</v>
      </c>
      <c r="D263" s="258">
        <v>2</v>
      </c>
      <c r="E263" s="258">
        <v>2611</v>
      </c>
      <c r="F263" s="258">
        <v>1</v>
      </c>
      <c r="G263" s="259">
        <v>2</v>
      </c>
      <c r="H263" s="258">
        <v>0</v>
      </c>
      <c r="I263" s="255" t="str">
        <f t="shared" si="36"/>
        <v>21120325P180</v>
      </c>
      <c r="J263" s="255"/>
      <c r="K263" s="435">
        <v>42108662</v>
      </c>
      <c r="L263" s="435">
        <f>+K263</f>
        <v>42108662</v>
      </c>
      <c r="M263" s="439">
        <f t="shared" si="38"/>
        <v>42108662</v>
      </c>
      <c r="N263" s="435">
        <v>42108662</v>
      </c>
      <c r="O263" s="435">
        <f>P263</f>
        <v>42108662.000000007</v>
      </c>
      <c r="P263" s="435">
        <v>42108662.000000007</v>
      </c>
      <c r="Q263" s="258" t="str">
        <f t="shared" si="37"/>
        <v>21</v>
      </c>
      <c r="R263" s="439">
        <f t="shared" si="39"/>
        <v>42108662.000000007</v>
      </c>
    </row>
    <row r="264" spans="1:18">
      <c r="A264" s="600">
        <v>213204</v>
      </c>
      <c r="B264" s="600" t="s">
        <v>975</v>
      </c>
      <c r="C264" s="262">
        <v>61412160</v>
      </c>
      <c r="D264" s="258">
        <v>6</v>
      </c>
      <c r="E264" s="258">
        <v>6141</v>
      </c>
      <c r="F264" s="258">
        <v>2</v>
      </c>
      <c r="G264" s="259">
        <v>1</v>
      </c>
      <c r="H264" s="258">
        <v>60</v>
      </c>
      <c r="I264" s="255" t="str">
        <f t="shared" si="36"/>
        <v>21320415O280</v>
      </c>
      <c r="J264" s="255"/>
      <c r="K264" s="435">
        <v>0</v>
      </c>
      <c r="L264" s="435">
        <f t="shared" ref="L264:L266" si="40">+N264</f>
        <v>92611.77</v>
      </c>
      <c r="M264" s="439">
        <f t="shared" si="38"/>
        <v>0</v>
      </c>
      <c r="N264" s="435">
        <v>92611.77</v>
      </c>
      <c r="O264" s="435">
        <v>92611.77</v>
      </c>
      <c r="P264" s="435">
        <v>92611.77</v>
      </c>
      <c r="Q264" s="258" t="str">
        <f t="shared" si="37"/>
        <v>62</v>
      </c>
      <c r="R264" s="439">
        <f t="shared" si="39"/>
        <v>92611.77</v>
      </c>
    </row>
    <row r="265" spans="1:18">
      <c r="A265" s="600">
        <v>213204</v>
      </c>
      <c r="B265" s="600" t="s">
        <v>976</v>
      </c>
      <c r="C265" s="262">
        <v>61412160</v>
      </c>
      <c r="D265" s="258">
        <v>6</v>
      </c>
      <c r="E265" s="258">
        <v>6141</v>
      </c>
      <c r="F265" s="258">
        <v>2</v>
      </c>
      <c r="G265" s="259">
        <v>1</v>
      </c>
      <c r="H265" s="258">
        <v>60</v>
      </c>
      <c r="I265" s="255" t="str">
        <f t="shared" si="36"/>
        <v>21320415O380</v>
      </c>
      <c r="J265" s="255"/>
      <c r="K265" s="435">
        <v>0</v>
      </c>
      <c r="L265" s="435">
        <f t="shared" si="40"/>
        <v>288217.05</v>
      </c>
      <c r="M265" s="439">
        <f t="shared" si="38"/>
        <v>0</v>
      </c>
      <c r="N265" s="435">
        <v>288217.05</v>
      </c>
      <c r="O265" s="435">
        <v>288217.05</v>
      </c>
      <c r="P265" s="435">
        <v>288217.05</v>
      </c>
      <c r="Q265" s="258" t="str">
        <f t="shared" si="37"/>
        <v>62</v>
      </c>
      <c r="R265" s="439">
        <f t="shared" si="39"/>
        <v>288217.05</v>
      </c>
    </row>
    <row r="266" spans="1:18">
      <c r="A266" s="600">
        <v>213204</v>
      </c>
      <c r="B266" s="600" t="s">
        <v>981</v>
      </c>
      <c r="C266" s="262">
        <v>61412160</v>
      </c>
      <c r="D266" s="258">
        <v>6</v>
      </c>
      <c r="E266" s="258">
        <v>6141</v>
      </c>
      <c r="F266" s="258">
        <v>2</v>
      </c>
      <c r="G266" s="259">
        <v>1</v>
      </c>
      <c r="H266" s="258">
        <v>60</v>
      </c>
      <c r="I266" s="255" t="str">
        <f t="shared" si="36"/>
        <v>21320415O680</v>
      </c>
      <c r="J266" s="255"/>
      <c r="K266" s="435">
        <v>0</v>
      </c>
      <c r="L266" s="435">
        <f t="shared" si="40"/>
        <v>2426.65</v>
      </c>
      <c r="M266" s="439">
        <f t="shared" si="38"/>
        <v>0</v>
      </c>
      <c r="N266" s="435">
        <v>2426.65</v>
      </c>
      <c r="O266" s="435">
        <v>2426.65</v>
      </c>
      <c r="P266" s="435">
        <v>2426.65</v>
      </c>
      <c r="Q266" s="258" t="str">
        <f t="shared" si="37"/>
        <v>62</v>
      </c>
      <c r="R266" s="439">
        <f t="shared" si="39"/>
        <v>2426.65</v>
      </c>
    </row>
    <row r="267" spans="1:18">
      <c r="A267" s="600">
        <v>213204</v>
      </c>
      <c r="B267" s="600" t="s">
        <v>982</v>
      </c>
      <c r="C267" s="262">
        <v>61412100</v>
      </c>
      <c r="D267" s="258">
        <v>6</v>
      </c>
      <c r="E267" s="258">
        <v>6141</v>
      </c>
      <c r="F267" s="258">
        <v>2</v>
      </c>
      <c r="G267" s="259">
        <v>1</v>
      </c>
      <c r="H267" s="258">
        <v>0</v>
      </c>
      <c r="I267" s="255" t="str">
        <f t="shared" si="36"/>
        <v>21320425P180</v>
      </c>
      <c r="J267" s="255" t="s">
        <v>1000</v>
      </c>
      <c r="K267" s="435">
        <v>1467000</v>
      </c>
      <c r="L267" s="435">
        <f t="shared" ref="L267:L270" si="41">+K267</f>
        <v>1467000</v>
      </c>
      <c r="M267" s="439">
        <f t="shared" si="38"/>
        <v>1467000</v>
      </c>
      <c r="N267" s="435">
        <v>1453982.66</v>
      </c>
      <c r="O267" s="435">
        <v>1466632.85</v>
      </c>
      <c r="P267" s="435">
        <v>1453982.6599999997</v>
      </c>
      <c r="Q267" s="258" t="str">
        <f t="shared" si="37"/>
        <v>62</v>
      </c>
      <c r="R267" s="439">
        <f t="shared" si="39"/>
        <v>1453982.6599999997</v>
      </c>
    </row>
    <row r="268" spans="1:18">
      <c r="A268" s="600">
        <v>213204</v>
      </c>
      <c r="B268" s="600" t="s">
        <v>1001</v>
      </c>
      <c r="C268" s="262">
        <v>61412100</v>
      </c>
      <c r="D268" s="258">
        <v>6</v>
      </c>
      <c r="E268" s="258">
        <v>6141</v>
      </c>
      <c r="F268" s="258">
        <v>2</v>
      </c>
      <c r="G268" s="259">
        <v>1</v>
      </c>
      <c r="H268" s="258">
        <v>0</v>
      </c>
      <c r="I268" s="255" t="str">
        <f t="shared" si="36"/>
        <v>21320425P280</v>
      </c>
      <c r="J268" s="255" t="s">
        <v>1002</v>
      </c>
      <c r="K268" s="435">
        <v>0</v>
      </c>
      <c r="L268" s="435">
        <f t="shared" si="41"/>
        <v>0</v>
      </c>
      <c r="M268" s="439">
        <f t="shared" si="38"/>
        <v>0</v>
      </c>
      <c r="N268" s="435">
        <v>3312766.99</v>
      </c>
      <c r="O268" s="435">
        <v>3314054.13</v>
      </c>
      <c r="P268" s="435">
        <v>3312766.99</v>
      </c>
      <c r="Q268" s="258" t="str">
        <f t="shared" si="37"/>
        <v>62</v>
      </c>
      <c r="R268" s="439">
        <f t="shared" si="39"/>
        <v>3312766.99</v>
      </c>
    </row>
    <row r="269" spans="1:18">
      <c r="A269" s="600">
        <v>213204</v>
      </c>
      <c r="B269" s="600" t="s">
        <v>1003</v>
      </c>
      <c r="C269" s="262">
        <v>33911100</v>
      </c>
      <c r="D269" s="258">
        <v>3</v>
      </c>
      <c r="E269" s="258">
        <v>3391</v>
      </c>
      <c r="F269" s="258">
        <v>1</v>
      </c>
      <c r="G269" s="259">
        <v>1</v>
      </c>
      <c r="H269" s="258">
        <v>0</v>
      </c>
      <c r="I269" s="255" t="str">
        <f t="shared" si="36"/>
        <v>21320425P680</v>
      </c>
      <c r="J269" s="255"/>
      <c r="K269" s="435">
        <v>2167001</v>
      </c>
      <c r="L269" s="435">
        <f t="shared" si="41"/>
        <v>2167001</v>
      </c>
      <c r="M269" s="439">
        <f t="shared" si="38"/>
        <v>2167001</v>
      </c>
      <c r="N269" s="435">
        <v>1686596.01</v>
      </c>
      <c r="O269" s="435">
        <v>1686596.01</v>
      </c>
      <c r="P269" s="435">
        <v>1686596.0100000002</v>
      </c>
      <c r="Q269" s="258" t="str">
        <f t="shared" si="37"/>
        <v>31</v>
      </c>
      <c r="R269" s="439">
        <f t="shared" si="39"/>
        <v>1686596.0100000002</v>
      </c>
    </row>
    <row r="270" spans="1:18">
      <c r="A270" s="600">
        <v>213204</v>
      </c>
      <c r="B270" s="600" t="s">
        <v>1003</v>
      </c>
      <c r="C270" s="262">
        <v>61412100</v>
      </c>
      <c r="D270" s="258">
        <v>6</v>
      </c>
      <c r="E270" s="258">
        <v>6141</v>
      </c>
      <c r="F270" s="258">
        <v>2</v>
      </c>
      <c r="G270" s="259">
        <v>1</v>
      </c>
      <c r="H270" s="258">
        <v>0</v>
      </c>
      <c r="I270" s="255" t="str">
        <f t="shared" si="36"/>
        <v>21320425P680</v>
      </c>
      <c r="J270" s="255" t="s">
        <v>1004</v>
      </c>
      <c r="K270" s="435">
        <v>30000000</v>
      </c>
      <c r="L270" s="435">
        <f t="shared" si="41"/>
        <v>30000000</v>
      </c>
      <c r="M270" s="439">
        <f t="shared" si="38"/>
        <v>30000000</v>
      </c>
      <c r="N270" s="435">
        <v>6206731.0499999998</v>
      </c>
      <c r="O270" s="435">
        <v>6340041.3300000001</v>
      </c>
      <c r="P270" s="435">
        <v>6206731.0499999998</v>
      </c>
      <c r="Q270" s="258" t="str">
        <f t="shared" si="37"/>
        <v>62</v>
      </c>
      <c r="R270" s="439">
        <f t="shared" si="39"/>
        <v>6206731.0499999998</v>
      </c>
    </row>
    <row r="271" spans="1:18">
      <c r="A271" s="600">
        <v>213205</v>
      </c>
      <c r="B271" s="600" t="s">
        <v>987</v>
      </c>
      <c r="C271" s="262">
        <v>35522100</v>
      </c>
      <c r="D271" s="258">
        <v>3</v>
      </c>
      <c r="E271" s="258">
        <v>3552</v>
      </c>
      <c r="F271" s="258">
        <v>2</v>
      </c>
      <c r="G271" s="259">
        <v>1</v>
      </c>
      <c r="H271" s="258">
        <v>0</v>
      </c>
      <c r="I271" s="255" t="str">
        <f t="shared" si="36"/>
        <v>21320515O175</v>
      </c>
      <c r="J271" s="255"/>
      <c r="K271" s="435">
        <v>0</v>
      </c>
      <c r="L271" s="435">
        <f t="shared" ref="L271:L278" si="42">+N271</f>
        <v>535704</v>
      </c>
      <c r="M271" s="439">
        <f t="shared" si="38"/>
        <v>0</v>
      </c>
      <c r="N271" s="435">
        <v>535704</v>
      </c>
      <c r="O271" s="435">
        <v>535704</v>
      </c>
      <c r="P271" s="435">
        <v>535704</v>
      </c>
      <c r="Q271" s="258" t="str">
        <f t="shared" si="37"/>
        <v>32</v>
      </c>
      <c r="R271" s="439">
        <f t="shared" si="39"/>
        <v>535704</v>
      </c>
    </row>
    <row r="272" spans="1:18">
      <c r="A272" s="600">
        <v>213205</v>
      </c>
      <c r="B272" s="600" t="s">
        <v>975</v>
      </c>
      <c r="C272" s="262">
        <v>21512100</v>
      </c>
      <c r="D272" s="258">
        <v>2</v>
      </c>
      <c r="E272" s="258">
        <v>2151</v>
      </c>
      <c r="F272" s="258">
        <v>2</v>
      </c>
      <c r="G272" s="259">
        <v>1</v>
      </c>
      <c r="H272" s="258">
        <v>0</v>
      </c>
      <c r="I272" s="255" t="str">
        <f t="shared" si="36"/>
        <v>21320515O280</v>
      </c>
      <c r="J272" s="255"/>
      <c r="K272" s="435">
        <v>15000</v>
      </c>
      <c r="L272" s="435">
        <f t="shared" si="42"/>
        <v>15000</v>
      </c>
      <c r="M272" s="439">
        <f t="shared" si="38"/>
        <v>15000</v>
      </c>
      <c r="N272" s="435">
        <v>15000</v>
      </c>
      <c r="O272" s="435">
        <v>15000</v>
      </c>
      <c r="P272" s="435">
        <v>15000</v>
      </c>
      <c r="Q272" s="258" t="str">
        <f t="shared" si="37"/>
        <v>22</v>
      </c>
      <c r="R272" s="439">
        <f t="shared" si="39"/>
        <v>15000</v>
      </c>
    </row>
    <row r="273" spans="1:18">
      <c r="A273" s="600">
        <v>213205</v>
      </c>
      <c r="B273" s="600" t="s">
        <v>975</v>
      </c>
      <c r="C273" s="262">
        <v>24192100</v>
      </c>
      <c r="D273" s="258">
        <v>2</v>
      </c>
      <c r="E273" s="258">
        <v>2419</v>
      </c>
      <c r="F273" s="258">
        <v>2</v>
      </c>
      <c r="G273" s="259">
        <v>1</v>
      </c>
      <c r="H273" s="258">
        <v>0</v>
      </c>
      <c r="I273" s="255" t="str">
        <f t="shared" si="36"/>
        <v>21320515O280</v>
      </c>
      <c r="J273" s="255"/>
      <c r="K273" s="435">
        <v>158381</v>
      </c>
      <c r="L273" s="435">
        <f t="shared" si="42"/>
        <v>0</v>
      </c>
      <c r="M273" s="439">
        <f t="shared" si="38"/>
        <v>158381</v>
      </c>
      <c r="N273" s="435">
        <v>0</v>
      </c>
      <c r="O273" s="435">
        <v>4663.2</v>
      </c>
      <c r="Q273" s="258" t="str">
        <f t="shared" si="37"/>
        <v>22</v>
      </c>
      <c r="R273" s="439">
        <f t="shared" si="39"/>
        <v>0</v>
      </c>
    </row>
    <row r="274" spans="1:18">
      <c r="A274" s="600">
        <v>213205</v>
      </c>
      <c r="B274" s="600" t="s">
        <v>975</v>
      </c>
      <c r="C274" s="262">
        <v>24212100</v>
      </c>
      <c r="D274" s="258">
        <v>2</v>
      </c>
      <c r="E274" s="258">
        <v>2421</v>
      </c>
      <c r="F274" s="258">
        <v>2</v>
      </c>
      <c r="G274" s="259">
        <v>1</v>
      </c>
      <c r="H274" s="258">
        <v>0</v>
      </c>
      <c r="I274" s="255" t="str">
        <f t="shared" si="36"/>
        <v>21320515O280</v>
      </c>
      <c r="J274" s="255"/>
      <c r="K274" s="435">
        <v>123128</v>
      </c>
      <c r="L274" s="435">
        <f t="shared" si="42"/>
        <v>0</v>
      </c>
      <c r="M274" s="439">
        <f t="shared" si="38"/>
        <v>123128</v>
      </c>
      <c r="N274" s="435">
        <v>0</v>
      </c>
      <c r="Q274" s="258" t="str">
        <f t="shared" si="37"/>
        <v>22</v>
      </c>
      <c r="R274" s="439">
        <f t="shared" si="39"/>
        <v>0</v>
      </c>
    </row>
    <row r="275" spans="1:18">
      <c r="A275" s="600">
        <v>213205</v>
      </c>
      <c r="B275" s="600" t="s">
        <v>975</v>
      </c>
      <c r="C275" s="262">
        <v>24712100</v>
      </c>
      <c r="D275" s="258">
        <v>2</v>
      </c>
      <c r="E275" s="258">
        <v>2471</v>
      </c>
      <c r="F275" s="258">
        <v>2</v>
      </c>
      <c r="G275" s="259">
        <v>1</v>
      </c>
      <c r="H275" s="258">
        <v>0</v>
      </c>
      <c r="I275" s="255" t="str">
        <f t="shared" si="36"/>
        <v>21320515O280</v>
      </c>
      <c r="J275" s="255"/>
      <c r="K275" s="435">
        <v>229773</v>
      </c>
      <c r="L275" s="435">
        <f t="shared" si="42"/>
        <v>0</v>
      </c>
      <c r="M275" s="439">
        <f t="shared" si="38"/>
        <v>229773</v>
      </c>
      <c r="N275" s="435">
        <v>0</v>
      </c>
      <c r="Q275" s="258" t="str">
        <f t="shared" si="37"/>
        <v>22</v>
      </c>
      <c r="R275" s="439">
        <f t="shared" si="39"/>
        <v>0</v>
      </c>
    </row>
    <row r="276" spans="1:18">
      <c r="A276" s="600">
        <v>213205</v>
      </c>
      <c r="B276" s="600" t="s">
        <v>975</v>
      </c>
      <c r="C276" s="262">
        <v>29112100</v>
      </c>
      <c r="D276" s="258">
        <v>2</v>
      </c>
      <c r="E276" s="258">
        <v>2911</v>
      </c>
      <c r="F276" s="258">
        <v>2</v>
      </c>
      <c r="G276" s="259">
        <v>1</v>
      </c>
      <c r="H276" s="258">
        <v>0</v>
      </c>
      <c r="I276" s="255" t="str">
        <f t="shared" si="36"/>
        <v>21320515O280</v>
      </c>
      <c r="J276" s="255"/>
      <c r="K276" s="435">
        <v>60000</v>
      </c>
      <c r="L276" s="435">
        <f t="shared" si="42"/>
        <v>50456.52</v>
      </c>
      <c r="M276" s="439">
        <f t="shared" si="38"/>
        <v>60000</v>
      </c>
      <c r="N276" s="435">
        <v>50456.52</v>
      </c>
      <c r="O276" s="435">
        <v>50456.52</v>
      </c>
      <c r="P276" s="435">
        <v>50456.52</v>
      </c>
      <c r="Q276" s="258" t="str">
        <f t="shared" si="37"/>
        <v>22</v>
      </c>
      <c r="R276" s="439">
        <f t="shared" si="39"/>
        <v>50456.52</v>
      </c>
    </row>
    <row r="277" spans="1:18">
      <c r="A277" s="600">
        <v>213205</v>
      </c>
      <c r="B277" s="600" t="s">
        <v>975</v>
      </c>
      <c r="C277" s="262">
        <v>29812100</v>
      </c>
      <c r="D277" s="258">
        <v>2</v>
      </c>
      <c r="E277" s="258">
        <v>2981</v>
      </c>
      <c r="F277" s="258">
        <v>2</v>
      </c>
      <c r="G277" s="259">
        <v>1</v>
      </c>
      <c r="H277" s="258">
        <v>0</v>
      </c>
      <c r="I277" s="255" t="str">
        <f t="shared" si="36"/>
        <v>21320515O280</v>
      </c>
      <c r="J277" s="255"/>
      <c r="K277" s="435">
        <v>100000</v>
      </c>
      <c r="L277" s="435">
        <f t="shared" si="42"/>
        <v>0</v>
      </c>
      <c r="M277" s="439">
        <f t="shared" si="38"/>
        <v>100000</v>
      </c>
      <c r="N277" s="435">
        <v>0</v>
      </c>
      <c r="Q277" s="258" t="str">
        <f t="shared" si="37"/>
        <v>22</v>
      </c>
      <c r="R277" s="439">
        <f t="shared" si="39"/>
        <v>0</v>
      </c>
    </row>
    <row r="278" spans="1:18">
      <c r="A278" s="600">
        <v>213205</v>
      </c>
      <c r="B278" s="600" t="s">
        <v>975</v>
      </c>
      <c r="C278" s="262">
        <v>37221100</v>
      </c>
      <c r="D278" s="258">
        <v>3</v>
      </c>
      <c r="E278" s="258">
        <v>3722</v>
      </c>
      <c r="F278" s="258">
        <v>1</v>
      </c>
      <c r="G278" s="259">
        <v>1</v>
      </c>
      <c r="H278" s="258">
        <v>0</v>
      </c>
      <c r="I278" s="255" t="str">
        <f t="shared" si="36"/>
        <v>21320515O280</v>
      </c>
      <c r="J278" s="255"/>
      <c r="K278" s="435">
        <v>40000</v>
      </c>
      <c r="L278" s="435">
        <f t="shared" si="42"/>
        <v>40000</v>
      </c>
      <c r="M278" s="439">
        <f t="shared" si="38"/>
        <v>40000</v>
      </c>
      <c r="N278" s="435">
        <v>40000</v>
      </c>
      <c r="O278" s="435">
        <v>40000</v>
      </c>
      <c r="P278" s="435">
        <v>40000</v>
      </c>
      <c r="Q278" s="258" t="str">
        <f t="shared" si="37"/>
        <v>31</v>
      </c>
      <c r="R278" s="439">
        <f t="shared" si="39"/>
        <v>40000</v>
      </c>
    </row>
    <row r="279" spans="1:18">
      <c r="A279" s="600">
        <v>213205</v>
      </c>
      <c r="B279" s="600" t="s">
        <v>983</v>
      </c>
      <c r="C279" s="262">
        <v>35522100</v>
      </c>
      <c r="D279" s="258">
        <v>3</v>
      </c>
      <c r="E279" s="258">
        <v>3552</v>
      </c>
      <c r="F279" s="258">
        <v>2</v>
      </c>
      <c r="G279" s="259">
        <v>1</v>
      </c>
      <c r="H279" s="258">
        <v>0</v>
      </c>
      <c r="I279" s="255" t="str">
        <f t="shared" si="36"/>
        <v>21320525P184</v>
      </c>
      <c r="J279" s="255"/>
      <c r="K279" s="435">
        <v>0</v>
      </c>
      <c r="L279" s="435">
        <f t="shared" ref="L279:L281" si="43">+K279</f>
        <v>0</v>
      </c>
      <c r="M279" s="439">
        <f t="shared" si="38"/>
        <v>0</v>
      </c>
      <c r="N279" s="435">
        <v>1039909.54</v>
      </c>
      <c r="O279" s="435">
        <v>1047946.39</v>
      </c>
      <c r="P279" s="435">
        <v>1039909.54</v>
      </c>
      <c r="Q279" s="258" t="str">
        <f t="shared" si="37"/>
        <v>32</v>
      </c>
      <c r="R279" s="439">
        <f t="shared" si="39"/>
        <v>1039909.54</v>
      </c>
    </row>
    <row r="280" spans="1:18">
      <c r="A280" s="600">
        <v>213205</v>
      </c>
      <c r="B280" s="600" t="s">
        <v>1001</v>
      </c>
      <c r="C280" s="262">
        <v>61412100</v>
      </c>
      <c r="D280" s="258">
        <v>6</v>
      </c>
      <c r="E280" s="258">
        <v>6141</v>
      </c>
      <c r="F280" s="258">
        <v>2</v>
      </c>
      <c r="G280" s="259">
        <v>1</v>
      </c>
      <c r="H280" s="258">
        <v>0</v>
      </c>
      <c r="I280" s="255" t="str">
        <f t="shared" si="36"/>
        <v>21320525P280</v>
      </c>
      <c r="J280" s="255" t="s">
        <v>1006</v>
      </c>
      <c r="K280" s="435">
        <v>2500008</v>
      </c>
      <c r="L280" s="435">
        <f t="shared" si="43"/>
        <v>2500008</v>
      </c>
      <c r="M280" s="439">
        <f t="shared" si="38"/>
        <v>2500008</v>
      </c>
      <c r="N280" s="435">
        <v>2375662.84</v>
      </c>
      <c r="O280" s="435">
        <v>2375662.84</v>
      </c>
      <c r="P280" s="435">
        <v>2375662.84</v>
      </c>
      <c r="Q280" s="258" t="str">
        <f t="shared" si="37"/>
        <v>62</v>
      </c>
      <c r="R280" s="439">
        <f t="shared" si="39"/>
        <v>2375662.84</v>
      </c>
    </row>
    <row r="281" spans="1:18">
      <c r="A281" s="600">
        <v>213205</v>
      </c>
      <c r="B281" s="600" t="s">
        <v>1001</v>
      </c>
      <c r="C281" s="262">
        <v>61412165</v>
      </c>
      <c r="D281" s="258">
        <v>6</v>
      </c>
      <c r="E281" s="258">
        <v>6141</v>
      </c>
      <c r="F281" s="258">
        <v>2</v>
      </c>
      <c r="G281" s="259">
        <v>1</v>
      </c>
      <c r="H281" s="258">
        <v>65</v>
      </c>
      <c r="I281" s="255" t="str">
        <f t="shared" si="36"/>
        <v>21320525P280</v>
      </c>
      <c r="J281" s="255" t="s">
        <v>1007</v>
      </c>
      <c r="K281" s="435">
        <v>0</v>
      </c>
      <c r="L281" s="435">
        <f t="shared" si="43"/>
        <v>0</v>
      </c>
      <c r="M281" s="439">
        <f t="shared" si="38"/>
        <v>0</v>
      </c>
      <c r="N281" s="435">
        <v>360175.75</v>
      </c>
      <c r="O281" s="435">
        <v>360175.84</v>
      </c>
      <c r="P281" s="435">
        <v>360175.75</v>
      </c>
      <c r="Q281" s="258" t="str">
        <f t="shared" si="37"/>
        <v>62</v>
      </c>
      <c r="R281" s="439">
        <f t="shared" si="39"/>
        <v>360175.75</v>
      </c>
    </row>
    <row r="282" spans="1:18">
      <c r="A282" s="600">
        <v>213206</v>
      </c>
      <c r="B282" s="600" t="s">
        <v>985</v>
      </c>
      <c r="C282" s="262">
        <v>12212108</v>
      </c>
      <c r="D282" s="258">
        <v>1</v>
      </c>
      <c r="E282" s="258">
        <v>1221</v>
      </c>
      <c r="F282" s="258">
        <v>2</v>
      </c>
      <c r="G282" s="259">
        <v>1</v>
      </c>
      <c r="H282" s="258">
        <v>8</v>
      </c>
      <c r="I282" s="255" t="str">
        <f t="shared" si="36"/>
        <v>213206111B80</v>
      </c>
      <c r="J282" s="255"/>
      <c r="K282" s="435">
        <v>0</v>
      </c>
      <c r="L282" s="435">
        <f t="shared" ref="L282:L312" si="44">+N282</f>
        <v>575026</v>
      </c>
      <c r="M282" s="439">
        <f t="shared" si="38"/>
        <v>0</v>
      </c>
      <c r="N282" s="435">
        <v>575026</v>
      </c>
      <c r="O282" s="435">
        <v>575026</v>
      </c>
      <c r="P282" s="435">
        <v>575026</v>
      </c>
      <c r="Q282" s="258" t="str">
        <f t="shared" si="37"/>
        <v>12</v>
      </c>
      <c r="R282" s="439">
        <f t="shared" si="39"/>
        <v>575026</v>
      </c>
    </row>
    <row r="283" spans="1:18">
      <c r="A283" s="600">
        <v>213206</v>
      </c>
      <c r="B283" s="600" t="s">
        <v>986</v>
      </c>
      <c r="C283" s="262">
        <v>12212108</v>
      </c>
      <c r="D283" s="258">
        <v>1</v>
      </c>
      <c r="E283" s="258">
        <v>1221</v>
      </c>
      <c r="F283" s="258">
        <v>2</v>
      </c>
      <c r="G283" s="259">
        <v>1</v>
      </c>
      <c r="H283" s="258">
        <v>8</v>
      </c>
      <c r="I283" s="255" t="str">
        <f t="shared" si="36"/>
        <v>213206111C80</v>
      </c>
      <c r="J283" s="255"/>
      <c r="K283" s="435">
        <v>0</v>
      </c>
      <c r="L283" s="435">
        <f t="shared" si="44"/>
        <v>2941717.68</v>
      </c>
      <c r="M283" s="439">
        <f t="shared" si="38"/>
        <v>0</v>
      </c>
      <c r="N283" s="435">
        <v>2941717.68</v>
      </c>
      <c r="O283" s="435">
        <v>2941717.68</v>
      </c>
      <c r="P283" s="435">
        <v>2941717.6799999997</v>
      </c>
      <c r="Q283" s="258" t="str">
        <f t="shared" si="37"/>
        <v>12</v>
      </c>
      <c r="R283" s="439">
        <f t="shared" si="39"/>
        <v>2941717.6799999997</v>
      </c>
    </row>
    <row r="284" spans="1:18">
      <c r="A284" s="600">
        <v>213206</v>
      </c>
      <c r="B284" s="600">
        <v>121180</v>
      </c>
      <c r="C284" s="262">
        <v>61412100</v>
      </c>
      <c r="D284" s="258">
        <v>6</v>
      </c>
      <c r="E284" s="258">
        <v>6141</v>
      </c>
      <c r="F284" s="258">
        <v>2</v>
      </c>
      <c r="G284" s="259">
        <v>1</v>
      </c>
      <c r="H284" s="258">
        <v>0</v>
      </c>
      <c r="I284" s="255" t="str">
        <f t="shared" si="36"/>
        <v>213206121180</v>
      </c>
      <c r="J284" s="255" t="s">
        <v>1008</v>
      </c>
      <c r="K284" s="435">
        <v>0</v>
      </c>
      <c r="L284" s="435">
        <f t="shared" si="44"/>
        <v>19119791.68</v>
      </c>
      <c r="M284" s="439">
        <f t="shared" si="38"/>
        <v>0</v>
      </c>
      <c r="N284" s="435">
        <v>19119791.68</v>
      </c>
      <c r="O284" s="435">
        <v>26771713.210000001</v>
      </c>
      <c r="P284" s="435">
        <v>19119791.680000007</v>
      </c>
      <c r="Q284" s="258" t="str">
        <f t="shared" si="37"/>
        <v>62</v>
      </c>
      <c r="R284" s="439">
        <f t="shared" si="39"/>
        <v>19119791.680000007</v>
      </c>
    </row>
    <row r="285" spans="1:18">
      <c r="A285" s="600">
        <v>213206</v>
      </c>
      <c r="B285" s="600" t="s">
        <v>987</v>
      </c>
      <c r="C285" s="262">
        <v>35712100</v>
      </c>
      <c r="D285" s="258">
        <v>3</v>
      </c>
      <c r="E285" s="258">
        <v>3571</v>
      </c>
      <c r="F285" s="258">
        <v>2</v>
      </c>
      <c r="G285" s="259">
        <v>1</v>
      </c>
      <c r="H285" s="258">
        <v>0</v>
      </c>
      <c r="I285" s="255" t="str">
        <f t="shared" si="36"/>
        <v>21320615O175</v>
      </c>
      <c r="J285" s="255"/>
      <c r="K285" s="435">
        <v>0</v>
      </c>
      <c r="L285" s="435">
        <f t="shared" si="44"/>
        <v>2155851.88</v>
      </c>
      <c r="M285" s="439">
        <f t="shared" si="38"/>
        <v>0</v>
      </c>
      <c r="N285" s="435">
        <v>2155851.88</v>
      </c>
      <c r="O285" s="435">
        <v>2500000</v>
      </c>
      <c r="P285" s="435">
        <v>2155851.88</v>
      </c>
      <c r="Q285" s="258" t="str">
        <f t="shared" si="37"/>
        <v>32</v>
      </c>
      <c r="R285" s="439">
        <f t="shared" si="39"/>
        <v>2155851.88</v>
      </c>
    </row>
    <row r="286" spans="1:18">
      <c r="A286" s="600">
        <v>213206</v>
      </c>
      <c r="B286" s="600" t="s">
        <v>975</v>
      </c>
      <c r="C286" s="262">
        <v>11312100</v>
      </c>
      <c r="D286" s="258">
        <v>1</v>
      </c>
      <c r="E286" s="258">
        <v>1131</v>
      </c>
      <c r="F286" s="258">
        <v>2</v>
      </c>
      <c r="G286" s="259">
        <v>1</v>
      </c>
      <c r="H286" s="258">
        <v>0</v>
      </c>
      <c r="I286" s="255" t="str">
        <f t="shared" si="36"/>
        <v>21320615O280</v>
      </c>
      <c r="J286" s="255"/>
      <c r="K286" s="435">
        <v>0</v>
      </c>
      <c r="L286" s="435">
        <f t="shared" si="44"/>
        <v>3805037.85</v>
      </c>
      <c r="M286" s="439">
        <f t="shared" si="38"/>
        <v>0</v>
      </c>
      <c r="N286" s="435">
        <v>3805037.85</v>
      </c>
      <c r="O286" s="435">
        <v>3887026.35</v>
      </c>
      <c r="P286" s="435">
        <v>3805037.85</v>
      </c>
      <c r="Q286" s="258" t="str">
        <f t="shared" si="37"/>
        <v>12</v>
      </c>
      <c r="R286" s="439">
        <f t="shared" si="39"/>
        <v>3805037.85</v>
      </c>
    </row>
    <row r="287" spans="1:18">
      <c r="A287" s="600">
        <v>213206</v>
      </c>
      <c r="B287" s="600" t="s">
        <v>975</v>
      </c>
      <c r="C287" s="262">
        <v>12212108</v>
      </c>
      <c r="D287" s="258">
        <v>1</v>
      </c>
      <c r="E287" s="258">
        <v>1221</v>
      </c>
      <c r="F287" s="258">
        <v>2</v>
      </c>
      <c r="G287" s="259">
        <v>1</v>
      </c>
      <c r="H287" s="258">
        <v>8</v>
      </c>
      <c r="I287" s="255" t="str">
        <f t="shared" si="36"/>
        <v>21320615O280</v>
      </c>
      <c r="J287" s="255"/>
      <c r="K287" s="435">
        <v>882872</v>
      </c>
      <c r="L287" s="435">
        <f t="shared" si="44"/>
        <v>852872</v>
      </c>
      <c r="M287" s="439">
        <f t="shared" si="38"/>
        <v>882872</v>
      </c>
      <c r="N287" s="435">
        <v>852872</v>
      </c>
      <c r="O287" s="435">
        <v>852872</v>
      </c>
      <c r="P287" s="435">
        <v>852872</v>
      </c>
      <c r="Q287" s="258" t="str">
        <f t="shared" si="37"/>
        <v>12</v>
      </c>
      <c r="R287" s="439">
        <f t="shared" si="39"/>
        <v>852872</v>
      </c>
    </row>
    <row r="288" spans="1:18">
      <c r="A288" s="600">
        <v>213206</v>
      </c>
      <c r="B288" s="600" t="s">
        <v>975</v>
      </c>
      <c r="C288" s="262">
        <v>13112100</v>
      </c>
      <c r="D288" s="258">
        <v>1</v>
      </c>
      <c r="E288" s="258">
        <v>1311</v>
      </c>
      <c r="F288" s="258">
        <v>2</v>
      </c>
      <c r="G288" s="259">
        <v>1</v>
      </c>
      <c r="H288" s="258">
        <v>0</v>
      </c>
      <c r="I288" s="255" t="str">
        <f t="shared" si="36"/>
        <v>21320615O280</v>
      </c>
      <c r="J288" s="255"/>
      <c r="K288" s="435">
        <v>0</v>
      </c>
      <c r="L288" s="435">
        <f t="shared" si="44"/>
        <v>189992</v>
      </c>
      <c r="M288" s="439">
        <f t="shared" si="38"/>
        <v>0</v>
      </c>
      <c r="N288" s="435">
        <v>189992</v>
      </c>
      <c r="O288" s="435">
        <v>190676</v>
      </c>
      <c r="P288" s="435">
        <v>189992</v>
      </c>
      <c r="Q288" s="258" t="str">
        <f t="shared" si="37"/>
        <v>12</v>
      </c>
      <c r="R288" s="439">
        <f t="shared" si="39"/>
        <v>189992</v>
      </c>
    </row>
    <row r="289" spans="1:18">
      <c r="A289" s="600">
        <v>213206</v>
      </c>
      <c r="B289" s="600" t="s">
        <v>975</v>
      </c>
      <c r="C289" s="262">
        <v>13212100</v>
      </c>
      <c r="D289" s="258">
        <v>1</v>
      </c>
      <c r="E289" s="258">
        <v>1321</v>
      </c>
      <c r="F289" s="258">
        <v>2</v>
      </c>
      <c r="G289" s="259">
        <v>1</v>
      </c>
      <c r="H289" s="258">
        <v>0</v>
      </c>
      <c r="I289" s="255" t="str">
        <f t="shared" si="36"/>
        <v>21320615O280</v>
      </c>
      <c r="J289" s="255"/>
      <c r="K289" s="435">
        <v>0</v>
      </c>
      <c r="L289" s="435">
        <f t="shared" si="44"/>
        <v>429402</v>
      </c>
      <c r="M289" s="439">
        <f t="shared" si="38"/>
        <v>0</v>
      </c>
      <c r="N289" s="435">
        <v>429402</v>
      </c>
      <c r="O289" s="435">
        <v>429402</v>
      </c>
      <c r="P289" s="435">
        <v>429402</v>
      </c>
      <c r="Q289" s="258" t="str">
        <f t="shared" si="37"/>
        <v>12</v>
      </c>
      <c r="R289" s="439">
        <f t="shared" si="39"/>
        <v>429402</v>
      </c>
    </row>
    <row r="290" spans="1:18">
      <c r="A290" s="600">
        <v>213206</v>
      </c>
      <c r="B290" s="600" t="s">
        <v>975</v>
      </c>
      <c r="C290" s="262">
        <v>13222100</v>
      </c>
      <c r="D290" s="258">
        <v>1</v>
      </c>
      <c r="E290" s="258">
        <v>1322</v>
      </c>
      <c r="F290" s="258">
        <v>2</v>
      </c>
      <c r="G290" s="259">
        <v>1</v>
      </c>
      <c r="H290" s="258">
        <v>0</v>
      </c>
      <c r="I290" s="255" t="str">
        <f t="shared" si="36"/>
        <v>21320615O280</v>
      </c>
      <c r="J290" s="255"/>
      <c r="K290" s="435">
        <v>0</v>
      </c>
      <c r="L290" s="435">
        <f t="shared" si="44"/>
        <v>7455.94</v>
      </c>
      <c r="M290" s="439">
        <f t="shared" si="38"/>
        <v>0</v>
      </c>
      <c r="N290" s="435">
        <v>7455.94</v>
      </c>
      <c r="O290" s="435">
        <v>8400</v>
      </c>
      <c r="P290" s="435">
        <v>7455.94</v>
      </c>
      <c r="Q290" s="258" t="str">
        <f t="shared" si="37"/>
        <v>12</v>
      </c>
      <c r="R290" s="439">
        <f t="shared" si="39"/>
        <v>7455.94</v>
      </c>
    </row>
    <row r="291" spans="1:18">
      <c r="A291" s="600">
        <v>213206</v>
      </c>
      <c r="B291" s="600" t="s">
        <v>975</v>
      </c>
      <c r="C291" s="262">
        <v>13232100</v>
      </c>
      <c r="D291" s="258">
        <v>1</v>
      </c>
      <c r="E291" s="258">
        <v>1323</v>
      </c>
      <c r="F291" s="258">
        <v>2</v>
      </c>
      <c r="G291" s="259">
        <v>1</v>
      </c>
      <c r="H291" s="258">
        <v>0</v>
      </c>
      <c r="I291" s="255" t="str">
        <f t="shared" si="36"/>
        <v>21320615O280</v>
      </c>
      <c r="J291" s="255"/>
      <c r="K291" s="435">
        <v>0</v>
      </c>
      <c r="L291" s="435">
        <f t="shared" si="44"/>
        <v>5536367.1500000004</v>
      </c>
      <c r="M291" s="439">
        <f t="shared" si="38"/>
        <v>0</v>
      </c>
      <c r="N291" s="435">
        <v>5536367.1500000004</v>
      </c>
      <c r="O291" s="435">
        <v>5536367.1500000004</v>
      </c>
      <c r="P291" s="435">
        <v>5536367.1500000004</v>
      </c>
      <c r="Q291" s="258" t="str">
        <f t="shared" si="37"/>
        <v>12</v>
      </c>
      <c r="R291" s="439">
        <f t="shared" si="39"/>
        <v>5536367.1500000004</v>
      </c>
    </row>
    <row r="292" spans="1:18">
      <c r="A292" s="600">
        <v>213206</v>
      </c>
      <c r="B292" s="600" t="s">
        <v>975</v>
      </c>
      <c r="C292" s="262">
        <v>13232108</v>
      </c>
      <c r="D292" s="258">
        <v>1</v>
      </c>
      <c r="E292" s="258">
        <v>1323</v>
      </c>
      <c r="F292" s="258">
        <v>2</v>
      </c>
      <c r="G292" s="259">
        <v>1</v>
      </c>
      <c r="H292" s="258">
        <v>8</v>
      </c>
      <c r="I292" s="255" t="str">
        <f t="shared" si="36"/>
        <v>21320615O280</v>
      </c>
      <c r="J292" s="255"/>
      <c r="K292" s="435">
        <v>99031</v>
      </c>
      <c r="L292" s="435">
        <f t="shared" si="44"/>
        <v>4528480.2699999996</v>
      </c>
      <c r="M292" s="439">
        <f t="shared" si="38"/>
        <v>99031</v>
      </c>
      <c r="N292" s="435">
        <v>4528480.2699999996</v>
      </c>
      <c r="O292" s="435">
        <v>4528480.2699999996</v>
      </c>
      <c r="P292" s="435">
        <v>4528480.2699999996</v>
      </c>
      <c r="Q292" s="258" t="str">
        <f t="shared" si="37"/>
        <v>12</v>
      </c>
      <c r="R292" s="439">
        <f t="shared" si="39"/>
        <v>4528480.2699999996</v>
      </c>
    </row>
    <row r="293" spans="1:18">
      <c r="A293" s="600">
        <v>213206</v>
      </c>
      <c r="B293" s="600" t="s">
        <v>975</v>
      </c>
      <c r="C293" s="262">
        <v>13312100</v>
      </c>
      <c r="D293" s="258">
        <v>1</v>
      </c>
      <c r="E293" s="258">
        <v>1331</v>
      </c>
      <c r="F293" s="258">
        <v>2</v>
      </c>
      <c r="G293" s="259">
        <v>1</v>
      </c>
      <c r="H293" s="258">
        <v>0</v>
      </c>
      <c r="I293" s="255" t="str">
        <f t="shared" si="36"/>
        <v>21320615O280</v>
      </c>
      <c r="J293" s="255"/>
      <c r="K293" s="435">
        <v>0</v>
      </c>
      <c r="L293" s="435">
        <f t="shared" si="44"/>
        <v>1269336.75</v>
      </c>
      <c r="M293" s="439">
        <f t="shared" si="38"/>
        <v>0</v>
      </c>
      <c r="N293" s="435">
        <v>1269336.75</v>
      </c>
      <c r="O293" s="435">
        <v>1269679</v>
      </c>
      <c r="P293" s="435">
        <v>1269336.75</v>
      </c>
      <c r="Q293" s="258" t="str">
        <f t="shared" si="37"/>
        <v>12</v>
      </c>
      <c r="R293" s="439">
        <f t="shared" si="39"/>
        <v>1269336.75</v>
      </c>
    </row>
    <row r="294" spans="1:18">
      <c r="A294" s="600">
        <v>213206</v>
      </c>
      <c r="B294" s="600" t="s">
        <v>975</v>
      </c>
      <c r="C294" s="262">
        <v>14112208</v>
      </c>
      <c r="D294" s="258">
        <v>1</v>
      </c>
      <c r="E294" s="258">
        <v>1411</v>
      </c>
      <c r="F294" s="258">
        <v>2</v>
      </c>
      <c r="G294" s="259">
        <v>2</v>
      </c>
      <c r="H294" s="258">
        <v>8</v>
      </c>
      <c r="I294" s="255" t="str">
        <f t="shared" si="36"/>
        <v>21320615O280</v>
      </c>
      <c r="J294" s="255"/>
      <c r="K294" s="435">
        <v>92844</v>
      </c>
      <c r="L294" s="435">
        <f t="shared" si="44"/>
        <v>54826.53</v>
      </c>
      <c r="M294" s="439">
        <f t="shared" si="38"/>
        <v>92844</v>
      </c>
      <c r="N294" s="435">
        <v>54826.53</v>
      </c>
      <c r="O294" s="435">
        <f t="shared" ref="O294:O295" si="45">P294</f>
        <v>54826.53</v>
      </c>
      <c r="P294" s="435">
        <v>54826.53</v>
      </c>
      <c r="Q294" s="258" t="str">
        <f t="shared" si="37"/>
        <v>12</v>
      </c>
      <c r="R294" s="439">
        <f t="shared" si="39"/>
        <v>54826.53</v>
      </c>
    </row>
    <row r="295" spans="1:18">
      <c r="A295" s="600">
        <v>213206</v>
      </c>
      <c r="B295" s="600" t="s">
        <v>975</v>
      </c>
      <c r="C295" s="262">
        <v>15412208</v>
      </c>
      <c r="D295" s="258">
        <v>1</v>
      </c>
      <c r="E295" s="258">
        <v>1541</v>
      </c>
      <c r="F295" s="258">
        <v>2</v>
      </c>
      <c r="G295" s="259">
        <v>2</v>
      </c>
      <c r="H295" s="258">
        <v>8</v>
      </c>
      <c r="I295" s="255" t="str">
        <f t="shared" si="36"/>
        <v>21320615O280</v>
      </c>
      <c r="J295" s="255"/>
      <c r="K295" s="435">
        <v>266735</v>
      </c>
      <c r="L295" s="435">
        <f t="shared" si="44"/>
        <v>266735</v>
      </c>
      <c r="M295" s="439">
        <f t="shared" si="38"/>
        <v>266735</v>
      </c>
      <c r="N295" s="435">
        <v>266735</v>
      </c>
      <c r="O295" s="435">
        <f t="shared" si="45"/>
        <v>266735</v>
      </c>
      <c r="P295" s="435">
        <v>266735</v>
      </c>
      <c r="Q295" s="258" t="str">
        <f t="shared" si="37"/>
        <v>12</v>
      </c>
      <c r="R295" s="439">
        <f t="shared" si="39"/>
        <v>266735</v>
      </c>
    </row>
    <row r="296" spans="1:18">
      <c r="A296" s="600">
        <v>213206</v>
      </c>
      <c r="B296" s="600" t="s">
        <v>975</v>
      </c>
      <c r="C296" s="262">
        <v>15452108</v>
      </c>
      <c r="D296" s="258">
        <v>1</v>
      </c>
      <c r="E296" s="258">
        <v>1545</v>
      </c>
      <c r="F296" s="258">
        <v>2</v>
      </c>
      <c r="G296" s="259">
        <v>1</v>
      </c>
      <c r="H296" s="258">
        <v>8</v>
      </c>
      <c r="I296" s="255" t="str">
        <f t="shared" si="36"/>
        <v>21320615O280</v>
      </c>
      <c r="J296" s="255"/>
      <c r="K296" s="435">
        <v>36258</v>
      </c>
      <c r="L296" s="435">
        <f t="shared" si="44"/>
        <v>8640</v>
      </c>
      <c r="M296" s="439">
        <f t="shared" si="38"/>
        <v>36258</v>
      </c>
      <c r="N296" s="435">
        <v>8640</v>
      </c>
      <c r="O296" s="435">
        <v>8640</v>
      </c>
      <c r="P296" s="435">
        <v>8640</v>
      </c>
      <c r="Q296" s="258" t="str">
        <f t="shared" si="37"/>
        <v>12</v>
      </c>
      <c r="R296" s="439">
        <f t="shared" si="39"/>
        <v>8640</v>
      </c>
    </row>
    <row r="297" spans="1:18">
      <c r="A297" s="600">
        <v>213206</v>
      </c>
      <c r="B297" s="600" t="s">
        <v>975</v>
      </c>
      <c r="C297" s="262">
        <v>15471108</v>
      </c>
      <c r="D297" s="258">
        <v>1</v>
      </c>
      <c r="E297" s="258">
        <v>1547</v>
      </c>
      <c r="F297" s="258">
        <v>1</v>
      </c>
      <c r="G297" s="259">
        <v>1</v>
      </c>
      <c r="H297" s="258">
        <v>8</v>
      </c>
      <c r="I297" s="255" t="str">
        <f t="shared" si="36"/>
        <v>21320615O280</v>
      </c>
      <c r="J297" s="255"/>
      <c r="K297" s="435">
        <v>2979</v>
      </c>
      <c r="L297" s="435">
        <f t="shared" si="44"/>
        <v>0</v>
      </c>
      <c r="M297" s="439">
        <f t="shared" si="38"/>
        <v>2979</v>
      </c>
      <c r="N297" s="435">
        <v>0</v>
      </c>
      <c r="Q297" s="258" t="str">
        <f t="shared" si="37"/>
        <v>11</v>
      </c>
      <c r="R297" s="439">
        <f t="shared" si="39"/>
        <v>0</v>
      </c>
    </row>
    <row r="298" spans="1:18">
      <c r="A298" s="600">
        <v>213206</v>
      </c>
      <c r="B298" s="600" t="s">
        <v>975</v>
      </c>
      <c r="C298" s="262">
        <v>24192100</v>
      </c>
      <c r="D298" s="258">
        <v>2</v>
      </c>
      <c r="E298" s="258">
        <v>2419</v>
      </c>
      <c r="F298" s="258">
        <v>2</v>
      </c>
      <c r="G298" s="259">
        <v>1</v>
      </c>
      <c r="H298" s="258">
        <v>0</v>
      </c>
      <c r="I298" s="255" t="str">
        <f t="shared" si="36"/>
        <v>21320615O280</v>
      </c>
      <c r="J298" s="255"/>
      <c r="K298" s="435">
        <v>95264</v>
      </c>
      <c r="L298" s="435">
        <f t="shared" si="44"/>
        <v>95116.29</v>
      </c>
      <c r="M298" s="439">
        <f t="shared" si="38"/>
        <v>95264</v>
      </c>
      <c r="N298" s="435">
        <v>95116.29</v>
      </c>
      <c r="O298" s="435">
        <v>95264</v>
      </c>
      <c r="P298" s="435">
        <v>95116.290000000008</v>
      </c>
      <c r="Q298" s="258" t="str">
        <f t="shared" si="37"/>
        <v>22</v>
      </c>
      <c r="R298" s="439">
        <f t="shared" si="39"/>
        <v>95116.290000000008</v>
      </c>
    </row>
    <row r="299" spans="1:18">
      <c r="A299" s="600">
        <v>213206</v>
      </c>
      <c r="B299" s="600" t="s">
        <v>975</v>
      </c>
      <c r="C299" s="262">
        <v>24212100</v>
      </c>
      <c r="D299" s="258">
        <v>2</v>
      </c>
      <c r="E299" s="258">
        <v>2421</v>
      </c>
      <c r="F299" s="258">
        <v>2</v>
      </c>
      <c r="G299" s="259">
        <v>1</v>
      </c>
      <c r="H299" s="258">
        <v>0</v>
      </c>
      <c r="I299" s="255" t="str">
        <f t="shared" si="36"/>
        <v>21320615O280</v>
      </c>
      <c r="J299" s="255"/>
      <c r="K299" s="435">
        <v>120219</v>
      </c>
      <c r="L299" s="435">
        <f t="shared" si="44"/>
        <v>20143.419999999998</v>
      </c>
      <c r="M299" s="439">
        <f t="shared" si="38"/>
        <v>120219</v>
      </c>
      <c r="N299" s="435">
        <v>20143.419999999998</v>
      </c>
      <c r="O299" s="435">
        <v>20219</v>
      </c>
      <c r="P299" s="435">
        <v>20143.419999999998</v>
      </c>
      <c r="Q299" s="258" t="str">
        <f t="shared" si="37"/>
        <v>22</v>
      </c>
      <c r="R299" s="439">
        <f t="shared" si="39"/>
        <v>20143.419999999998</v>
      </c>
    </row>
    <row r="300" spans="1:18">
      <c r="A300" s="600">
        <v>213206</v>
      </c>
      <c r="B300" s="600" t="s">
        <v>975</v>
      </c>
      <c r="C300" s="262">
        <v>24412100</v>
      </c>
      <c r="D300" s="258">
        <v>2</v>
      </c>
      <c r="E300" s="258">
        <v>2441</v>
      </c>
      <c r="F300" s="258">
        <v>2</v>
      </c>
      <c r="G300" s="259">
        <v>1</v>
      </c>
      <c r="H300" s="258">
        <v>0</v>
      </c>
      <c r="I300" s="255" t="str">
        <f t="shared" si="36"/>
        <v>21320615O280</v>
      </c>
      <c r="J300" s="255"/>
      <c r="K300" s="435">
        <v>16565</v>
      </c>
      <c r="L300" s="435">
        <f t="shared" si="44"/>
        <v>16518.63</v>
      </c>
      <c r="M300" s="439">
        <f t="shared" si="38"/>
        <v>16565</v>
      </c>
      <c r="N300" s="435">
        <v>16518.63</v>
      </c>
      <c r="O300" s="435">
        <v>16518.63</v>
      </c>
      <c r="P300" s="435">
        <v>16518.63</v>
      </c>
      <c r="Q300" s="258" t="str">
        <f t="shared" si="37"/>
        <v>22</v>
      </c>
      <c r="R300" s="439">
        <f t="shared" si="39"/>
        <v>16518.63</v>
      </c>
    </row>
    <row r="301" spans="1:18">
      <c r="A301" s="600">
        <v>213206</v>
      </c>
      <c r="B301" s="600" t="s">
        <v>975</v>
      </c>
      <c r="C301" s="262">
        <v>24711160</v>
      </c>
      <c r="D301" s="258">
        <v>2</v>
      </c>
      <c r="E301" s="258">
        <v>2471</v>
      </c>
      <c r="F301" s="258">
        <v>1</v>
      </c>
      <c r="G301" s="259">
        <v>1</v>
      </c>
      <c r="H301" s="258">
        <v>60</v>
      </c>
      <c r="I301" s="255" t="str">
        <f t="shared" si="36"/>
        <v>21320615O280</v>
      </c>
      <c r="J301" s="255"/>
      <c r="K301" s="435">
        <v>0</v>
      </c>
      <c r="L301" s="435">
        <f t="shared" si="44"/>
        <v>77435.08</v>
      </c>
      <c r="M301" s="439">
        <f t="shared" si="38"/>
        <v>0</v>
      </c>
      <c r="N301" s="435">
        <v>77435.08</v>
      </c>
      <c r="O301" s="435">
        <v>77435.08</v>
      </c>
      <c r="P301" s="435">
        <v>77435.08</v>
      </c>
      <c r="Q301" s="258" t="str">
        <f t="shared" si="37"/>
        <v>21</v>
      </c>
      <c r="R301" s="439">
        <f t="shared" si="39"/>
        <v>77435.08</v>
      </c>
    </row>
    <row r="302" spans="1:18">
      <c r="A302" s="600">
        <v>213206</v>
      </c>
      <c r="B302" s="600" t="s">
        <v>975</v>
      </c>
      <c r="C302" s="262">
        <v>24712100</v>
      </c>
      <c r="D302" s="258">
        <v>2</v>
      </c>
      <c r="E302" s="258">
        <v>2471</v>
      </c>
      <c r="F302" s="258">
        <v>2</v>
      </c>
      <c r="G302" s="259">
        <v>1</v>
      </c>
      <c r="H302" s="258">
        <v>0</v>
      </c>
      <c r="I302" s="255" t="str">
        <f t="shared" si="36"/>
        <v>21320615O280</v>
      </c>
      <c r="J302" s="255"/>
      <c r="K302" s="435">
        <v>453051</v>
      </c>
      <c r="L302" s="435">
        <f t="shared" si="44"/>
        <v>0</v>
      </c>
      <c r="M302" s="439">
        <f t="shared" si="38"/>
        <v>453051</v>
      </c>
      <c r="N302" s="435">
        <v>0</v>
      </c>
      <c r="Q302" s="258" t="str">
        <f t="shared" si="37"/>
        <v>22</v>
      </c>
      <c r="R302" s="439">
        <f t="shared" si="39"/>
        <v>0</v>
      </c>
    </row>
    <row r="303" spans="1:18">
      <c r="A303" s="600">
        <v>213206</v>
      </c>
      <c r="B303" s="600" t="s">
        <v>975</v>
      </c>
      <c r="C303" s="262">
        <v>25612100</v>
      </c>
      <c r="D303" s="258">
        <v>2</v>
      </c>
      <c r="E303" s="258">
        <v>2561</v>
      </c>
      <c r="F303" s="258">
        <v>2</v>
      </c>
      <c r="G303" s="259">
        <v>1</v>
      </c>
      <c r="H303" s="258">
        <v>0</v>
      </c>
      <c r="I303" s="255" t="str">
        <f t="shared" si="36"/>
        <v>21320615O280</v>
      </c>
      <c r="J303" s="255"/>
      <c r="K303" s="435">
        <v>2001299</v>
      </c>
      <c r="L303" s="435">
        <f t="shared" si="44"/>
        <v>399146.16</v>
      </c>
      <c r="M303" s="439">
        <f t="shared" si="38"/>
        <v>2001299</v>
      </c>
      <c r="N303" s="435">
        <v>399146.16</v>
      </c>
      <c r="O303" s="435">
        <v>400000</v>
      </c>
      <c r="P303" s="435">
        <v>399146.16</v>
      </c>
      <c r="Q303" s="258" t="str">
        <f t="shared" si="37"/>
        <v>22</v>
      </c>
      <c r="R303" s="439">
        <f t="shared" si="39"/>
        <v>399146.16</v>
      </c>
    </row>
    <row r="304" spans="1:18">
      <c r="A304" s="600">
        <v>213206</v>
      </c>
      <c r="B304" s="600" t="s">
        <v>975</v>
      </c>
      <c r="C304" s="262">
        <v>29112100</v>
      </c>
      <c r="D304" s="258">
        <v>2</v>
      </c>
      <c r="E304" s="258">
        <v>2911</v>
      </c>
      <c r="F304" s="258">
        <v>2</v>
      </c>
      <c r="G304" s="259">
        <v>1</v>
      </c>
      <c r="H304" s="258">
        <v>0</v>
      </c>
      <c r="I304" s="255" t="str">
        <f t="shared" si="36"/>
        <v>21320615O280</v>
      </c>
      <c r="J304" s="255"/>
      <c r="K304" s="435">
        <v>60000</v>
      </c>
      <c r="L304" s="435">
        <f t="shared" si="44"/>
        <v>0</v>
      </c>
      <c r="M304" s="439">
        <f t="shared" si="38"/>
        <v>60000</v>
      </c>
      <c r="N304" s="435">
        <v>0</v>
      </c>
      <c r="Q304" s="258" t="str">
        <f t="shared" si="37"/>
        <v>22</v>
      </c>
      <c r="R304" s="439">
        <f t="shared" si="39"/>
        <v>0</v>
      </c>
    </row>
    <row r="305" spans="1:18">
      <c r="A305" s="600">
        <v>213206</v>
      </c>
      <c r="B305" s="600" t="s">
        <v>975</v>
      </c>
      <c r="C305" s="262">
        <v>29612100</v>
      </c>
      <c r="D305" s="258">
        <v>2</v>
      </c>
      <c r="E305" s="258">
        <v>2961</v>
      </c>
      <c r="F305" s="258">
        <v>2</v>
      </c>
      <c r="G305" s="259">
        <v>1</v>
      </c>
      <c r="H305" s="258">
        <v>0</v>
      </c>
      <c r="I305" s="255" t="str">
        <f t="shared" si="36"/>
        <v>21320615O280</v>
      </c>
      <c r="J305" s="255"/>
      <c r="K305" s="435">
        <v>1500000</v>
      </c>
      <c r="L305" s="435">
        <f t="shared" si="44"/>
        <v>1398432.31</v>
      </c>
      <c r="M305" s="439">
        <f t="shared" si="38"/>
        <v>1500000</v>
      </c>
      <c r="N305" s="435">
        <v>1398432.31</v>
      </c>
      <c r="O305" s="435">
        <v>1400000</v>
      </c>
      <c r="P305" s="435">
        <v>1398432.31</v>
      </c>
      <c r="Q305" s="258" t="str">
        <f t="shared" si="37"/>
        <v>22</v>
      </c>
      <c r="R305" s="439">
        <f t="shared" si="39"/>
        <v>1398432.31</v>
      </c>
    </row>
    <row r="306" spans="1:18">
      <c r="A306" s="600">
        <v>213206</v>
      </c>
      <c r="B306" s="600" t="s">
        <v>975</v>
      </c>
      <c r="C306" s="262">
        <v>32611100</v>
      </c>
      <c r="D306" s="258">
        <v>3</v>
      </c>
      <c r="E306" s="258">
        <v>3261</v>
      </c>
      <c r="F306" s="258">
        <v>1</v>
      </c>
      <c r="G306" s="259">
        <v>1</v>
      </c>
      <c r="H306" s="258">
        <v>0</v>
      </c>
      <c r="I306" s="255" t="str">
        <f t="shared" si="36"/>
        <v>21320615O280</v>
      </c>
      <c r="J306" s="255"/>
      <c r="K306" s="435">
        <v>2500000</v>
      </c>
      <c r="L306" s="435">
        <f t="shared" si="44"/>
        <v>2498381.5</v>
      </c>
      <c r="M306" s="439">
        <f t="shared" si="38"/>
        <v>2500000</v>
      </c>
      <c r="N306" s="435">
        <v>2498381.5</v>
      </c>
      <c r="O306" s="435">
        <v>2500000</v>
      </c>
      <c r="P306" s="435">
        <v>2498381.5</v>
      </c>
      <c r="Q306" s="258" t="str">
        <f t="shared" si="37"/>
        <v>31</v>
      </c>
      <c r="R306" s="439">
        <f t="shared" si="39"/>
        <v>2498381.5</v>
      </c>
    </row>
    <row r="307" spans="1:18">
      <c r="A307" s="600">
        <v>213206</v>
      </c>
      <c r="B307" s="600" t="s">
        <v>975</v>
      </c>
      <c r="C307" s="262">
        <v>35712100</v>
      </c>
      <c r="D307" s="258">
        <v>3</v>
      </c>
      <c r="E307" s="258">
        <v>3571</v>
      </c>
      <c r="F307" s="258">
        <v>2</v>
      </c>
      <c r="G307" s="259">
        <v>1</v>
      </c>
      <c r="H307" s="258">
        <v>0</v>
      </c>
      <c r="I307" s="255" t="str">
        <f t="shared" si="36"/>
        <v>21320615O280</v>
      </c>
      <c r="J307" s="255"/>
      <c r="K307" s="435">
        <v>2500000</v>
      </c>
      <c r="L307" s="435">
        <f t="shared" si="44"/>
        <v>0</v>
      </c>
      <c r="M307" s="439">
        <f t="shared" si="38"/>
        <v>2500000</v>
      </c>
      <c r="N307" s="435">
        <v>0</v>
      </c>
      <c r="Q307" s="258" t="str">
        <f t="shared" si="37"/>
        <v>32</v>
      </c>
      <c r="R307" s="439">
        <f t="shared" si="39"/>
        <v>0</v>
      </c>
    </row>
    <row r="308" spans="1:18">
      <c r="A308" s="600">
        <v>213206</v>
      </c>
      <c r="B308" s="600" t="s">
        <v>975</v>
      </c>
      <c r="C308" s="262">
        <v>37221100</v>
      </c>
      <c r="D308" s="258">
        <v>3</v>
      </c>
      <c r="E308" s="258">
        <v>3722</v>
      </c>
      <c r="F308" s="258">
        <v>1</v>
      </c>
      <c r="G308" s="259">
        <v>1</v>
      </c>
      <c r="H308" s="258">
        <v>0</v>
      </c>
      <c r="I308" s="255" t="str">
        <f t="shared" si="36"/>
        <v>21320615O280</v>
      </c>
      <c r="J308" s="255"/>
      <c r="K308" s="435">
        <v>49100</v>
      </c>
      <c r="L308" s="435">
        <f t="shared" si="44"/>
        <v>49100</v>
      </c>
      <c r="M308" s="439">
        <f t="shared" si="38"/>
        <v>49100</v>
      </c>
      <c r="N308" s="435">
        <v>49100</v>
      </c>
      <c r="O308" s="435">
        <v>49100</v>
      </c>
      <c r="P308" s="435">
        <v>49100</v>
      </c>
      <c r="Q308" s="258" t="str">
        <f t="shared" si="37"/>
        <v>31</v>
      </c>
      <c r="R308" s="439">
        <f t="shared" si="39"/>
        <v>49100</v>
      </c>
    </row>
    <row r="309" spans="1:18">
      <c r="A309" s="600">
        <v>213206</v>
      </c>
      <c r="B309" s="600" t="s">
        <v>975</v>
      </c>
      <c r="C309" s="262">
        <v>39812208</v>
      </c>
      <c r="D309" s="258">
        <v>3</v>
      </c>
      <c r="E309" s="258">
        <v>3981</v>
      </c>
      <c r="F309" s="258">
        <v>2</v>
      </c>
      <c r="G309" s="259">
        <v>2</v>
      </c>
      <c r="H309" s="258">
        <v>8</v>
      </c>
      <c r="I309" s="255" t="str">
        <f t="shared" si="36"/>
        <v>21320615O280</v>
      </c>
      <c r="J309" s="255"/>
      <c r="K309" s="435">
        <v>29456</v>
      </c>
      <c r="L309" s="435">
        <f t="shared" si="44"/>
        <v>19718</v>
      </c>
      <c r="M309" s="439">
        <f t="shared" si="38"/>
        <v>29456</v>
      </c>
      <c r="N309" s="435">
        <v>19718</v>
      </c>
      <c r="O309" s="435">
        <f>P309</f>
        <v>19718</v>
      </c>
      <c r="P309" s="435">
        <v>19718</v>
      </c>
      <c r="Q309" s="258" t="str">
        <f t="shared" si="37"/>
        <v>32</v>
      </c>
      <c r="R309" s="439">
        <f t="shared" si="39"/>
        <v>19718</v>
      </c>
    </row>
    <row r="310" spans="1:18">
      <c r="A310" s="600">
        <v>213206</v>
      </c>
      <c r="B310" s="600" t="s">
        <v>975</v>
      </c>
      <c r="C310" s="262">
        <v>39822108</v>
      </c>
      <c r="D310" s="258">
        <v>3</v>
      </c>
      <c r="E310" s="258">
        <v>3982</v>
      </c>
      <c r="F310" s="258">
        <v>2</v>
      </c>
      <c r="G310" s="259">
        <v>1</v>
      </c>
      <c r="H310" s="258">
        <v>8</v>
      </c>
      <c r="I310" s="255" t="str">
        <f t="shared" si="36"/>
        <v>21320615O280</v>
      </c>
      <c r="J310" s="255"/>
      <c r="K310" s="435">
        <v>16535</v>
      </c>
      <c r="L310" s="435">
        <f t="shared" si="44"/>
        <v>15158</v>
      </c>
      <c r="M310" s="439">
        <f t="shared" si="38"/>
        <v>16535</v>
      </c>
      <c r="N310" s="435">
        <v>15158</v>
      </c>
      <c r="O310" s="435">
        <v>16535</v>
      </c>
      <c r="P310" s="435">
        <v>15158</v>
      </c>
      <c r="Q310" s="258" t="str">
        <f t="shared" si="37"/>
        <v>32</v>
      </c>
      <c r="R310" s="439">
        <f t="shared" si="39"/>
        <v>15158</v>
      </c>
    </row>
    <row r="311" spans="1:18">
      <c r="A311" s="600">
        <v>213206</v>
      </c>
      <c r="B311" s="600" t="s">
        <v>975</v>
      </c>
      <c r="C311" s="262">
        <v>61412160</v>
      </c>
      <c r="D311" s="258">
        <v>6</v>
      </c>
      <c r="E311" s="258">
        <v>6141</v>
      </c>
      <c r="F311" s="258">
        <v>2</v>
      </c>
      <c r="G311" s="259">
        <v>1</v>
      </c>
      <c r="H311" s="258">
        <v>60</v>
      </c>
      <c r="I311" s="255" t="str">
        <f t="shared" si="36"/>
        <v>21320615O280</v>
      </c>
      <c r="J311" s="255"/>
      <c r="K311" s="435">
        <v>0</v>
      </c>
      <c r="L311" s="435">
        <f t="shared" si="44"/>
        <v>96466.75</v>
      </c>
      <c r="M311" s="439">
        <f t="shared" si="38"/>
        <v>0</v>
      </c>
      <c r="N311" s="435">
        <v>96466.75</v>
      </c>
      <c r="O311" s="435">
        <v>96466.75</v>
      </c>
      <c r="P311" s="435">
        <v>96466.75</v>
      </c>
      <c r="Q311" s="258" t="str">
        <f t="shared" si="37"/>
        <v>62</v>
      </c>
      <c r="R311" s="439">
        <f t="shared" si="39"/>
        <v>96466.75</v>
      </c>
    </row>
    <row r="312" spans="1:18">
      <c r="A312" s="600">
        <v>213206</v>
      </c>
      <c r="B312" s="600" t="s">
        <v>976</v>
      </c>
      <c r="C312" s="262">
        <v>61412165</v>
      </c>
      <c r="D312" s="258">
        <v>6</v>
      </c>
      <c r="E312" s="258">
        <v>6141</v>
      </c>
      <c r="F312" s="258">
        <v>2</v>
      </c>
      <c r="G312" s="259">
        <v>1</v>
      </c>
      <c r="H312" s="258">
        <v>65</v>
      </c>
      <c r="I312" s="255" t="str">
        <f t="shared" si="36"/>
        <v>21320615O380</v>
      </c>
      <c r="J312" s="255" t="s">
        <v>1009</v>
      </c>
      <c r="K312" s="435">
        <v>0</v>
      </c>
      <c r="L312" s="435">
        <f t="shared" si="44"/>
        <v>1744021.97</v>
      </c>
      <c r="M312" s="439">
        <f t="shared" si="38"/>
        <v>0</v>
      </c>
      <c r="N312" s="435">
        <v>1744021.97</v>
      </c>
      <c r="O312" s="435">
        <v>1744596.95</v>
      </c>
      <c r="P312" s="435">
        <v>1744021.9699999995</v>
      </c>
      <c r="Q312" s="258" t="str">
        <f t="shared" si="37"/>
        <v>62</v>
      </c>
      <c r="R312" s="439">
        <f t="shared" si="39"/>
        <v>1744021.9699999995</v>
      </c>
    </row>
    <row r="313" spans="1:18">
      <c r="A313" s="600">
        <v>213206</v>
      </c>
      <c r="B313" s="600" t="s">
        <v>1001</v>
      </c>
      <c r="C313" s="262">
        <v>61212165</v>
      </c>
      <c r="D313" s="258">
        <v>6</v>
      </c>
      <c r="E313" s="258">
        <v>6121</v>
      </c>
      <c r="F313" s="258">
        <v>2</v>
      </c>
      <c r="G313" s="259">
        <v>1</v>
      </c>
      <c r="H313" s="258">
        <v>65</v>
      </c>
      <c r="I313" s="255" t="str">
        <f t="shared" si="36"/>
        <v>21320625P280</v>
      </c>
      <c r="J313" s="255" t="s">
        <v>1010</v>
      </c>
      <c r="K313" s="435">
        <v>0</v>
      </c>
      <c r="L313" s="435">
        <f t="shared" ref="L313:L314" si="46">+K313</f>
        <v>0</v>
      </c>
      <c r="M313" s="439">
        <f t="shared" si="38"/>
        <v>0</v>
      </c>
      <c r="N313" s="435">
        <v>0</v>
      </c>
      <c r="Q313" s="258" t="str">
        <f t="shared" si="37"/>
        <v>62</v>
      </c>
      <c r="R313" s="439">
        <f t="shared" si="39"/>
        <v>0</v>
      </c>
    </row>
    <row r="314" spans="1:18">
      <c r="A314" s="600">
        <v>213206</v>
      </c>
      <c r="B314" s="600" t="s">
        <v>1001</v>
      </c>
      <c r="C314" s="262">
        <v>61412165</v>
      </c>
      <c r="D314" s="258">
        <v>6</v>
      </c>
      <c r="E314" s="258">
        <v>6141</v>
      </c>
      <c r="F314" s="258">
        <v>2</v>
      </c>
      <c r="G314" s="259">
        <v>1</v>
      </c>
      <c r="H314" s="258">
        <v>65</v>
      </c>
      <c r="I314" s="255" t="str">
        <f t="shared" si="36"/>
        <v>21320625P280</v>
      </c>
      <c r="J314" s="255" t="s">
        <v>1010</v>
      </c>
      <c r="K314" s="435">
        <v>0</v>
      </c>
      <c r="L314" s="435">
        <f t="shared" si="46"/>
        <v>0</v>
      </c>
      <c r="M314" s="439">
        <f t="shared" si="38"/>
        <v>0</v>
      </c>
      <c r="N314" s="435">
        <v>313084.46999999997</v>
      </c>
      <c r="O314" s="435">
        <v>360175.84</v>
      </c>
      <c r="P314" s="435">
        <v>313084.46999999997</v>
      </c>
      <c r="Q314" s="258" t="str">
        <f t="shared" si="37"/>
        <v>62</v>
      </c>
      <c r="R314" s="439">
        <f t="shared" si="39"/>
        <v>313084.46999999997</v>
      </c>
    </row>
    <row r="315" spans="1:18">
      <c r="A315" s="600">
        <v>213207</v>
      </c>
      <c r="B315" s="600">
        <v>121180</v>
      </c>
      <c r="C315" s="262">
        <v>61412100</v>
      </c>
      <c r="D315" s="258">
        <v>6</v>
      </c>
      <c r="E315" s="258">
        <v>6141</v>
      </c>
      <c r="F315" s="258">
        <v>2</v>
      </c>
      <c r="G315" s="259">
        <v>1</v>
      </c>
      <c r="H315" s="258">
        <v>0</v>
      </c>
      <c r="I315" s="255" t="str">
        <f t="shared" si="36"/>
        <v>213207121180</v>
      </c>
      <c r="J315" s="255" t="s">
        <v>1011</v>
      </c>
      <c r="K315" s="435">
        <v>20900000</v>
      </c>
      <c r="L315" s="435">
        <f t="shared" ref="L315:L320" si="47">+N315</f>
        <v>0</v>
      </c>
      <c r="M315" s="439">
        <f t="shared" si="38"/>
        <v>20900000</v>
      </c>
      <c r="N315" s="435">
        <v>0</v>
      </c>
      <c r="Q315" s="258" t="str">
        <f t="shared" si="37"/>
        <v>62</v>
      </c>
      <c r="R315" s="439">
        <f t="shared" si="39"/>
        <v>0</v>
      </c>
    </row>
    <row r="316" spans="1:18">
      <c r="A316" s="600">
        <v>213207</v>
      </c>
      <c r="B316" s="600">
        <v>121180</v>
      </c>
      <c r="C316" s="262">
        <v>61412100</v>
      </c>
      <c r="D316" s="258">
        <v>6</v>
      </c>
      <c r="E316" s="258">
        <v>6141</v>
      </c>
      <c r="F316" s="258">
        <v>2</v>
      </c>
      <c r="G316" s="259">
        <v>1</v>
      </c>
      <c r="H316" s="258">
        <v>0</v>
      </c>
      <c r="I316" s="255" t="str">
        <f t="shared" si="36"/>
        <v>213207121180</v>
      </c>
      <c r="J316" s="255" t="s">
        <v>1012</v>
      </c>
      <c r="K316" s="435">
        <v>2975000</v>
      </c>
      <c r="L316" s="435">
        <f t="shared" si="47"/>
        <v>0</v>
      </c>
      <c r="M316" s="439">
        <f t="shared" si="38"/>
        <v>2975000</v>
      </c>
      <c r="N316" s="435">
        <v>0</v>
      </c>
      <c r="Q316" s="258" t="str">
        <f t="shared" si="37"/>
        <v>62</v>
      </c>
      <c r="R316" s="439">
        <f t="shared" si="39"/>
        <v>0</v>
      </c>
    </row>
    <row r="317" spans="1:18">
      <c r="A317" s="600">
        <v>213207</v>
      </c>
      <c r="B317" s="600" t="s">
        <v>975</v>
      </c>
      <c r="C317" s="262">
        <v>37221100</v>
      </c>
      <c r="D317" s="258">
        <v>3</v>
      </c>
      <c r="E317" s="258">
        <v>3722</v>
      </c>
      <c r="F317" s="258">
        <v>1</v>
      </c>
      <c r="G317" s="259">
        <v>1</v>
      </c>
      <c r="H317" s="258">
        <v>0</v>
      </c>
      <c r="I317" s="255" t="str">
        <f t="shared" si="36"/>
        <v>21320715O280</v>
      </c>
      <c r="J317" s="255"/>
      <c r="K317" s="435">
        <v>49100</v>
      </c>
      <c r="L317" s="435">
        <f t="shared" si="47"/>
        <v>49100</v>
      </c>
      <c r="M317" s="439">
        <f t="shared" si="38"/>
        <v>49100</v>
      </c>
      <c r="N317" s="435">
        <v>49100</v>
      </c>
      <c r="O317" s="435">
        <v>49100</v>
      </c>
      <c r="P317" s="435">
        <v>49100</v>
      </c>
      <c r="Q317" s="258" t="str">
        <f t="shared" si="37"/>
        <v>31</v>
      </c>
      <c r="R317" s="439">
        <f t="shared" si="39"/>
        <v>49100</v>
      </c>
    </row>
    <row r="318" spans="1:18">
      <c r="A318" s="600">
        <v>213207</v>
      </c>
      <c r="B318" s="600" t="s">
        <v>975</v>
      </c>
      <c r="C318" s="262">
        <v>61412160</v>
      </c>
      <c r="D318" s="258">
        <v>6</v>
      </c>
      <c r="E318" s="258">
        <v>6141</v>
      </c>
      <c r="F318" s="258">
        <v>2</v>
      </c>
      <c r="G318" s="259">
        <v>1</v>
      </c>
      <c r="H318" s="258">
        <v>60</v>
      </c>
      <c r="I318" s="255" t="str">
        <f t="shared" si="36"/>
        <v>21320715O280</v>
      </c>
      <c r="J318" s="255"/>
      <c r="K318" s="435">
        <v>0</v>
      </c>
      <c r="L318" s="435">
        <f t="shared" si="47"/>
        <v>280535.73</v>
      </c>
      <c r="M318" s="439">
        <f t="shared" si="38"/>
        <v>0</v>
      </c>
      <c r="N318" s="435">
        <v>280535.73</v>
      </c>
      <c r="O318" s="435">
        <v>280535.73</v>
      </c>
      <c r="P318" s="435">
        <v>280535.73</v>
      </c>
      <c r="Q318" s="258" t="str">
        <f t="shared" si="37"/>
        <v>62</v>
      </c>
      <c r="R318" s="439">
        <f t="shared" si="39"/>
        <v>280535.73</v>
      </c>
    </row>
    <row r="319" spans="1:18">
      <c r="A319" s="600">
        <v>213207</v>
      </c>
      <c r="B319" s="600" t="s">
        <v>976</v>
      </c>
      <c r="C319" s="262">
        <v>61412160</v>
      </c>
      <c r="D319" s="258">
        <v>6</v>
      </c>
      <c r="E319" s="258">
        <v>6141</v>
      </c>
      <c r="F319" s="258">
        <v>2</v>
      </c>
      <c r="G319" s="259">
        <v>1</v>
      </c>
      <c r="H319" s="258">
        <v>60</v>
      </c>
      <c r="I319" s="255" t="str">
        <f t="shared" si="36"/>
        <v>21320715O380</v>
      </c>
      <c r="J319" s="255"/>
      <c r="K319" s="435">
        <v>0</v>
      </c>
      <c r="L319" s="435">
        <f t="shared" si="47"/>
        <v>95576.79</v>
      </c>
      <c r="M319" s="439">
        <f t="shared" si="38"/>
        <v>0</v>
      </c>
      <c r="N319" s="435">
        <v>95576.79</v>
      </c>
      <c r="O319" s="435">
        <v>95576.79</v>
      </c>
      <c r="P319" s="435">
        <v>95576.790000000008</v>
      </c>
      <c r="Q319" s="258" t="str">
        <f t="shared" si="37"/>
        <v>62</v>
      </c>
      <c r="R319" s="439">
        <f t="shared" si="39"/>
        <v>95576.790000000008</v>
      </c>
    </row>
    <row r="320" spans="1:18">
      <c r="A320" s="600">
        <v>213207</v>
      </c>
      <c r="B320" s="600" t="s">
        <v>976</v>
      </c>
      <c r="C320" s="262">
        <v>61412165</v>
      </c>
      <c r="D320" s="258">
        <v>6</v>
      </c>
      <c r="E320" s="258">
        <v>6141</v>
      </c>
      <c r="F320" s="258">
        <v>2</v>
      </c>
      <c r="G320" s="259">
        <v>1</v>
      </c>
      <c r="H320" s="258">
        <v>65</v>
      </c>
      <c r="I320" s="255" t="str">
        <f t="shared" si="36"/>
        <v>21320715O380</v>
      </c>
      <c r="J320" s="255" t="s">
        <v>1013</v>
      </c>
      <c r="K320" s="435">
        <v>0</v>
      </c>
      <c r="L320" s="435">
        <f t="shared" si="47"/>
        <v>1759804.65</v>
      </c>
      <c r="M320" s="439">
        <f t="shared" si="38"/>
        <v>0</v>
      </c>
      <c r="N320" s="435">
        <v>1759804.65</v>
      </c>
      <c r="O320" s="435">
        <v>1759804.65</v>
      </c>
      <c r="P320" s="435">
        <v>1759804.65</v>
      </c>
      <c r="Q320" s="258" t="str">
        <f t="shared" si="37"/>
        <v>62</v>
      </c>
      <c r="R320" s="439">
        <f t="shared" si="39"/>
        <v>1759804.65</v>
      </c>
    </row>
    <row r="321" spans="1:18">
      <c r="A321" s="600">
        <v>213207</v>
      </c>
      <c r="B321" s="600" t="s">
        <v>1001</v>
      </c>
      <c r="C321" s="262">
        <v>61412100</v>
      </c>
      <c r="D321" s="258">
        <v>6</v>
      </c>
      <c r="E321" s="258">
        <v>6141</v>
      </c>
      <c r="F321" s="258">
        <v>2</v>
      </c>
      <c r="G321" s="259">
        <v>1</v>
      </c>
      <c r="H321" s="258">
        <v>0</v>
      </c>
      <c r="I321" s="255" t="str">
        <f t="shared" si="36"/>
        <v>21320725P280</v>
      </c>
      <c r="J321" s="255" t="s">
        <v>1014</v>
      </c>
      <c r="K321" s="435">
        <v>0</v>
      </c>
      <c r="L321" s="435">
        <f t="shared" ref="L321:L324" si="48">+K321</f>
        <v>0</v>
      </c>
      <c r="M321" s="439">
        <f t="shared" si="38"/>
        <v>0</v>
      </c>
      <c r="N321" s="435">
        <v>1198489.1499999999</v>
      </c>
      <c r="O321" s="435">
        <v>1198489.1499999999</v>
      </c>
      <c r="P321" s="435">
        <v>1198489.1499999999</v>
      </c>
      <c r="Q321" s="258" t="str">
        <f t="shared" si="37"/>
        <v>62</v>
      </c>
      <c r="R321" s="439">
        <f t="shared" si="39"/>
        <v>1198489.1499999999</v>
      </c>
    </row>
    <row r="322" spans="1:18">
      <c r="A322" s="600">
        <v>213207</v>
      </c>
      <c r="B322" s="600" t="s">
        <v>1003</v>
      </c>
      <c r="C322" s="262">
        <v>61412100</v>
      </c>
      <c r="D322" s="258">
        <v>6</v>
      </c>
      <c r="E322" s="258">
        <v>6141</v>
      </c>
      <c r="F322" s="258">
        <v>2</v>
      </c>
      <c r="G322" s="259">
        <v>1</v>
      </c>
      <c r="H322" s="258">
        <v>0</v>
      </c>
      <c r="I322" s="255" t="str">
        <f t="shared" ref="I322:I385" si="49">CONCATENATE(A322,B322)</f>
        <v>21320725P680</v>
      </c>
      <c r="J322" s="255" t="s">
        <v>1011</v>
      </c>
      <c r="K322" s="435">
        <v>0</v>
      </c>
      <c r="L322" s="435">
        <f t="shared" si="48"/>
        <v>0</v>
      </c>
      <c r="M322" s="439">
        <f t="shared" si="38"/>
        <v>0</v>
      </c>
      <c r="N322" s="435">
        <v>16377083.380000001</v>
      </c>
      <c r="O322" s="435">
        <v>19713649.440000001</v>
      </c>
      <c r="P322" s="435">
        <v>16377083.379999999</v>
      </c>
      <c r="Q322" s="258" t="str">
        <f t="shared" ref="Q322:Q385" si="50">CONCATENATE(D322,F322)</f>
        <v>62</v>
      </c>
      <c r="R322" s="439">
        <f t="shared" si="39"/>
        <v>16377083.379999999</v>
      </c>
    </row>
    <row r="323" spans="1:18">
      <c r="A323" s="600">
        <v>213207</v>
      </c>
      <c r="B323" s="600" t="s">
        <v>1003</v>
      </c>
      <c r="C323" s="262">
        <v>61412100</v>
      </c>
      <c r="D323" s="258">
        <v>6</v>
      </c>
      <c r="E323" s="258">
        <v>6141</v>
      </c>
      <c r="F323" s="258">
        <v>2</v>
      </c>
      <c r="G323" s="259">
        <v>1</v>
      </c>
      <c r="H323" s="258">
        <v>0</v>
      </c>
      <c r="I323" s="255" t="str">
        <f t="shared" si="49"/>
        <v>21320725P680</v>
      </c>
      <c r="J323" s="255" t="s">
        <v>1012</v>
      </c>
      <c r="K323" s="435">
        <v>0</v>
      </c>
      <c r="L323" s="435">
        <f t="shared" si="48"/>
        <v>0</v>
      </c>
      <c r="M323" s="439">
        <f t="shared" ref="M323:M386" si="51">+K323</f>
        <v>0</v>
      </c>
      <c r="N323" s="435">
        <v>1778310.97</v>
      </c>
      <c r="O323" s="435">
        <v>1850737.68</v>
      </c>
      <c r="P323" s="435">
        <v>19709.579999999987</v>
      </c>
      <c r="Q323" s="258" t="str">
        <f t="shared" si="50"/>
        <v>62</v>
      </c>
      <c r="R323" s="439">
        <f t="shared" ref="R323:R386" si="52">+P323</f>
        <v>19709.579999999987</v>
      </c>
    </row>
    <row r="324" spans="1:18">
      <c r="A324" s="600">
        <v>213207</v>
      </c>
      <c r="B324" s="600" t="s">
        <v>1015</v>
      </c>
      <c r="C324" s="262">
        <v>61412100</v>
      </c>
      <c r="D324" s="258">
        <v>6</v>
      </c>
      <c r="E324" s="258">
        <v>6141</v>
      </c>
      <c r="F324" s="258">
        <v>2</v>
      </c>
      <c r="G324" s="259">
        <v>1</v>
      </c>
      <c r="H324" s="258">
        <v>0</v>
      </c>
      <c r="I324" s="255" t="str">
        <f t="shared" si="49"/>
        <v>21320725P683</v>
      </c>
      <c r="J324" s="255" t="s">
        <v>1016</v>
      </c>
      <c r="K324" s="435">
        <v>0</v>
      </c>
      <c r="L324" s="435">
        <f t="shared" si="48"/>
        <v>0</v>
      </c>
      <c r="M324" s="439">
        <f t="shared" si="51"/>
        <v>0</v>
      </c>
      <c r="N324" s="435">
        <v>828122.82</v>
      </c>
      <c r="O324" s="435">
        <v>2030722.77</v>
      </c>
      <c r="P324" s="435">
        <v>828122.82</v>
      </c>
      <c r="Q324" s="258" t="str">
        <f t="shared" si="50"/>
        <v>62</v>
      </c>
      <c r="R324" s="439">
        <f t="shared" si="52"/>
        <v>828122.82</v>
      </c>
    </row>
    <row r="325" spans="1:18">
      <c r="A325" s="600">
        <v>215202</v>
      </c>
      <c r="B325" s="600">
        <v>111280</v>
      </c>
      <c r="C325" s="262">
        <v>22211100</v>
      </c>
      <c r="D325" s="258">
        <v>2</v>
      </c>
      <c r="E325" s="258">
        <v>2221</v>
      </c>
      <c r="F325" s="258">
        <v>1</v>
      </c>
      <c r="G325" s="259">
        <v>1</v>
      </c>
      <c r="H325" s="258">
        <v>0</v>
      </c>
      <c r="I325" s="255" t="str">
        <f t="shared" si="49"/>
        <v>215202111280</v>
      </c>
      <c r="J325" s="255"/>
      <c r="K325" s="435">
        <v>50000</v>
      </c>
      <c r="L325" s="435">
        <f t="shared" ref="L325:L388" si="53">+N325</f>
        <v>29700</v>
      </c>
      <c r="M325" s="439">
        <f t="shared" si="51"/>
        <v>50000</v>
      </c>
      <c r="N325" s="435">
        <v>29700</v>
      </c>
      <c r="O325" s="435">
        <v>29700</v>
      </c>
      <c r="Q325" s="258" t="str">
        <f t="shared" si="50"/>
        <v>21</v>
      </c>
      <c r="R325" s="439">
        <f t="shared" si="52"/>
        <v>0</v>
      </c>
    </row>
    <row r="326" spans="1:18">
      <c r="A326" s="600">
        <v>215202</v>
      </c>
      <c r="B326" s="600" t="s">
        <v>975</v>
      </c>
      <c r="C326" s="262">
        <v>12212108</v>
      </c>
      <c r="D326" s="258">
        <v>1</v>
      </c>
      <c r="E326" s="258">
        <v>1221</v>
      </c>
      <c r="F326" s="258">
        <v>2</v>
      </c>
      <c r="G326" s="259">
        <v>1</v>
      </c>
      <c r="H326" s="258">
        <v>8</v>
      </c>
      <c r="I326" s="255" t="str">
        <f t="shared" si="49"/>
        <v>21520215O280</v>
      </c>
      <c r="J326" s="255"/>
      <c r="K326" s="435">
        <v>2720357</v>
      </c>
      <c r="L326" s="435">
        <f t="shared" si="53"/>
        <v>2619114</v>
      </c>
      <c r="M326" s="439">
        <f t="shared" si="51"/>
        <v>2720357</v>
      </c>
      <c r="N326" s="435">
        <v>2619114</v>
      </c>
      <c r="O326" s="435">
        <v>2620357</v>
      </c>
      <c r="P326" s="435">
        <v>2619114</v>
      </c>
      <c r="Q326" s="258" t="str">
        <f t="shared" si="50"/>
        <v>12</v>
      </c>
      <c r="R326" s="439">
        <f t="shared" si="52"/>
        <v>2619114</v>
      </c>
    </row>
    <row r="327" spans="1:18">
      <c r="A327" s="600">
        <v>215202</v>
      </c>
      <c r="B327" s="600" t="s">
        <v>975</v>
      </c>
      <c r="C327" s="262">
        <v>13232108</v>
      </c>
      <c r="D327" s="258">
        <v>1</v>
      </c>
      <c r="E327" s="258">
        <v>1323</v>
      </c>
      <c r="F327" s="258">
        <v>2</v>
      </c>
      <c r="G327" s="259">
        <v>1</v>
      </c>
      <c r="H327" s="258">
        <v>8</v>
      </c>
      <c r="I327" s="255" t="str">
        <f t="shared" si="49"/>
        <v>21520215O280</v>
      </c>
      <c r="J327" s="255"/>
      <c r="K327" s="435">
        <v>283142</v>
      </c>
      <c r="L327" s="435">
        <f t="shared" si="53"/>
        <v>0</v>
      </c>
      <c r="M327" s="439">
        <f t="shared" si="51"/>
        <v>283142</v>
      </c>
      <c r="N327" s="435">
        <v>0</v>
      </c>
      <c r="Q327" s="258" t="str">
        <f t="shared" si="50"/>
        <v>12</v>
      </c>
      <c r="R327" s="439">
        <f t="shared" si="52"/>
        <v>0</v>
      </c>
    </row>
    <row r="328" spans="1:18">
      <c r="A328" s="600">
        <v>215202</v>
      </c>
      <c r="B328" s="600" t="s">
        <v>975</v>
      </c>
      <c r="C328" s="262">
        <v>14112208</v>
      </c>
      <c r="D328" s="258">
        <v>1</v>
      </c>
      <c r="E328" s="258">
        <v>1411</v>
      </c>
      <c r="F328" s="258">
        <v>2</v>
      </c>
      <c r="G328" s="259">
        <v>2</v>
      </c>
      <c r="H328" s="258">
        <v>8</v>
      </c>
      <c r="I328" s="255" t="str">
        <f t="shared" si="49"/>
        <v>21520215O280</v>
      </c>
      <c r="J328" s="255"/>
      <c r="K328" s="435">
        <v>265451</v>
      </c>
      <c r="L328" s="435">
        <f t="shared" si="53"/>
        <v>156761.14000000001</v>
      </c>
      <c r="M328" s="439">
        <f t="shared" si="51"/>
        <v>265451</v>
      </c>
      <c r="N328" s="435">
        <v>156761.14000000001</v>
      </c>
      <c r="O328" s="435">
        <f t="shared" ref="O328:O329" si="54">P328</f>
        <v>156761.14000000001</v>
      </c>
      <c r="P328" s="435">
        <v>156761.14000000001</v>
      </c>
      <c r="Q328" s="258" t="str">
        <f t="shared" si="50"/>
        <v>12</v>
      </c>
      <c r="R328" s="439">
        <f t="shared" si="52"/>
        <v>156761.14000000001</v>
      </c>
    </row>
    <row r="329" spans="1:18">
      <c r="A329" s="600">
        <v>215202</v>
      </c>
      <c r="B329" s="600" t="s">
        <v>975</v>
      </c>
      <c r="C329" s="262">
        <v>15412208</v>
      </c>
      <c r="D329" s="258">
        <v>1</v>
      </c>
      <c r="E329" s="258">
        <v>1541</v>
      </c>
      <c r="F329" s="258">
        <v>2</v>
      </c>
      <c r="G329" s="259">
        <v>2</v>
      </c>
      <c r="H329" s="258">
        <v>8</v>
      </c>
      <c r="I329" s="255" t="str">
        <f t="shared" si="49"/>
        <v>21520215O280</v>
      </c>
      <c r="J329" s="255"/>
      <c r="K329" s="435">
        <v>388988</v>
      </c>
      <c r="L329" s="435">
        <f t="shared" si="53"/>
        <v>388988</v>
      </c>
      <c r="M329" s="439">
        <f t="shared" si="51"/>
        <v>388988</v>
      </c>
      <c r="N329" s="435">
        <v>388988</v>
      </c>
      <c r="O329" s="435">
        <f t="shared" si="54"/>
        <v>388988</v>
      </c>
      <c r="P329" s="435">
        <v>388988</v>
      </c>
      <c r="Q329" s="258" t="str">
        <f t="shared" si="50"/>
        <v>12</v>
      </c>
      <c r="R329" s="439">
        <f t="shared" si="52"/>
        <v>388988</v>
      </c>
    </row>
    <row r="330" spans="1:18">
      <c r="A330" s="600">
        <v>215202</v>
      </c>
      <c r="B330" s="600" t="s">
        <v>975</v>
      </c>
      <c r="C330" s="262">
        <v>15452108</v>
      </c>
      <c r="D330" s="258">
        <v>1</v>
      </c>
      <c r="E330" s="258">
        <v>1545</v>
      </c>
      <c r="F330" s="258">
        <v>2</v>
      </c>
      <c r="G330" s="259">
        <v>1</v>
      </c>
      <c r="H330" s="258">
        <v>8</v>
      </c>
      <c r="I330" s="255" t="str">
        <f t="shared" si="49"/>
        <v>21520215O280</v>
      </c>
      <c r="J330" s="255"/>
      <c r="K330" s="435">
        <v>111721</v>
      </c>
      <c r="L330" s="435">
        <f t="shared" si="53"/>
        <v>81744.789999999994</v>
      </c>
      <c r="M330" s="439">
        <f t="shared" si="51"/>
        <v>111721</v>
      </c>
      <c r="N330" s="435">
        <v>81744.789999999994</v>
      </c>
      <c r="O330" s="435">
        <v>81979.69</v>
      </c>
      <c r="P330" s="435">
        <v>81744.790000000008</v>
      </c>
      <c r="Q330" s="258" t="str">
        <f t="shared" si="50"/>
        <v>12</v>
      </c>
      <c r="R330" s="439">
        <f t="shared" si="52"/>
        <v>81744.790000000008</v>
      </c>
    </row>
    <row r="331" spans="1:18">
      <c r="A331" s="600">
        <v>215202</v>
      </c>
      <c r="B331" s="600" t="s">
        <v>975</v>
      </c>
      <c r="C331" s="262">
        <v>15471108</v>
      </c>
      <c r="D331" s="258">
        <v>1</v>
      </c>
      <c r="E331" s="258">
        <v>1547</v>
      </c>
      <c r="F331" s="258">
        <v>1</v>
      </c>
      <c r="G331" s="259">
        <v>1</v>
      </c>
      <c r="H331" s="258">
        <v>8</v>
      </c>
      <c r="I331" s="255" t="str">
        <f t="shared" si="49"/>
        <v>21520215O280</v>
      </c>
      <c r="J331" s="255"/>
      <c r="K331" s="435">
        <v>9176</v>
      </c>
      <c r="L331" s="435">
        <f t="shared" si="53"/>
        <v>0</v>
      </c>
      <c r="M331" s="439">
        <f t="shared" si="51"/>
        <v>9176</v>
      </c>
      <c r="N331" s="435">
        <v>0</v>
      </c>
      <c r="Q331" s="258" t="str">
        <f t="shared" si="50"/>
        <v>11</v>
      </c>
      <c r="R331" s="439">
        <f t="shared" si="52"/>
        <v>0</v>
      </c>
    </row>
    <row r="332" spans="1:18">
      <c r="A332" s="600">
        <v>215202</v>
      </c>
      <c r="B332" s="600" t="s">
        <v>975</v>
      </c>
      <c r="C332" s="262">
        <v>27211100</v>
      </c>
      <c r="D332" s="258">
        <v>2</v>
      </c>
      <c r="E332" s="258">
        <v>2721</v>
      </c>
      <c r="F332" s="258">
        <v>1</v>
      </c>
      <c r="G332" s="259">
        <v>1</v>
      </c>
      <c r="H332" s="258">
        <v>0</v>
      </c>
      <c r="I332" s="255" t="str">
        <f t="shared" si="49"/>
        <v>21520215O280</v>
      </c>
      <c r="J332" s="255"/>
      <c r="K332" s="435">
        <v>200000</v>
      </c>
      <c r="L332" s="435">
        <f t="shared" si="53"/>
        <v>5727.85</v>
      </c>
      <c r="M332" s="439">
        <f t="shared" si="51"/>
        <v>200000</v>
      </c>
      <c r="N332" s="435">
        <v>5727.85</v>
      </c>
      <c r="O332" s="435">
        <v>5727.85</v>
      </c>
      <c r="P332" s="435">
        <v>5727.85</v>
      </c>
      <c r="Q332" s="258" t="str">
        <f t="shared" si="50"/>
        <v>21</v>
      </c>
      <c r="R332" s="439">
        <f t="shared" si="52"/>
        <v>5727.85</v>
      </c>
    </row>
    <row r="333" spans="1:18">
      <c r="A333" s="600">
        <v>215202</v>
      </c>
      <c r="B333" s="600" t="s">
        <v>975</v>
      </c>
      <c r="C333" s="262">
        <v>37221100</v>
      </c>
      <c r="D333" s="258">
        <v>3</v>
      </c>
      <c r="E333" s="258">
        <v>3722</v>
      </c>
      <c r="F333" s="258">
        <v>1</v>
      </c>
      <c r="G333" s="259">
        <v>1</v>
      </c>
      <c r="H333" s="258">
        <v>0</v>
      </c>
      <c r="I333" s="255" t="str">
        <f t="shared" si="49"/>
        <v>21520215O280</v>
      </c>
      <c r="J333" s="255"/>
      <c r="K333" s="435">
        <v>147200</v>
      </c>
      <c r="L333" s="435">
        <f t="shared" si="53"/>
        <v>147200</v>
      </c>
      <c r="M333" s="439">
        <f t="shared" si="51"/>
        <v>147200</v>
      </c>
      <c r="N333" s="435">
        <v>147200</v>
      </c>
      <c r="O333" s="435">
        <v>147200</v>
      </c>
      <c r="P333" s="435">
        <v>147200</v>
      </c>
      <c r="Q333" s="258" t="str">
        <f t="shared" si="50"/>
        <v>31</v>
      </c>
      <c r="R333" s="439">
        <f t="shared" si="52"/>
        <v>147200</v>
      </c>
    </row>
    <row r="334" spans="1:18">
      <c r="A334" s="600">
        <v>215202</v>
      </c>
      <c r="B334" s="600" t="s">
        <v>975</v>
      </c>
      <c r="C334" s="262">
        <v>39812208</v>
      </c>
      <c r="D334" s="258">
        <v>3</v>
      </c>
      <c r="E334" s="258">
        <v>3981</v>
      </c>
      <c r="F334" s="258">
        <v>2</v>
      </c>
      <c r="G334" s="259">
        <v>2</v>
      </c>
      <c r="H334" s="258">
        <v>8</v>
      </c>
      <c r="I334" s="255" t="str">
        <f t="shared" si="49"/>
        <v>21520215O280</v>
      </c>
      <c r="J334" s="255"/>
      <c r="K334" s="435">
        <v>90105</v>
      </c>
      <c r="L334" s="435">
        <f t="shared" si="53"/>
        <v>60308</v>
      </c>
      <c r="M334" s="439">
        <f t="shared" si="51"/>
        <v>90105</v>
      </c>
      <c r="N334" s="435">
        <v>60308</v>
      </c>
      <c r="O334" s="435">
        <f>P334</f>
        <v>60308</v>
      </c>
      <c r="P334" s="435">
        <v>60308</v>
      </c>
      <c r="Q334" s="258" t="str">
        <f t="shared" si="50"/>
        <v>32</v>
      </c>
      <c r="R334" s="439">
        <f t="shared" si="52"/>
        <v>60308</v>
      </c>
    </row>
    <row r="335" spans="1:18">
      <c r="A335" s="600">
        <v>215202</v>
      </c>
      <c r="B335" s="600" t="s">
        <v>975</v>
      </c>
      <c r="C335" s="262">
        <v>39822108</v>
      </c>
      <c r="D335" s="258">
        <v>3</v>
      </c>
      <c r="E335" s="258">
        <v>3982</v>
      </c>
      <c r="F335" s="258">
        <v>2</v>
      </c>
      <c r="G335" s="259">
        <v>1</v>
      </c>
      <c r="H335" s="258">
        <v>8</v>
      </c>
      <c r="I335" s="255" t="str">
        <f t="shared" si="49"/>
        <v>21520215O280</v>
      </c>
      <c r="J335" s="255"/>
      <c r="K335" s="435">
        <v>59838</v>
      </c>
      <c r="L335" s="435">
        <f t="shared" si="53"/>
        <v>54851</v>
      </c>
      <c r="M335" s="439">
        <f t="shared" si="51"/>
        <v>59838</v>
      </c>
      <c r="N335" s="435">
        <v>54851</v>
      </c>
      <c r="O335" s="435">
        <v>59838</v>
      </c>
      <c r="P335" s="435">
        <v>54851</v>
      </c>
      <c r="Q335" s="258" t="str">
        <f t="shared" si="50"/>
        <v>32</v>
      </c>
      <c r="R335" s="439">
        <f t="shared" si="52"/>
        <v>54851</v>
      </c>
    </row>
    <row r="336" spans="1:18">
      <c r="A336" s="600">
        <v>215202</v>
      </c>
      <c r="B336" s="600" t="s">
        <v>976</v>
      </c>
      <c r="C336" s="262">
        <v>23112165</v>
      </c>
      <c r="D336" s="258">
        <v>2</v>
      </c>
      <c r="E336" s="258">
        <v>2311</v>
      </c>
      <c r="F336" s="258">
        <v>2</v>
      </c>
      <c r="G336" s="259">
        <v>1</v>
      </c>
      <c r="H336" s="258">
        <v>65</v>
      </c>
      <c r="I336" s="255" t="str">
        <f t="shared" si="49"/>
        <v>21520215O380</v>
      </c>
      <c r="J336" s="255"/>
      <c r="K336" s="435">
        <v>0</v>
      </c>
      <c r="L336" s="435">
        <f t="shared" si="53"/>
        <v>360000</v>
      </c>
      <c r="M336" s="439">
        <f t="shared" si="51"/>
        <v>0</v>
      </c>
      <c r="N336" s="435">
        <v>360000</v>
      </c>
      <c r="O336" s="435">
        <v>360175.84</v>
      </c>
      <c r="P336" s="435">
        <v>360000</v>
      </c>
      <c r="Q336" s="258" t="str">
        <f t="shared" si="50"/>
        <v>22</v>
      </c>
      <c r="R336" s="439">
        <f t="shared" si="52"/>
        <v>360000</v>
      </c>
    </row>
    <row r="337" spans="1:18">
      <c r="A337" s="600">
        <v>215207</v>
      </c>
      <c r="B337" s="600" t="s">
        <v>975</v>
      </c>
      <c r="C337" s="262">
        <v>11311100</v>
      </c>
      <c r="D337" s="258">
        <v>1</v>
      </c>
      <c r="E337" s="258">
        <v>1131</v>
      </c>
      <c r="F337" s="258">
        <v>1</v>
      </c>
      <c r="G337" s="259">
        <v>1</v>
      </c>
      <c r="H337" s="258">
        <v>0</v>
      </c>
      <c r="I337" s="255" t="str">
        <f t="shared" si="49"/>
        <v>21520715O280</v>
      </c>
      <c r="J337" s="255"/>
      <c r="K337" s="435">
        <v>6325659</v>
      </c>
      <c r="L337" s="435">
        <f t="shared" si="53"/>
        <v>5880151.5</v>
      </c>
      <c r="M337" s="439">
        <f t="shared" si="51"/>
        <v>6325659</v>
      </c>
      <c r="N337" s="435">
        <v>5880151.5</v>
      </c>
      <c r="O337" s="435">
        <v>6325659</v>
      </c>
      <c r="P337" s="435">
        <v>5880151.5</v>
      </c>
      <c r="Q337" s="258" t="str">
        <f t="shared" si="50"/>
        <v>11</v>
      </c>
      <c r="R337" s="439">
        <f t="shared" si="52"/>
        <v>5880151.5</v>
      </c>
    </row>
    <row r="338" spans="1:18">
      <c r="A338" s="600">
        <v>215207</v>
      </c>
      <c r="B338" s="600" t="s">
        <v>975</v>
      </c>
      <c r="C338" s="262">
        <v>11312100</v>
      </c>
      <c r="D338" s="258">
        <v>1</v>
      </c>
      <c r="E338" s="258">
        <v>1131</v>
      </c>
      <c r="F338" s="258">
        <v>2</v>
      </c>
      <c r="G338" s="259">
        <v>1</v>
      </c>
      <c r="H338" s="258">
        <v>0</v>
      </c>
      <c r="I338" s="255" t="str">
        <f t="shared" si="49"/>
        <v>21520715O280</v>
      </c>
      <c r="J338" s="255"/>
      <c r="K338" s="435">
        <v>4217106</v>
      </c>
      <c r="L338" s="435">
        <f t="shared" si="53"/>
        <v>4141897.41</v>
      </c>
      <c r="M338" s="439">
        <f t="shared" si="51"/>
        <v>4217106</v>
      </c>
      <c r="N338" s="435">
        <v>4141897.41</v>
      </c>
      <c r="O338" s="435">
        <v>4217106</v>
      </c>
      <c r="P338" s="435">
        <v>4141897.41</v>
      </c>
      <c r="Q338" s="258" t="str">
        <f t="shared" si="50"/>
        <v>12</v>
      </c>
      <c r="R338" s="439">
        <f t="shared" si="52"/>
        <v>4141897.41</v>
      </c>
    </row>
    <row r="339" spans="1:18">
      <c r="A339" s="600">
        <v>215207</v>
      </c>
      <c r="B339" s="600" t="s">
        <v>975</v>
      </c>
      <c r="C339" s="262">
        <v>11321100</v>
      </c>
      <c r="D339" s="258">
        <v>1</v>
      </c>
      <c r="E339" s="258">
        <v>1132</v>
      </c>
      <c r="F339" s="258">
        <v>1</v>
      </c>
      <c r="G339" s="259">
        <v>1</v>
      </c>
      <c r="H339" s="258">
        <v>0</v>
      </c>
      <c r="I339" s="255" t="str">
        <f t="shared" si="49"/>
        <v>21520715O280</v>
      </c>
      <c r="J339" s="255"/>
      <c r="K339" s="435">
        <v>12362727</v>
      </c>
      <c r="L339" s="435">
        <f t="shared" si="53"/>
        <v>11694639.5</v>
      </c>
      <c r="M339" s="439">
        <f t="shared" si="51"/>
        <v>12362727</v>
      </c>
      <c r="N339" s="435">
        <v>11694639.5</v>
      </c>
      <c r="O339" s="435">
        <v>11833291.76</v>
      </c>
      <c r="P339" s="435">
        <v>11694639.5</v>
      </c>
      <c r="Q339" s="258" t="str">
        <f t="shared" si="50"/>
        <v>11</v>
      </c>
      <c r="R339" s="439">
        <f t="shared" si="52"/>
        <v>11694639.5</v>
      </c>
    </row>
    <row r="340" spans="1:18">
      <c r="A340" s="600">
        <v>215207</v>
      </c>
      <c r="B340" s="600" t="s">
        <v>975</v>
      </c>
      <c r="C340" s="262">
        <v>11322100</v>
      </c>
      <c r="D340" s="258">
        <v>1</v>
      </c>
      <c r="E340" s="258">
        <v>1132</v>
      </c>
      <c r="F340" s="258">
        <v>2</v>
      </c>
      <c r="G340" s="259">
        <v>1</v>
      </c>
      <c r="H340" s="258">
        <v>0</v>
      </c>
      <c r="I340" s="255" t="str">
        <f t="shared" si="49"/>
        <v>21520715O280</v>
      </c>
      <c r="J340" s="255"/>
      <c r="K340" s="435">
        <v>8241817</v>
      </c>
      <c r="L340" s="435">
        <f t="shared" si="53"/>
        <v>8241817</v>
      </c>
      <c r="M340" s="439">
        <f t="shared" si="51"/>
        <v>8241817</v>
      </c>
      <c r="N340" s="435">
        <v>8241817</v>
      </c>
      <c r="O340" s="435">
        <v>8241817</v>
      </c>
      <c r="P340" s="435">
        <v>8241817</v>
      </c>
      <c r="Q340" s="258" t="str">
        <f t="shared" si="50"/>
        <v>12</v>
      </c>
      <c r="R340" s="439">
        <f t="shared" si="52"/>
        <v>8241817</v>
      </c>
    </row>
    <row r="341" spans="1:18">
      <c r="A341" s="600">
        <v>215207</v>
      </c>
      <c r="B341" s="600" t="s">
        <v>975</v>
      </c>
      <c r="C341" s="262">
        <v>12212108</v>
      </c>
      <c r="D341" s="258">
        <v>1</v>
      </c>
      <c r="E341" s="258">
        <v>1221</v>
      </c>
      <c r="F341" s="258">
        <v>2</v>
      </c>
      <c r="G341" s="259">
        <v>1</v>
      </c>
      <c r="H341" s="258">
        <v>8</v>
      </c>
      <c r="I341" s="255" t="str">
        <f t="shared" si="49"/>
        <v>21520715O280</v>
      </c>
      <c r="J341" s="255"/>
      <c r="K341" s="435">
        <v>1729108</v>
      </c>
      <c r="L341" s="435">
        <f t="shared" si="53"/>
        <v>1622341.5</v>
      </c>
      <c r="M341" s="439">
        <f t="shared" si="51"/>
        <v>1729108</v>
      </c>
      <c r="N341" s="435">
        <v>1622341.5</v>
      </c>
      <c r="O341" s="435">
        <v>1629108</v>
      </c>
      <c r="P341" s="435">
        <v>1622341.5</v>
      </c>
      <c r="Q341" s="258" t="str">
        <f t="shared" si="50"/>
        <v>12</v>
      </c>
      <c r="R341" s="439">
        <f t="shared" si="52"/>
        <v>1622341.5</v>
      </c>
    </row>
    <row r="342" spans="1:18">
      <c r="A342" s="600">
        <v>215207</v>
      </c>
      <c r="B342" s="600" t="s">
        <v>975</v>
      </c>
      <c r="C342" s="262">
        <v>13111100</v>
      </c>
      <c r="D342" s="258">
        <v>1</v>
      </c>
      <c r="E342" s="258">
        <v>1311</v>
      </c>
      <c r="F342" s="258">
        <v>1</v>
      </c>
      <c r="G342" s="259">
        <v>1</v>
      </c>
      <c r="H342" s="258">
        <v>0</v>
      </c>
      <c r="I342" s="255" t="str">
        <f t="shared" si="49"/>
        <v>21520715O280</v>
      </c>
      <c r="J342" s="255"/>
      <c r="K342" s="435">
        <v>195406</v>
      </c>
      <c r="L342" s="435">
        <f t="shared" si="53"/>
        <v>193414</v>
      </c>
      <c r="M342" s="439">
        <f t="shared" si="51"/>
        <v>195406</v>
      </c>
      <c r="N342" s="435">
        <v>193414</v>
      </c>
      <c r="O342" s="435">
        <v>195406</v>
      </c>
      <c r="P342" s="435">
        <v>193414</v>
      </c>
      <c r="Q342" s="258" t="str">
        <f t="shared" si="50"/>
        <v>11</v>
      </c>
      <c r="R342" s="439">
        <f t="shared" si="52"/>
        <v>193414</v>
      </c>
    </row>
    <row r="343" spans="1:18">
      <c r="A343" s="600">
        <v>215207</v>
      </c>
      <c r="B343" s="600" t="s">
        <v>975</v>
      </c>
      <c r="C343" s="262">
        <v>13112100</v>
      </c>
      <c r="D343" s="258">
        <v>1</v>
      </c>
      <c r="E343" s="258">
        <v>1311</v>
      </c>
      <c r="F343" s="258">
        <v>2</v>
      </c>
      <c r="G343" s="259">
        <v>1</v>
      </c>
      <c r="H343" s="258">
        <v>0</v>
      </c>
      <c r="I343" s="255" t="str">
        <f t="shared" si="49"/>
        <v>21520715O280</v>
      </c>
      <c r="J343" s="255"/>
      <c r="K343" s="435">
        <v>130270</v>
      </c>
      <c r="L343" s="435">
        <f t="shared" si="53"/>
        <v>130270</v>
      </c>
      <c r="M343" s="439">
        <f t="shared" si="51"/>
        <v>130270</v>
      </c>
      <c r="N343" s="435">
        <v>130270</v>
      </c>
      <c r="O343" s="435">
        <v>130270</v>
      </c>
      <c r="P343" s="435">
        <v>130270</v>
      </c>
      <c r="Q343" s="258" t="str">
        <f t="shared" si="50"/>
        <v>12</v>
      </c>
      <c r="R343" s="439">
        <f t="shared" si="52"/>
        <v>130270</v>
      </c>
    </row>
    <row r="344" spans="1:18">
      <c r="A344" s="600">
        <v>215207</v>
      </c>
      <c r="B344" s="600" t="s">
        <v>975</v>
      </c>
      <c r="C344" s="262">
        <v>13211100</v>
      </c>
      <c r="D344" s="258">
        <v>1</v>
      </c>
      <c r="E344" s="258">
        <v>1321</v>
      </c>
      <c r="F344" s="258">
        <v>1</v>
      </c>
      <c r="G344" s="259">
        <v>1</v>
      </c>
      <c r="H344" s="258">
        <v>0</v>
      </c>
      <c r="I344" s="255" t="str">
        <f t="shared" si="49"/>
        <v>21520715O280</v>
      </c>
      <c r="J344" s="255"/>
      <c r="K344" s="435">
        <v>532945</v>
      </c>
      <c r="L344" s="435">
        <f t="shared" si="53"/>
        <v>507742.5</v>
      </c>
      <c r="M344" s="439">
        <f t="shared" si="51"/>
        <v>532945</v>
      </c>
      <c r="N344" s="435">
        <v>507742.5</v>
      </c>
      <c r="O344" s="435">
        <v>519612.66</v>
      </c>
      <c r="P344" s="435">
        <v>507742.5</v>
      </c>
      <c r="Q344" s="258" t="str">
        <f t="shared" si="50"/>
        <v>11</v>
      </c>
      <c r="R344" s="439">
        <f t="shared" si="52"/>
        <v>507742.5</v>
      </c>
    </row>
    <row r="345" spans="1:18">
      <c r="A345" s="600">
        <v>215207</v>
      </c>
      <c r="B345" s="600" t="s">
        <v>975</v>
      </c>
      <c r="C345" s="262">
        <v>13212100</v>
      </c>
      <c r="D345" s="258">
        <v>1</v>
      </c>
      <c r="E345" s="258">
        <v>1321</v>
      </c>
      <c r="F345" s="258">
        <v>2</v>
      </c>
      <c r="G345" s="259">
        <v>1</v>
      </c>
      <c r="H345" s="258">
        <v>0</v>
      </c>
      <c r="I345" s="255" t="str">
        <f t="shared" si="49"/>
        <v>21520715O280</v>
      </c>
      <c r="J345" s="255"/>
      <c r="K345" s="435">
        <v>355296</v>
      </c>
      <c r="L345" s="435">
        <f t="shared" si="53"/>
        <v>325296</v>
      </c>
      <c r="M345" s="439">
        <f t="shared" si="51"/>
        <v>355296</v>
      </c>
      <c r="N345" s="435">
        <v>325296</v>
      </c>
      <c r="O345" s="435">
        <v>325296</v>
      </c>
      <c r="P345" s="435">
        <v>325296</v>
      </c>
      <c r="Q345" s="258" t="str">
        <f t="shared" si="50"/>
        <v>12</v>
      </c>
      <c r="R345" s="439">
        <f t="shared" si="52"/>
        <v>325296</v>
      </c>
    </row>
    <row r="346" spans="1:18">
      <c r="A346" s="600">
        <v>215207</v>
      </c>
      <c r="B346" s="600" t="s">
        <v>975</v>
      </c>
      <c r="C346" s="262">
        <v>13221100</v>
      </c>
      <c r="D346" s="258">
        <v>1</v>
      </c>
      <c r="E346" s="258">
        <v>1322</v>
      </c>
      <c r="F346" s="258">
        <v>1</v>
      </c>
      <c r="G346" s="259">
        <v>1</v>
      </c>
      <c r="H346" s="258">
        <v>0</v>
      </c>
      <c r="I346" s="255" t="str">
        <f t="shared" si="49"/>
        <v>21520715O280</v>
      </c>
      <c r="J346" s="255"/>
      <c r="K346" s="435">
        <v>10800</v>
      </c>
      <c r="L346" s="435">
        <f t="shared" si="53"/>
        <v>10670.08</v>
      </c>
      <c r="M346" s="439">
        <f t="shared" si="51"/>
        <v>10800</v>
      </c>
      <c r="N346" s="435">
        <v>10670.08</v>
      </c>
      <c r="O346" s="435">
        <v>10800</v>
      </c>
      <c r="P346" s="435">
        <v>10670.08</v>
      </c>
      <c r="Q346" s="258" t="str">
        <f t="shared" si="50"/>
        <v>11</v>
      </c>
      <c r="R346" s="439">
        <f t="shared" si="52"/>
        <v>10670.08</v>
      </c>
    </row>
    <row r="347" spans="1:18">
      <c r="A347" s="600">
        <v>215207</v>
      </c>
      <c r="B347" s="600" t="s">
        <v>975</v>
      </c>
      <c r="C347" s="262">
        <v>13222100</v>
      </c>
      <c r="D347" s="258">
        <v>1</v>
      </c>
      <c r="E347" s="258">
        <v>1322</v>
      </c>
      <c r="F347" s="258">
        <v>2</v>
      </c>
      <c r="G347" s="259">
        <v>1</v>
      </c>
      <c r="H347" s="258">
        <v>0</v>
      </c>
      <c r="I347" s="255" t="str">
        <f t="shared" si="49"/>
        <v>21520715O280</v>
      </c>
      <c r="J347" s="255"/>
      <c r="K347" s="435">
        <v>7200</v>
      </c>
      <c r="L347" s="435">
        <f t="shared" si="53"/>
        <v>7200</v>
      </c>
      <c r="M347" s="439">
        <f t="shared" si="51"/>
        <v>7200</v>
      </c>
      <c r="N347" s="435">
        <v>7200</v>
      </c>
      <c r="O347" s="435">
        <v>7200</v>
      </c>
      <c r="P347" s="435">
        <v>7200.0000000000009</v>
      </c>
      <c r="Q347" s="258" t="str">
        <f t="shared" si="50"/>
        <v>12</v>
      </c>
      <c r="R347" s="439">
        <f t="shared" si="52"/>
        <v>7200.0000000000009</v>
      </c>
    </row>
    <row r="348" spans="1:18">
      <c r="A348" s="600">
        <v>215207</v>
      </c>
      <c r="B348" s="600" t="s">
        <v>975</v>
      </c>
      <c r="C348" s="262">
        <v>13231100</v>
      </c>
      <c r="D348" s="258">
        <v>1</v>
      </c>
      <c r="E348" s="258">
        <v>1323</v>
      </c>
      <c r="F348" s="258">
        <v>1</v>
      </c>
      <c r="G348" s="259">
        <v>1</v>
      </c>
      <c r="H348" s="258">
        <v>0</v>
      </c>
      <c r="I348" s="255" t="str">
        <f t="shared" si="49"/>
        <v>21520715O280</v>
      </c>
      <c r="J348" s="255"/>
      <c r="K348" s="435">
        <v>213843</v>
      </c>
      <c r="L348" s="435">
        <f t="shared" si="53"/>
        <v>213843</v>
      </c>
      <c r="M348" s="439">
        <f t="shared" si="51"/>
        <v>213843</v>
      </c>
      <c r="N348" s="435">
        <v>213843</v>
      </c>
      <c r="O348" s="435">
        <v>213843</v>
      </c>
      <c r="P348" s="435">
        <v>213843</v>
      </c>
      <c r="Q348" s="258" t="str">
        <f t="shared" si="50"/>
        <v>11</v>
      </c>
      <c r="R348" s="439">
        <f t="shared" si="52"/>
        <v>213843</v>
      </c>
    </row>
    <row r="349" spans="1:18">
      <c r="A349" s="600">
        <v>215207</v>
      </c>
      <c r="B349" s="600" t="s">
        <v>975</v>
      </c>
      <c r="C349" s="262">
        <v>13232100</v>
      </c>
      <c r="D349" s="258">
        <v>1</v>
      </c>
      <c r="E349" s="258">
        <v>1323</v>
      </c>
      <c r="F349" s="258">
        <v>2</v>
      </c>
      <c r="G349" s="259">
        <v>1</v>
      </c>
      <c r="H349" s="258">
        <v>0</v>
      </c>
      <c r="I349" s="255" t="str">
        <f t="shared" si="49"/>
        <v>21520715O280</v>
      </c>
      <c r="J349" s="255"/>
      <c r="K349" s="435">
        <v>103648</v>
      </c>
      <c r="L349" s="435">
        <f t="shared" si="53"/>
        <v>103648</v>
      </c>
      <c r="M349" s="439">
        <f t="shared" si="51"/>
        <v>103648</v>
      </c>
      <c r="N349" s="435">
        <v>103648</v>
      </c>
      <c r="O349" s="435">
        <v>103648</v>
      </c>
      <c r="P349" s="435">
        <v>103648</v>
      </c>
      <c r="Q349" s="258" t="str">
        <f t="shared" si="50"/>
        <v>12</v>
      </c>
      <c r="R349" s="439">
        <f t="shared" si="52"/>
        <v>103648</v>
      </c>
    </row>
    <row r="350" spans="1:18">
      <c r="A350" s="600">
        <v>215207</v>
      </c>
      <c r="B350" s="600" t="s">
        <v>975</v>
      </c>
      <c r="C350" s="262">
        <v>13232108</v>
      </c>
      <c r="D350" s="258">
        <v>1</v>
      </c>
      <c r="E350" s="258">
        <v>1323</v>
      </c>
      <c r="F350" s="258">
        <v>2</v>
      </c>
      <c r="G350" s="259">
        <v>1</v>
      </c>
      <c r="H350" s="258">
        <v>8</v>
      </c>
      <c r="I350" s="255" t="str">
        <f t="shared" si="49"/>
        <v>21520715O280</v>
      </c>
      <c r="J350" s="255"/>
      <c r="K350" s="435">
        <v>94007</v>
      </c>
      <c r="L350" s="435">
        <f t="shared" si="53"/>
        <v>0</v>
      </c>
      <c r="M350" s="439">
        <f t="shared" si="51"/>
        <v>94007</v>
      </c>
      <c r="N350" s="435">
        <v>0</v>
      </c>
      <c r="Q350" s="258" t="str">
        <f t="shared" si="50"/>
        <v>12</v>
      </c>
      <c r="R350" s="439">
        <f t="shared" si="52"/>
        <v>0</v>
      </c>
    </row>
    <row r="351" spans="1:18">
      <c r="A351" s="600">
        <v>215207</v>
      </c>
      <c r="B351" s="600" t="s">
        <v>975</v>
      </c>
      <c r="C351" s="262">
        <v>13311100</v>
      </c>
      <c r="D351" s="258">
        <v>1</v>
      </c>
      <c r="E351" s="258">
        <v>1331</v>
      </c>
      <c r="F351" s="258">
        <v>1</v>
      </c>
      <c r="G351" s="259">
        <v>1</v>
      </c>
      <c r="H351" s="258">
        <v>0</v>
      </c>
      <c r="I351" s="255" t="str">
        <f t="shared" si="49"/>
        <v>21520715O280</v>
      </c>
      <c r="J351" s="255"/>
      <c r="K351" s="435">
        <v>1905957</v>
      </c>
      <c r="L351" s="435">
        <f t="shared" si="53"/>
        <v>1897383.26</v>
      </c>
      <c r="M351" s="439">
        <f t="shared" si="51"/>
        <v>1905957</v>
      </c>
      <c r="N351" s="435">
        <v>1897383.26</v>
      </c>
      <c r="O351" s="435">
        <v>1905957</v>
      </c>
      <c r="P351" s="435">
        <v>1897383.2600000002</v>
      </c>
      <c r="Q351" s="258" t="str">
        <f t="shared" si="50"/>
        <v>11</v>
      </c>
      <c r="R351" s="439">
        <f t="shared" si="52"/>
        <v>1897383.2600000002</v>
      </c>
    </row>
    <row r="352" spans="1:18">
      <c r="A352" s="600">
        <v>215207</v>
      </c>
      <c r="B352" s="600" t="s">
        <v>975</v>
      </c>
      <c r="C352" s="262">
        <v>13312100</v>
      </c>
      <c r="D352" s="258">
        <v>1</v>
      </c>
      <c r="E352" s="258">
        <v>1331</v>
      </c>
      <c r="F352" s="258">
        <v>2</v>
      </c>
      <c r="G352" s="259">
        <v>1</v>
      </c>
      <c r="H352" s="258">
        <v>0</v>
      </c>
      <c r="I352" s="255" t="str">
        <f t="shared" si="49"/>
        <v>21520715O280</v>
      </c>
      <c r="J352" s="255"/>
      <c r="K352" s="435">
        <v>1270638</v>
      </c>
      <c r="L352" s="435">
        <f t="shared" si="53"/>
        <v>1270172.2</v>
      </c>
      <c r="M352" s="439">
        <f t="shared" si="51"/>
        <v>1270638</v>
      </c>
      <c r="N352" s="435">
        <v>1270172.2</v>
      </c>
      <c r="O352" s="435">
        <v>1270638</v>
      </c>
      <c r="P352" s="435">
        <v>1270172.2</v>
      </c>
      <c r="Q352" s="258" t="str">
        <f t="shared" si="50"/>
        <v>12</v>
      </c>
      <c r="R352" s="439">
        <f t="shared" si="52"/>
        <v>1270172.2</v>
      </c>
    </row>
    <row r="353" spans="1:18">
      <c r="A353" s="600">
        <v>215207</v>
      </c>
      <c r="B353" s="600" t="s">
        <v>975</v>
      </c>
      <c r="C353" s="262">
        <v>13321100</v>
      </c>
      <c r="D353" s="258">
        <v>1</v>
      </c>
      <c r="E353" s="258">
        <v>1332</v>
      </c>
      <c r="F353" s="258">
        <v>1</v>
      </c>
      <c r="G353" s="259">
        <v>1</v>
      </c>
      <c r="H353" s="258">
        <v>0</v>
      </c>
      <c r="I353" s="255" t="str">
        <f t="shared" si="49"/>
        <v>21520715O280</v>
      </c>
      <c r="J353" s="255"/>
      <c r="K353" s="435">
        <v>1097988</v>
      </c>
      <c r="L353" s="435">
        <f t="shared" si="53"/>
        <v>1096162.67</v>
      </c>
      <c r="M353" s="439">
        <f t="shared" si="51"/>
        <v>1097988</v>
      </c>
      <c r="N353" s="435">
        <v>1096162.67</v>
      </c>
      <c r="O353" s="435">
        <v>1097988</v>
      </c>
      <c r="P353" s="435">
        <v>1096162.67</v>
      </c>
      <c r="Q353" s="258" t="str">
        <f t="shared" si="50"/>
        <v>11</v>
      </c>
      <c r="R353" s="439">
        <f t="shared" si="52"/>
        <v>1096162.67</v>
      </c>
    </row>
    <row r="354" spans="1:18">
      <c r="A354" s="600">
        <v>215207</v>
      </c>
      <c r="B354" s="600" t="s">
        <v>975</v>
      </c>
      <c r="C354" s="262">
        <v>13322100</v>
      </c>
      <c r="D354" s="258">
        <v>1</v>
      </c>
      <c r="E354" s="258">
        <v>1332</v>
      </c>
      <c r="F354" s="258">
        <v>2</v>
      </c>
      <c r="G354" s="259">
        <v>1</v>
      </c>
      <c r="H354" s="258">
        <v>0</v>
      </c>
      <c r="I354" s="255" t="str">
        <f t="shared" si="49"/>
        <v>21520715O280</v>
      </c>
      <c r="J354" s="255"/>
      <c r="K354" s="435">
        <v>731992</v>
      </c>
      <c r="L354" s="435">
        <f t="shared" si="53"/>
        <v>731370.93</v>
      </c>
      <c r="M354" s="439">
        <f t="shared" si="51"/>
        <v>731992</v>
      </c>
      <c r="N354" s="435">
        <v>731370.93</v>
      </c>
      <c r="O354" s="435">
        <v>731992</v>
      </c>
      <c r="P354" s="435">
        <v>731370.93</v>
      </c>
      <c r="Q354" s="258" t="str">
        <f t="shared" si="50"/>
        <v>12</v>
      </c>
      <c r="R354" s="439">
        <f t="shared" si="52"/>
        <v>731370.93</v>
      </c>
    </row>
    <row r="355" spans="1:18">
      <c r="A355" s="600">
        <v>215207</v>
      </c>
      <c r="B355" s="600" t="s">
        <v>975</v>
      </c>
      <c r="C355" s="262">
        <v>13431100</v>
      </c>
      <c r="D355" s="258">
        <v>1</v>
      </c>
      <c r="E355" s="258">
        <v>1343</v>
      </c>
      <c r="F355" s="258">
        <v>1</v>
      </c>
      <c r="G355" s="259">
        <v>1</v>
      </c>
      <c r="H355" s="258">
        <v>0</v>
      </c>
      <c r="I355" s="255" t="str">
        <f t="shared" si="49"/>
        <v>21520715O280</v>
      </c>
      <c r="J355" s="255"/>
      <c r="K355" s="435">
        <v>1465775</v>
      </c>
      <c r="L355" s="435">
        <f t="shared" si="53"/>
        <v>1453203.6</v>
      </c>
      <c r="M355" s="439">
        <f t="shared" si="51"/>
        <v>1465775</v>
      </c>
      <c r="N355" s="435">
        <v>1453203.6</v>
      </c>
      <c r="O355" s="435">
        <v>1465775</v>
      </c>
      <c r="P355" s="435">
        <v>1453203.5999999996</v>
      </c>
      <c r="Q355" s="258" t="str">
        <f t="shared" si="50"/>
        <v>11</v>
      </c>
      <c r="R355" s="439">
        <f t="shared" si="52"/>
        <v>1453203.5999999996</v>
      </c>
    </row>
    <row r="356" spans="1:18">
      <c r="A356" s="600">
        <v>215207</v>
      </c>
      <c r="B356" s="600" t="s">
        <v>975</v>
      </c>
      <c r="C356" s="262">
        <v>13432100</v>
      </c>
      <c r="D356" s="258">
        <v>1</v>
      </c>
      <c r="E356" s="258">
        <v>1343</v>
      </c>
      <c r="F356" s="258">
        <v>2</v>
      </c>
      <c r="G356" s="259">
        <v>1</v>
      </c>
      <c r="H356" s="258">
        <v>0</v>
      </c>
      <c r="I356" s="255" t="str">
        <f t="shared" si="49"/>
        <v>21520715O280</v>
      </c>
      <c r="J356" s="255"/>
      <c r="K356" s="435">
        <v>977183</v>
      </c>
      <c r="L356" s="435">
        <f t="shared" si="53"/>
        <v>977183</v>
      </c>
      <c r="M356" s="439">
        <f t="shared" si="51"/>
        <v>977183</v>
      </c>
      <c r="N356" s="435">
        <v>977183</v>
      </c>
      <c r="O356" s="435">
        <v>977183</v>
      </c>
      <c r="P356" s="435">
        <v>977182.99999999988</v>
      </c>
      <c r="Q356" s="258" t="str">
        <f t="shared" si="50"/>
        <v>12</v>
      </c>
      <c r="R356" s="439">
        <f t="shared" si="52"/>
        <v>977182.99999999988</v>
      </c>
    </row>
    <row r="357" spans="1:18">
      <c r="A357" s="600">
        <v>215207</v>
      </c>
      <c r="B357" s="600" t="s">
        <v>975</v>
      </c>
      <c r="C357" s="262">
        <v>14111201</v>
      </c>
      <c r="D357" s="258">
        <v>1</v>
      </c>
      <c r="E357" s="258">
        <v>1411</v>
      </c>
      <c r="F357" s="258">
        <v>1</v>
      </c>
      <c r="G357" s="259">
        <v>2</v>
      </c>
      <c r="H357" s="258">
        <v>1</v>
      </c>
      <c r="I357" s="255" t="str">
        <f t="shared" si="49"/>
        <v>21520715O280</v>
      </c>
      <c r="J357" s="255"/>
      <c r="K357" s="435">
        <v>2014084</v>
      </c>
      <c r="L357" s="435">
        <f t="shared" si="53"/>
        <v>1737721.75</v>
      </c>
      <c r="M357" s="439">
        <f t="shared" si="51"/>
        <v>2014084</v>
      </c>
      <c r="N357" s="435">
        <v>1737721.75</v>
      </c>
      <c r="O357" s="435">
        <f t="shared" ref="O357:O373" si="55">P357</f>
        <v>1737721.7500000005</v>
      </c>
      <c r="P357" s="435">
        <v>1737721.7500000005</v>
      </c>
      <c r="Q357" s="258" t="str">
        <f t="shared" si="50"/>
        <v>11</v>
      </c>
      <c r="R357" s="439">
        <f t="shared" si="52"/>
        <v>1737721.7500000005</v>
      </c>
    </row>
    <row r="358" spans="1:18">
      <c r="A358" s="600">
        <v>215207</v>
      </c>
      <c r="B358" s="600" t="s">
        <v>975</v>
      </c>
      <c r="C358" s="262">
        <v>14111203</v>
      </c>
      <c r="D358" s="258">
        <v>1</v>
      </c>
      <c r="E358" s="258">
        <v>1411</v>
      </c>
      <c r="F358" s="258">
        <v>1</v>
      </c>
      <c r="G358" s="259">
        <v>2</v>
      </c>
      <c r="H358" s="258">
        <v>3</v>
      </c>
      <c r="I358" s="255" t="str">
        <f t="shared" si="49"/>
        <v>21520715O280</v>
      </c>
      <c r="J358" s="255"/>
      <c r="K358" s="435">
        <v>904057</v>
      </c>
      <c r="L358" s="435">
        <f t="shared" si="53"/>
        <v>832189.1</v>
      </c>
      <c r="M358" s="439">
        <f t="shared" si="51"/>
        <v>904057</v>
      </c>
      <c r="N358" s="435">
        <v>832189.1</v>
      </c>
      <c r="O358" s="435">
        <f t="shared" si="55"/>
        <v>832189.09999999986</v>
      </c>
      <c r="P358" s="435">
        <v>832189.09999999986</v>
      </c>
      <c r="Q358" s="258" t="str">
        <f t="shared" si="50"/>
        <v>11</v>
      </c>
      <c r="R358" s="439">
        <f t="shared" si="52"/>
        <v>832189.09999999986</v>
      </c>
    </row>
    <row r="359" spans="1:18">
      <c r="A359" s="600">
        <v>215207</v>
      </c>
      <c r="B359" s="600" t="s">
        <v>975</v>
      </c>
      <c r="C359" s="262">
        <v>14112201</v>
      </c>
      <c r="D359" s="258">
        <v>1</v>
      </c>
      <c r="E359" s="258">
        <v>1411</v>
      </c>
      <c r="F359" s="258">
        <v>2</v>
      </c>
      <c r="G359" s="259">
        <v>2</v>
      </c>
      <c r="H359" s="258">
        <v>1</v>
      </c>
      <c r="I359" s="255" t="str">
        <f t="shared" si="49"/>
        <v>21520715O280</v>
      </c>
      <c r="J359" s="255"/>
      <c r="K359" s="435">
        <v>1342723</v>
      </c>
      <c r="L359" s="435">
        <f t="shared" si="53"/>
        <v>1158481.3</v>
      </c>
      <c r="M359" s="439">
        <f t="shared" si="51"/>
        <v>1342723</v>
      </c>
      <c r="N359" s="435">
        <v>1158481.3</v>
      </c>
      <c r="O359" s="435">
        <f t="shared" si="55"/>
        <v>1158481.3</v>
      </c>
      <c r="P359" s="435">
        <v>1158481.3</v>
      </c>
      <c r="Q359" s="258" t="str">
        <f t="shared" si="50"/>
        <v>12</v>
      </c>
      <c r="R359" s="439">
        <f t="shared" si="52"/>
        <v>1158481.3</v>
      </c>
    </row>
    <row r="360" spans="1:18">
      <c r="A360" s="600">
        <v>215207</v>
      </c>
      <c r="B360" s="600" t="s">
        <v>975</v>
      </c>
      <c r="C360" s="262">
        <v>14112203</v>
      </c>
      <c r="D360" s="258">
        <v>1</v>
      </c>
      <c r="E360" s="258">
        <v>1411</v>
      </c>
      <c r="F360" s="258">
        <v>2</v>
      </c>
      <c r="G360" s="259">
        <v>2</v>
      </c>
      <c r="H360" s="258">
        <v>3</v>
      </c>
      <c r="I360" s="255" t="str">
        <f t="shared" si="49"/>
        <v>21520715O280</v>
      </c>
      <c r="J360" s="255"/>
      <c r="K360" s="435">
        <v>602705</v>
      </c>
      <c r="L360" s="435">
        <f t="shared" si="53"/>
        <v>554792.93000000005</v>
      </c>
      <c r="M360" s="439">
        <f t="shared" si="51"/>
        <v>602705</v>
      </c>
      <c r="N360" s="435">
        <v>554792.93000000005</v>
      </c>
      <c r="O360" s="435">
        <f t="shared" si="55"/>
        <v>554792.92999999993</v>
      </c>
      <c r="P360" s="435">
        <v>554792.92999999993</v>
      </c>
      <c r="Q360" s="258" t="str">
        <f t="shared" si="50"/>
        <v>12</v>
      </c>
      <c r="R360" s="439">
        <f t="shared" si="52"/>
        <v>554792.92999999993</v>
      </c>
    </row>
    <row r="361" spans="1:18">
      <c r="A361" s="600">
        <v>215207</v>
      </c>
      <c r="B361" s="600" t="s">
        <v>975</v>
      </c>
      <c r="C361" s="262">
        <v>14112208</v>
      </c>
      <c r="D361" s="258">
        <v>1</v>
      </c>
      <c r="E361" s="258">
        <v>1411</v>
      </c>
      <c r="F361" s="258">
        <v>2</v>
      </c>
      <c r="G361" s="259">
        <v>2</v>
      </c>
      <c r="H361" s="258">
        <v>8</v>
      </c>
      <c r="I361" s="255" t="str">
        <f t="shared" si="49"/>
        <v>21520715O280</v>
      </c>
      <c r="J361" s="255"/>
      <c r="K361" s="435">
        <v>181836</v>
      </c>
      <c r="L361" s="435">
        <f t="shared" si="53"/>
        <v>107384</v>
      </c>
      <c r="M361" s="439">
        <f t="shared" si="51"/>
        <v>181836</v>
      </c>
      <c r="N361" s="435">
        <v>107384</v>
      </c>
      <c r="O361" s="435">
        <f t="shared" si="55"/>
        <v>107384.00000000001</v>
      </c>
      <c r="P361" s="435">
        <v>107384.00000000001</v>
      </c>
      <c r="Q361" s="258" t="str">
        <f t="shared" si="50"/>
        <v>12</v>
      </c>
      <c r="R361" s="439">
        <f t="shared" si="52"/>
        <v>107384.00000000001</v>
      </c>
    </row>
    <row r="362" spans="1:18">
      <c r="A362" s="600">
        <v>215207</v>
      </c>
      <c r="B362" s="600" t="s">
        <v>975</v>
      </c>
      <c r="C362" s="262">
        <v>14211201</v>
      </c>
      <c r="D362" s="258">
        <v>1</v>
      </c>
      <c r="E362" s="258">
        <v>1421</v>
      </c>
      <c r="F362" s="258">
        <v>1</v>
      </c>
      <c r="G362" s="259">
        <v>2</v>
      </c>
      <c r="H362" s="258">
        <v>1</v>
      </c>
      <c r="I362" s="255" t="str">
        <f t="shared" si="49"/>
        <v>21520715O280</v>
      </c>
      <c r="J362" s="255"/>
      <c r="K362" s="435">
        <v>336332</v>
      </c>
      <c r="L362" s="435">
        <f t="shared" si="53"/>
        <v>336332</v>
      </c>
      <c r="M362" s="439">
        <f t="shared" si="51"/>
        <v>336332</v>
      </c>
      <c r="N362" s="435">
        <v>336332</v>
      </c>
      <c r="O362" s="435">
        <f t="shared" si="55"/>
        <v>336332</v>
      </c>
      <c r="P362" s="435">
        <v>336332</v>
      </c>
      <c r="Q362" s="258" t="str">
        <f t="shared" si="50"/>
        <v>11</v>
      </c>
      <c r="R362" s="439">
        <f t="shared" si="52"/>
        <v>336332</v>
      </c>
    </row>
    <row r="363" spans="1:18">
      <c r="A363" s="600">
        <v>215207</v>
      </c>
      <c r="B363" s="600" t="s">
        <v>975</v>
      </c>
      <c r="C363" s="262">
        <v>14211203</v>
      </c>
      <c r="D363" s="258">
        <v>1</v>
      </c>
      <c r="E363" s="258">
        <v>1421</v>
      </c>
      <c r="F363" s="258">
        <v>1</v>
      </c>
      <c r="G363" s="259">
        <v>2</v>
      </c>
      <c r="H363" s="258">
        <v>3</v>
      </c>
      <c r="I363" s="255" t="str">
        <f t="shared" si="49"/>
        <v>21520715O280</v>
      </c>
      <c r="J363" s="255"/>
      <c r="K363" s="435">
        <v>669676</v>
      </c>
      <c r="L363" s="435">
        <f t="shared" si="53"/>
        <v>616440.31999999995</v>
      </c>
      <c r="M363" s="439">
        <f t="shared" si="51"/>
        <v>669676</v>
      </c>
      <c r="N363" s="435">
        <v>616440.31999999995</v>
      </c>
      <c r="O363" s="435">
        <f t="shared" si="55"/>
        <v>616440.32000000007</v>
      </c>
      <c r="P363" s="435">
        <v>616440.32000000007</v>
      </c>
      <c r="Q363" s="258" t="str">
        <f t="shared" si="50"/>
        <v>11</v>
      </c>
      <c r="R363" s="439">
        <f t="shared" si="52"/>
        <v>616440.32000000007</v>
      </c>
    </row>
    <row r="364" spans="1:18">
      <c r="A364" s="600">
        <v>215207</v>
      </c>
      <c r="B364" s="600" t="s">
        <v>975</v>
      </c>
      <c r="C364" s="262">
        <v>14212201</v>
      </c>
      <c r="D364" s="258">
        <v>1</v>
      </c>
      <c r="E364" s="258">
        <v>1421</v>
      </c>
      <c r="F364" s="258">
        <v>2</v>
      </c>
      <c r="G364" s="259">
        <v>2</v>
      </c>
      <c r="H364" s="258">
        <v>1</v>
      </c>
      <c r="I364" s="255" t="str">
        <f t="shared" si="49"/>
        <v>21520715O280</v>
      </c>
      <c r="J364" s="255"/>
      <c r="K364" s="435">
        <v>224222</v>
      </c>
      <c r="L364" s="435">
        <f t="shared" si="53"/>
        <v>224222</v>
      </c>
      <c r="M364" s="439">
        <f t="shared" si="51"/>
        <v>224222</v>
      </c>
      <c r="N364" s="435">
        <v>224222</v>
      </c>
      <c r="O364" s="435">
        <f t="shared" si="55"/>
        <v>224222</v>
      </c>
      <c r="P364" s="435">
        <v>224222</v>
      </c>
      <c r="Q364" s="258" t="str">
        <f t="shared" si="50"/>
        <v>12</v>
      </c>
      <c r="R364" s="439">
        <f t="shared" si="52"/>
        <v>224222</v>
      </c>
    </row>
    <row r="365" spans="1:18">
      <c r="A365" s="600">
        <v>215207</v>
      </c>
      <c r="B365" s="600" t="s">
        <v>975</v>
      </c>
      <c r="C365" s="262">
        <v>14212203</v>
      </c>
      <c r="D365" s="258">
        <v>1</v>
      </c>
      <c r="E365" s="258">
        <v>1421</v>
      </c>
      <c r="F365" s="258">
        <v>2</v>
      </c>
      <c r="G365" s="259">
        <v>2</v>
      </c>
      <c r="H365" s="258">
        <v>3</v>
      </c>
      <c r="I365" s="255" t="str">
        <f t="shared" si="49"/>
        <v>21520715O280</v>
      </c>
      <c r="J365" s="255"/>
      <c r="K365" s="435">
        <v>446450</v>
      </c>
      <c r="L365" s="435">
        <f t="shared" si="53"/>
        <v>410959.81</v>
      </c>
      <c r="M365" s="439">
        <f t="shared" si="51"/>
        <v>446450</v>
      </c>
      <c r="N365" s="435">
        <v>410959.81</v>
      </c>
      <c r="O365" s="435">
        <f t="shared" si="55"/>
        <v>410959.80999999994</v>
      </c>
      <c r="P365" s="435">
        <v>410959.80999999994</v>
      </c>
      <c r="Q365" s="258" t="str">
        <f t="shared" si="50"/>
        <v>12</v>
      </c>
      <c r="R365" s="439">
        <f t="shared" si="52"/>
        <v>410959.80999999994</v>
      </c>
    </row>
    <row r="366" spans="1:18">
      <c r="A366" s="600">
        <v>215207</v>
      </c>
      <c r="B366" s="600" t="s">
        <v>975</v>
      </c>
      <c r="C366" s="262">
        <v>14311200</v>
      </c>
      <c r="D366" s="258">
        <v>1</v>
      </c>
      <c r="E366" s="258">
        <v>1431</v>
      </c>
      <c r="F366" s="258">
        <v>1</v>
      </c>
      <c r="G366" s="259">
        <v>2</v>
      </c>
      <c r="H366" s="258">
        <v>0</v>
      </c>
      <c r="I366" s="255" t="str">
        <f t="shared" si="49"/>
        <v>21520715O280</v>
      </c>
      <c r="J366" s="255"/>
      <c r="K366" s="435">
        <v>480038</v>
      </c>
      <c r="L366" s="435">
        <f t="shared" si="53"/>
        <v>475532</v>
      </c>
      <c r="M366" s="439">
        <f t="shared" si="51"/>
        <v>480038</v>
      </c>
      <c r="N366" s="435">
        <v>475532</v>
      </c>
      <c r="O366" s="435">
        <f t="shared" si="55"/>
        <v>475532</v>
      </c>
      <c r="P366" s="435">
        <v>475532</v>
      </c>
      <c r="Q366" s="258" t="str">
        <f t="shared" si="50"/>
        <v>11</v>
      </c>
      <c r="R366" s="439">
        <f t="shared" si="52"/>
        <v>475532</v>
      </c>
    </row>
    <row r="367" spans="1:18">
      <c r="A367" s="600">
        <v>215207</v>
      </c>
      <c r="B367" s="600" t="s">
        <v>975</v>
      </c>
      <c r="C367" s="262">
        <v>14312200</v>
      </c>
      <c r="D367" s="258">
        <v>1</v>
      </c>
      <c r="E367" s="258">
        <v>1431</v>
      </c>
      <c r="F367" s="258">
        <v>2</v>
      </c>
      <c r="G367" s="259">
        <v>2</v>
      </c>
      <c r="H367" s="258">
        <v>0</v>
      </c>
      <c r="I367" s="255" t="str">
        <f t="shared" si="49"/>
        <v>21520715O280</v>
      </c>
      <c r="J367" s="255"/>
      <c r="K367" s="435">
        <v>320025</v>
      </c>
      <c r="L367" s="435">
        <f t="shared" si="53"/>
        <v>317021</v>
      </c>
      <c r="M367" s="439">
        <f t="shared" si="51"/>
        <v>320025</v>
      </c>
      <c r="N367" s="435">
        <v>317021</v>
      </c>
      <c r="O367" s="435">
        <f t="shared" si="55"/>
        <v>317021</v>
      </c>
      <c r="P367" s="435">
        <v>317021</v>
      </c>
      <c r="Q367" s="258" t="str">
        <f t="shared" si="50"/>
        <v>12</v>
      </c>
      <c r="R367" s="439">
        <f t="shared" si="52"/>
        <v>317021</v>
      </c>
    </row>
    <row r="368" spans="1:18">
      <c r="A368" s="600">
        <v>215207</v>
      </c>
      <c r="B368" s="600" t="s">
        <v>975</v>
      </c>
      <c r="C368" s="262">
        <v>14411200</v>
      </c>
      <c r="D368" s="258">
        <v>1</v>
      </c>
      <c r="E368" s="258">
        <v>1441</v>
      </c>
      <c r="F368" s="258">
        <v>1</v>
      </c>
      <c r="G368" s="259">
        <v>2</v>
      </c>
      <c r="H368" s="258">
        <v>0</v>
      </c>
      <c r="I368" s="255" t="str">
        <f t="shared" si="49"/>
        <v>21520715O280</v>
      </c>
      <c r="J368" s="255"/>
      <c r="K368" s="435">
        <v>738436</v>
      </c>
      <c r="L368" s="435">
        <f t="shared" si="53"/>
        <v>738436</v>
      </c>
      <c r="M368" s="439">
        <f t="shared" si="51"/>
        <v>738436</v>
      </c>
      <c r="N368" s="435">
        <v>738436</v>
      </c>
      <c r="O368" s="435">
        <f t="shared" si="55"/>
        <v>738436</v>
      </c>
      <c r="P368" s="435">
        <v>738436</v>
      </c>
      <c r="Q368" s="258" t="str">
        <f t="shared" si="50"/>
        <v>11</v>
      </c>
      <c r="R368" s="439">
        <f t="shared" si="52"/>
        <v>738436</v>
      </c>
    </row>
    <row r="369" spans="1:18">
      <c r="A369" s="600">
        <v>215207</v>
      </c>
      <c r="B369" s="600" t="s">
        <v>975</v>
      </c>
      <c r="C369" s="262">
        <v>14412200</v>
      </c>
      <c r="D369" s="258">
        <v>1</v>
      </c>
      <c r="E369" s="258">
        <v>1441</v>
      </c>
      <c r="F369" s="258">
        <v>2</v>
      </c>
      <c r="G369" s="259">
        <v>2</v>
      </c>
      <c r="H369" s="258">
        <v>0</v>
      </c>
      <c r="I369" s="255" t="str">
        <f t="shared" si="49"/>
        <v>21520715O280</v>
      </c>
      <c r="J369" s="255"/>
      <c r="K369" s="435">
        <v>492291</v>
      </c>
      <c r="L369" s="435">
        <f t="shared" si="53"/>
        <v>492291</v>
      </c>
      <c r="M369" s="439">
        <f t="shared" si="51"/>
        <v>492291</v>
      </c>
      <c r="N369" s="435">
        <v>492291</v>
      </c>
      <c r="O369" s="435">
        <f t="shared" si="55"/>
        <v>492290.99999999994</v>
      </c>
      <c r="P369" s="435">
        <v>492290.99999999994</v>
      </c>
      <c r="Q369" s="258" t="str">
        <f t="shared" si="50"/>
        <v>12</v>
      </c>
      <c r="R369" s="439">
        <f t="shared" si="52"/>
        <v>492290.99999999994</v>
      </c>
    </row>
    <row r="370" spans="1:18">
      <c r="A370" s="600">
        <v>215207</v>
      </c>
      <c r="B370" s="600" t="s">
        <v>975</v>
      </c>
      <c r="C370" s="262">
        <v>14431200</v>
      </c>
      <c r="D370" s="258">
        <v>1</v>
      </c>
      <c r="E370" s="258">
        <v>1443</v>
      </c>
      <c r="F370" s="258">
        <v>1</v>
      </c>
      <c r="G370" s="259">
        <v>2</v>
      </c>
      <c r="H370" s="258">
        <v>0</v>
      </c>
      <c r="I370" s="255" t="str">
        <f t="shared" si="49"/>
        <v>21520715O280</v>
      </c>
      <c r="J370" s="255"/>
      <c r="K370" s="435">
        <v>195551</v>
      </c>
      <c r="L370" s="435">
        <f t="shared" si="53"/>
        <v>124298.99</v>
      </c>
      <c r="M370" s="439">
        <f t="shared" si="51"/>
        <v>195551</v>
      </c>
      <c r="N370" s="435">
        <v>124298.99</v>
      </c>
      <c r="O370" s="435">
        <f t="shared" si="55"/>
        <v>124298.99</v>
      </c>
      <c r="P370" s="435">
        <v>124298.99</v>
      </c>
      <c r="Q370" s="258" t="str">
        <f t="shared" si="50"/>
        <v>11</v>
      </c>
      <c r="R370" s="439">
        <f t="shared" si="52"/>
        <v>124298.99</v>
      </c>
    </row>
    <row r="371" spans="1:18">
      <c r="A371" s="600">
        <v>215207</v>
      </c>
      <c r="B371" s="600" t="s">
        <v>975</v>
      </c>
      <c r="C371" s="262">
        <v>14432200</v>
      </c>
      <c r="D371" s="258">
        <v>1</v>
      </c>
      <c r="E371" s="258">
        <v>1443</v>
      </c>
      <c r="F371" s="258">
        <v>2</v>
      </c>
      <c r="G371" s="259">
        <v>2</v>
      </c>
      <c r="H371" s="258">
        <v>0</v>
      </c>
      <c r="I371" s="255" t="str">
        <f t="shared" si="49"/>
        <v>21520715O280</v>
      </c>
      <c r="J371" s="255"/>
      <c r="K371" s="435">
        <v>130367</v>
      </c>
      <c r="L371" s="435">
        <f t="shared" si="53"/>
        <v>82865.929999999993</v>
      </c>
      <c r="M371" s="439">
        <f t="shared" si="51"/>
        <v>130367</v>
      </c>
      <c r="N371" s="435">
        <v>82865.929999999993</v>
      </c>
      <c r="O371" s="435">
        <f t="shared" si="55"/>
        <v>82865.930000000008</v>
      </c>
      <c r="P371" s="435">
        <v>82865.930000000008</v>
      </c>
      <c r="Q371" s="258" t="str">
        <f t="shared" si="50"/>
        <v>12</v>
      </c>
      <c r="R371" s="439">
        <f t="shared" si="52"/>
        <v>82865.930000000008</v>
      </c>
    </row>
    <row r="372" spans="1:18">
      <c r="A372" s="600">
        <v>215207</v>
      </c>
      <c r="B372" s="600" t="s">
        <v>975</v>
      </c>
      <c r="C372" s="262">
        <v>15111200</v>
      </c>
      <c r="D372" s="258">
        <v>1</v>
      </c>
      <c r="E372" s="258">
        <v>1511</v>
      </c>
      <c r="F372" s="258">
        <v>1</v>
      </c>
      <c r="G372" s="259">
        <v>2</v>
      </c>
      <c r="H372" s="258">
        <v>0</v>
      </c>
      <c r="I372" s="255" t="str">
        <f t="shared" si="49"/>
        <v>21520715O280</v>
      </c>
      <c r="J372" s="255"/>
      <c r="K372" s="435">
        <v>1936458</v>
      </c>
      <c r="L372" s="435">
        <f t="shared" si="53"/>
        <v>1870145.89</v>
      </c>
      <c r="M372" s="439">
        <f t="shared" si="51"/>
        <v>1936458</v>
      </c>
      <c r="N372" s="435">
        <v>1870145.89</v>
      </c>
      <c r="O372" s="435">
        <f t="shared" si="55"/>
        <v>1870145.8900000001</v>
      </c>
      <c r="P372" s="435">
        <v>1870145.8900000001</v>
      </c>
      <c r="Q372" s="258" t="str">
        <f t="shared" si="50"/>
        <v>11</v>
      </c>
      <c r="R372" s="439">
        <f t="shared" si="52"/>
        <v>1870145.8900000001</v>
      </c>
    </row>
    <row r="373" spans="1:18">
      <c r="A373" s="600">
        <v>215207</v>
      </c>
      <c r="B373" s="600" t="s">
        <v>975</v>
      </c>
      <c r="C373" s="262">
        <v>15112200</v>
      </c>
      <c r="D373" s="258">
        <v>1</v>
      </c>
      <c r="E373" s="258">
        <v>1511</v>
      </c>
      <c r="F373" s="258">
        <v>2</v>
      </c>
      <c r="G373" s="259">
        <v>2</v>
      </c>
      <c r="H373" s="258">
        <v>0</v>
      </c>
      <c r="I373" s="255" t="str">
        <f t="shared" si="49"/>
        <v>21520715O280</v>
      </c>
      <c r="J373" s="255"/>
      <c r="K373" s="435">
        <v>1290972</v>
      </c>
      <c r="L373" s="435">
        <f t="shared" si="53"/>
        <v>1246763.92</v>
      </c>
      <c r="M373" s="439">
        <f t="shared" si="51"/>
        <v>1290972</v>
      </c>
      <c r="N373" s="435">
        <v>1246763.92</v>
      </c>
      <c r="O373" s="435">
        <f t="shared" si="55"/>
        <v>1246763.9200000006</v>
      </c>
      <c r="P373" s="435">
        <v>1246763.9200000006</v>
      </c>
      <c r="Q373" s="258" t="str">
        <f t="shared" si="50"/>
        <v>12</v>
      </c>
      <c r="R373" s="439">
        <f t="shared" si="52"/>
        <v>1246763.9200000006</v>
      </c>
    </row>
    <row r="374" spans="1:18">
      <c r="A374" s="600">
        <v>215207</v>
      </c>
      <c r="B374" s="600" t="s">
        <v>975</v>
      </c>
      <c r="C374" s="262">
        <v>15411100</v>
      </c>
      <c r="D374" s="258">
        <v>1</v>
      </c>
      <c r="E374" s="258">
        <v>1541</v>
      </c>
      <c r="F374" s="258">
        <v>1</v>
      </c>
      <c r="G374" s="259">
        <v>1</v>
      </c>
      <c r="H374" s="258">
        <v>0</v>
      </c>
      <c r="I374" s="255" t="str">
        <f t="shared" si="49"/>
        <v>21520715O280</v>
      </c>
      <c r="J374" s="255"/>
      <c r="K374" s="435">
        <v>551733</v>
      </c>
      <c r="L374" s="435">
        <f t="shared" si="53"/>
        <v>551733</v>
      </c>
      <c r="M374" s="439">
        <f t="shared" si="51"/>
        <v>551733</v>
      </c>
      <c r="N374" s="435">
        <v>551733</v>
      </c>
      <c r="O374" s="435">
        <v>551733</v>
      </c>
      <c r="P374" s="435">
        <v>551733</v>
      </c>
      <c r="Q374" s="258" t="str">
        <f t="shared" si="50"/>
        <v>11</v>
      </c>
      <c r="R374" s="439">
        <f t="shared" si="52"/>
        <v>551733</v>
      </c>
    </row>
    <row r="375" spans="1:18">
      <c r="A375" s="600">
        <v>215207</v>
      </c>
      <c r="B375" s="600" t="s">
        <v>975</v>
      </c>
      <c r="C375" s="262">
        <v>15411218</v>
      </c>
      <c r="D375" s="258">
        <v>1</v>
      </c>
      <c r="E375" s="258">
        <v>1541</v>
      </c>
      <c r="F375" s="258">
        <v>1</v>
      </c>
      <c r="G375" s="259">
        <v>2</v>
      </c>
      <c r="H375" s="258">
        <v>18</v>
      </c>
      <c r="I375" s="255" t="str">
        <f t="shared" si="49"/>
        <v>21520715O280</v>
      </c>
      <c r="J375" s="255"/>
      <c r="K375" s="435">
        <v>1863448</v>
      </c>
      <c r="L375" s="435">
        <f t="shared" si="53"/>
        <v>1863448</v>
      </c>
      <c r="M375" s="439">
        <f t="shared" si="51"/>
        <v>1863448</v>
      </c>
      <c r="N375" s="435">
        <v>1863448</v>
      </c>
      <c r="O375" s="435">
        <f>P375</f>
        <v>1863448</v>
      </c>
      <c r="P375" s="435">
        <v>1863448</v>
      </c>
      <c r="Q375" s="258" t="str">
        <f t="shared" si="50"/>
        <v>11</v>
      </c>
      <c r="R375" s="439">
        <f t="shared" si="52"/>
        <v>1863448</v>
      </c>
    </row>
    <row r="376" spans="1:18">
      <c r="A376" s="600">
        <v>215207</v>
      </c>
      <c r="B376" s="600" t="s">
        <v>975</v>
      </c>
      <c r="C376" s="262">
        <v>15412100</v>
      </c>
      <c r="D376" s="258">
        <v>1</v>
      </c>
      <c r="E376" s="258">
        <v>1541</v>
      </c>
      <c r="F376" s="258">
        <v>2</v>
      </c>
      <c r="G376" s="259">
        <v>1</v>
      </c>
      <c r="H376" s="258">
        <v>0</v>
      </c>
      <c r="I376" s="255" t="str">
        <f t="shared" si="49"/>
        <v>21520715O280</v>
      </c>
      <c r="J376" s="255"/>
      <c r="K376" s="435">
        <v>367822</v>
      </c>
      <c r="L376" s="435">
        <f t="shared" si="53"/>
        <v>367822</v>
      </c>
      <c r="M376" s="439">
        <f t="shared" si="51"/>
        <v>367822</v>
      </c>
      <c r="N376" s="435">
        <v>367822</v>
      </c>
      <c r="O376" s="435">
        <v>367822</v>
      </c>
      <c r="P376" s="435">
        <v>367822</v>
      </c>
      <c r="Q376" s="258" t="str">
        <f t="shared" si="50"/>
        <v>12</v>
      </c>
      <c r="R376" s="439">
        <f t="shared" si="52"/>
        <v>367822</v>
      </c>
    </row>
    <row r="377" spans="1:18">
      <c r="A377" s="600">
        <v>215207</v>
      </c>
      <c r="B377" s="600" t="s">
        <v>975</v>
      </c>
      <c r="C377" s="262">
        <v>15412208</v>
      </c>
      <c r="D377" s="258">
        <v>1</v>
      </c>
      <c r="E377" s="258">
        <v>1541</v>
      </c>
      <c r="F377" s="258">
        <v>2</v>
      </c>
      <c r="G377" s="259">
        <v>2</v>
      </c>
      <c r="H377" s="258">
        <v>8</v>
      </c>
      <c r="I377" s="255" t="str">
        <f t="shared" si="49"/>
        <v>21520715O280</v>
      </c>
      <c r="J377" s="255"/>
      <c r="K377" s="435">
        <v>533470</v>
      </c>
      <c r="L377" s="435">
        <f t="shared" si="53"/>
        <v>533470</v>
      </c>
      <c r="M377" s="439">
        <f t="shared" si="51"/>
        <v>533470</v>
      </c>
      <c r="N377" s="435">
        <v>533470</v>
      </c>
      <c r="O377" s="435">
        <f t="shared" ref="O377:O378" si="56">P377</f>
        <v>533470</v>
      </c>
      <c r="P377" s="435">
        <v>533470</v>
      </c>
      <c r="Q377" s="258" t="str">
        <f t="shared" si="50"/>
        <v>12</v>
      </c>
      <c r="R377" s="439">
        <f t="shared" si="52"/>
        <v>533470</v>
      </c>
    </row>
    <row r="378" spans="1:18">
      <c r="A378" s="600">
        <v>215207</v>
      </c>
      <c r="B378" s="600" t="s">
        <v>975</v>
      </c>
      <c r="C378" s="262">
        <v>15412218</v>
      </c>
      <c r="D378" s="258">
        <v>1</v>
      </c>
      <c r="E378" s="258">
        <v>1541</v>
      </c>
      <c r="F378" s="258">
        <v>2</v>
      </c>
      <c r="G378" s="259">
        <v>2</v>
      </c>
      <c r="H378" s="258">
        <v>18</v>
      </c>
      <c r="I378" s="255" t="str">
        <f t="shared" si="49"/>
        <v>21520715O280</v>
      </c>
      <c r="J378" s="255"/>
      <c r="K378" s="435">
        <v>1490759</v>
      </c>
      <c r="L378" s="435">
        <f t="shared" si="53"/>
        <v>1490759</v>
      </c>
      <c r="M378" s="439">
        <f t="shared" si="51"/>
        <v>1490759</v>
      </c>
      <c r="N378" s="435">
        <v>1490759</v>
      </c>
      <c r="O378" s="435">
        <f t="shared" si="56"/>
        <v>1490759</v>
      </c>
      <c r="P378" s="435">
        <v>1490759</v>
      </c>
      <c r="Q378" s="258" t="str">
        <f t="shared" si="50"/>
        <v>12</v>
      </c>
      <c r="R378" s="439">
        <f t="shared" si="52"/>
        <v>1490759</v>
      </c>
    </row>
    <row r="379" spans="1:18">
      <c r="A379" s="600">
        <v>215207</v>
      </c>
      <c r="B379" s="600" t="s">
        <v>975</v>
      </c>
      <c r="C379" s="262">
        <v>15441100</v>
      </c>
      <c r="D379" s="258">
        <v>1</v>
      </c>
      <c r="E379" s="258">
        <v>1544</v>
      </c>
      <c r="F379" s="258">
        <v>1</v>
      </c>
      <c r="G379" s="259">
        <v>1</v>
      </c>
      <c r="H379" s="258">
        <v>0</v>
      </c>
      <c r="I379" s="255" t="str">
        <f t="shared" si="49"/>
        <v>21520715O280</v>
      </c>
      <c r="J379" s="255"/>
      <c r="K379" s="435">
        <v>1104169</v>
      </c>
      <c r="L379" s="435">
        <f t="shared" si="53"/>
        <v>2127098.2599999998</v>
      </c>
      <c r="M379" s="439">
        <f t="shared" si="51"/>
        <v>1104169</v>
      </c>
      <c r="N379" s="435">
        <v>2127098.2599999998</v>
      </c>
      <c r="O379" s="435">
        <v>2128609.2599999998</v>
      </c>
      <c r="P379" s="435">
        <v>2127098.2599999998</v>
      </c>
      <c r="Q379" s="258" t="str">
        <f t="shared" si="50"/>
        <v>11</v>
      </c>
      <c r="R379" s="439">
        <f t="shared" si="52"/>
        <v>2127098.2599999998</v>
      </c>
    </row>
    <row r="380" spans="1:18">
      <c r="A380" s="600">
        <v>215207</v>
      </c>
      <c r="B380" s="600" t="s">
        <v>975</v>
      </c>
      <c r="C380" s="262">
        <v>15442100</v>
      </c>
      <c r="D380" s="258">
        <v>1</v>
      </c>
      <c r="E380" s="258">
        <v>1544</v>
      </c>
      <c r="F380" s="258">
        <v>2</v>
      </c>
      <c r="G380" s="259">
        <v>1</v>
      </c>
      <c r="H380" s="258">
        <v>0</v>
      </c>
      <c r="I380" s="255" t="str">
        <f t="shared" si="49"/>
        <v>21520715O280</v>
      </c>
      <c r="J380" s="255"/>
      <c r="K380" s="435">
        <v>736112</v>
      </c>
      <c r="L380" s="435">
        <f t="shared" si="53"/>
        <v>735353.6</v>
      </c>
      <c r="M380" s="439">
        <f t="shared" si="51"/>
        <v>736112</v>
      </c>
      <c r="N380" s="435">
        <v>735353.6</v>
      </c>
      <c r="O380" s="435">
        <v>736112</v>
      </c>
      <c r="P380" s="435">
        <v>735353.6</v>
      </c>
      <c r="Q380" s="258" t="str">
        <f t="shared" si="50"/>
        <v>12</v>
      </c>
      <c r="R380" s="439">
        <f t="shared" si="52"/>
        <v>735353.6</v>
      </c>
    </row>
    <row r="381" spans="1:18">
      <c r="A381" s="600">
        <v>215207</v>
      </c>
      <c r="B381" s="600" t="s">
        <v>975</v>
      </c>
      <c r="C381" s="262">
        <v>15451100</v>
      </c>
      <c r="D381" s="258">
        <v>1</v>
      </c>
      <c r="E381" s="258">
        <v>1545</v>
      </c>
      <c r="F381" s="258">
        <v>1</v>
      </c>
      <c r="G381" s="259">
        <v>1</v>
      </c>
      <c r="H381" s="258">
        <v>0</v>
      </c>
      <c r="I381" s="255" t="str">
        <f t="shared" si="49"/>
        <v>21520715O280</v>
      </c>
      <c r="J381" s="255"/>
      <c r="K381" s="435">
        <v>218607</v>
      </c>
      <c r="L381" s="435">
        <f t="shared" si="53"/>
        <v>131296.75</v>
      </c>
      <c r="M381" s="439">
        <f t="shared" si="51"/>
        <v>218607</v>
      </c>
      <c r="N381" s="435">
        <v>131296.75</v>
      </c>
      <c r="O381" s="435">
        <v>131824.25</v>
      </c>
      <c r="P381" s="435">
        <v>131296.75</v>
      </c>
      <c r="Q381" s="258" t="str">
        <f t="shared" si="50"/>
        <v>11</v>
      </c>
      <c r="R381" s="439">
        <f t="shared" si="52"/>
        <v>131296.75</v>
      </c>
    </row>
    <row r="382" spans="1:18">
      <c r="A382" s="600">
        <v>215207</v>
      </c>
      <c r="B382" s="600" t="s">
        <v>975</v>
      </c>
      <c r="C382" s="262">
        <v>15451109</v>
      </c>
      <c r="D382" s="258">
        <v>1</v>
      </c>
      <c r="E382" s="258">
        <v>1545</v>
      </c>
      <c r="F382" s="258">
        <v>1</v>
      </c>
      <c r="G382" s="259">
        <v>1</v>
      </c>
      <c r="H382" s="258">
        <v>9</v>
      </c>
      <c r="I382" s="255" t="str">
        <f t="shared" si="49"/>
        <v>21520715O280</v>
      </c>
      <c r="J382" s="255"/>
      <c r="K382" s="435">
        <v>918465</v>
      </c>
      <c r="L382" s="435">
        <f t="shared" si="53"/>
        <v>893046.17</v>
      </c>
      <c r="M382" s="439">
        <f t="shared" si="51"/>
        <v>918465</v>
      </c>
      <c r="N382" s="435">
        <v>893046.17</v>
      </c>
      <c r="O382" s="435">
        <v>918465</v>
      </c>
      <c r="P382" s="435">
        <v>893046.17</v>
      </c>
      <c r="Q382" s="258" t="str">
        <f t="shared" si="50"/>
        <v>11</v>
      </c>
      <c r="R382" s="439">
        <f t="shared" si="52"/>
        <v>893046.17</v>
      </c>
    </row>
    <row r="383" spans="1:18">
      <c r="A383" s="600">
        <v>215207</v>
      </c>
      <c r="B383" s="600" t="s">
        <v>975</v>
      </c>
      <c r="C383" s="262">
        <v>15451110</v>
      </c>
      <c r="D383" s="258">
        <v>1</v>
      </c>
      <c r="E383" s="258">
        <v>1545</v>
      </c>
      <c r="F383" s="258">
        <v>1</v>
      </c>
      <c r="G383" s="259">
        <v>1</v>
      </c>
      <c r="H383" s="258">
        <v>10</v>
      </c>
      <c r="I383" s="255" t="str">
        <f t="shared" si="49"/>
        <v>21520715O280</v>
      </c>
      <c r="J383" s="255"/>
      <c r="K383" s="435">
        <v>113387</v>
      </c>
      <c r="L383" s="435">
        <f t="shared" si="53"/>
        <v>682697.68</v>
      </c>
      <c r="M383" s="439">
        <f t="shared" si="51"/>
        <v>113387</v>
      </c>
      <c r="N383" s="435">
        <v>682697.68</v>
      </c>
      <c r="O383" s="435">
        <v>683343.47</v>
      </c>
      <c r="P383" s="435">
        <v>682697.67999999993</v>
      </c>
      <c r="Q383" s="258" t="str">
        <f t="shared" si="50"/>
        <v>11</v>
      </c>
      <c r="R383" s="439">
        <f t="shared" si="52"/>
        <v>682697.67999999993</v>
      </c>
    </row>
    <row r="384" spans="1:18">
      <c r="A384" s="600">
        <v>215207</v>
      </c>
      <c r="B384" s="600" t="s">
        <v>975</v>
      </c>
      <c r="C384" s="262">
        <v>15452100</v>
      </c>
      <c r="D384" s="258">
        <v>1</v>
      </c>
      <c r="E384" s="258">
        <v>1545</v>
      </c>
      <c r="F384" s="258">
        <v>2</v>
      </c>
      <c r="G384" s="259">
        <v>1</v>
      </c>
      <c r="H384" s="258">
        <v>0</v>
      </c>
      <c r="I384" s="255" t="str">
        <f t="shared" si="49"/>
        <v>21520715O280</v>
      </c>
      <c r="J384" s="255"/>
      <c r="K384" s="435">
        <v>145738</v>
      </c>
      <c r="L384" s="435">
        <f t="shared" si="53"/>
        <v>72758.5</v>
      </c>
      <c r="M384" s="439">
        <f t="shared" si="51"/>
        <v>145738</v>
      </c>
      <c r="N384" s="435">
        <v>72758.5</v>
      </c>
      <c r="O384" s="435">
        <v>75066.5</v>
      </c>
      <c r="P384" s="435">
        <v>72758.5</v>
      </c>
      <c r="Q384" s="258" t="str">
        <f t="shared" si="50"/>
        <v>12</v>
      </c>
      <c r="R384" s="439">
        <f t="shared" si="52"/>
        <v>72758.5</v>
      </c>
    </row>
    <row r="385" spans="1:18">
      <c r="A385" s="600">
        <v>215207</v>
      </c>
      <c r="B385" s="600" t="s">
        <v>975</v>
      </c>
      <c r="C385" s="262">
        <v>15452108</v>
      </c>
      <c r="D385" s="258">
        <v>1</v>
      </c>
      <c r="E385" s="258">
        <v>1545</v>
      </c>
      <c r="F385" s="258">
        <v>2</v>
      </c>
      <c r="G385" s="259">
        <v>1</v>
      </c>
      <c r="H385" s="258">
        <v>8</v>
      </c>
      <c r="I385" s="255" t="str">
        <f t="shared" si="49"/>
        <v>21520715O280</v>
      </c>
      <c r="J385" s="255"/>
      <c r="K385" s="435">
        <v>71011</v>
      </c>
      <c r="L385" s="435">
        <f t="shared" si="53"/>
        <v>23501.46</v>
      </c>
      <c r="M385" s="439">
        <f t="shared" si="51"/>
        <v>71011</v>
      </c>
      <c r="N385" s="435">
        <v>23501.46</v>
      </c>
      <c r="O385" s="435">
        <v>24495</v>
      </c>
      <c r="P385" s="435">
        <v>23501.459999999995</v>
      </c>
      <c r="Q385" s="258" t="str">
        <f t="shared" si="50"/>
        <v>12</v>
      </c>
      <c r="R385" s="439">
        <f t="shared" si="52"/>
        <v>23501.459999999995</v>
      </c>
    </row>
    <row r="386" spans="1:18">
      <c r="A386" s="600">
        <v>215207</v>
      </c>
      <c r="B386" s="600" t="s">
        <v>975</v>
      </c>
      <c r="C386" s="262">
        <v>15452109</v>
      </c>
      <c r="D386" s="258">
        <v>1</v>
      </c>
      <c r="E386" s="258">
        <v>1545</v>
      </c>
      <c r="F386" s="258">
        <v>2</v>
      </c>
      <c r="G386" s="259">
        <v>1</v>
      </c>
      <c r="H386" s="258">
        <v>9</v>
      </c>
      <c r="I386" s="255" t="str">
        <f t="shared" ref="I386:I449" si="57">CONCATENATE(A386,B386)</f>
        <v>21520715O280</v>
      </c>
      <c r="J386" s="255"/>
      <c r="K386" s="435">
        <v>612310</v>
      </c>
      <c r="L386" s="435">
        <f t="shared" si="53"/>
        <v>611139.49</v>
      </c>
      <c r="M386" s="439">
        <f t="shared" si="51"/>
        <v>612310</v>
      </c>
      <c r="N386" s="435">
        <v>611139.49</v>
      </c>
      <c r="O386" s="435">
        <v>612310</v>
      </c>
      <c r="P386" s="435">
        <v>611139.49000000011</v>
      </c>
      <c r="Q386" s="258" t="str">
        <f t="shared" ref="Q386:Q449" si="58">CONCATENATE(D386,F386)</f>
        <v>12</v>
      </c>
      <c r="R386" s="439">
        <f t="shared" si="52"/>
        <v>611139.49000000011</v>
      </c>
    </row>
    <row r="387" spans="1:18">
      <c r="A387" s="600">
        <v>215207</v>
      </c>
      <c r="B387" s="600" t="s">
        <v>975</v>
      </c>
      <c r="C387" s="262">
        <v>15452110</v>
      </c>
      <c r="D387" s="258">
        <v>1</v>
      </c>
      <c r="E387" s="258">
        <v>1545</v>
      </c>
      <c r="F387" s="258">
        <v>2</v>
      </c>
      <c r="G387" s="259">
        <v>1</v>
      </c>
      <c r="H387" s="258">
        <v>10</v>
      </c>
      <c r="I387" s="255" t="str">
        <f t="shared" si="57"/>
        <v>21520715O280</v>
      </c>
      <c r="J387" s="255"/>
      <c r="K387" s="435">
        <v>75592</v>
      </c>
      <c r="L387" s="435">
        <f t="shared" si="53"/>
        <v>143586.01999999999</v>
      </c>
      <c r="M387" s="439">
        <f t="shared" ref="M387:M450" si="59">+K387</f>
        <v>75592</v>
      </c>
      <c r="N387" s="435">
        <v>143586.01999999999</v>
      </c>
      <c r="O387" s="435">
        <v>143686.69</v>
      </c>
      <c r="P387" s="435">
        <v>143586.01999999999</v>
      </c>
      <c r="Q387" s="258" t="str">
        <f t="shared" si="58"/>
        <v>12</v>
      </c>
      <c r="R387" s="439">
        <f t="shared" ref="R387:R450" si="60">+P387</f>
        <v>143586.01999999999</v>
      </c>
    </row>
    <row r="388" spans="1:18">
      <c r="A388" s="600">
        <v>215207</v>
      </c>
      <c r="B388" s="600" t="s">
        <v>975</v>
      </c>
      <c r="C388" s="262">
        <v>15461100</v>
      </c>
      <c r="D388" s="258">
        <v>1</v>
      </c>
      <c r="E388" s="258">
        <v>1546</v>
      </c>
      <c r="F388" s="258">
        <v>1</v>
      </c>
      <c r="G388" s="259">
        <v>1</v>
      </c>
      <c r="H388" s="258">
        <v>0</v>
      </c>
      <c r="I388" s="255" t="str">
        <f t="shared" si="57"/>
        <v>21520715O280</v>
      </c>
      <c r="J388" s="255"/>
      <c r="K388" s="435">
        <v>346940</v>
      </c>
      <c r="L388" s="435">
        <f t="shared" si="53"/>
        <v>346225.64</v>
      </c>
      <c r="M388" s="439">
        <f t="shared" si="59"/>
        <v>346940</v>
      </c>
      <c r="N388" s="435">
        <v>346225.64</v>
      </c>
      <c r="O388" s="435">
        <v>346940</v>
      </c>
      <c r="P388" s="435">
        <v>346225.63999999996</v>
      </c>
      <c r="Q388" s="258" t="str">
        <f t="shared" si="58"/>
        <v>11</v>
      </c>
      <c r="R388" s="439">
        <f t="shared" si="60"/>
        <v>346225.63999999996</v>
      </c>
    </row>
    <row r="389" spans="1:18">
      <c r="A389" s="600">
        <v>215207</v>
      </c>
      <c r="B389" s="600" t="s">
        <v>975</v>
      </c>
      <c r="C389" s="262">
        <v>15461151</v>
      </c>
      <c r="D389" s="258">
        <v>1</v>
      </c>
      <c r="E389" s="258">
        <v>1546</v>
      </c>
      <c r="F389" s="258">
        <v>1</v>
      </c>
      <c r="G389" s="259">
        <v>1</v>
      </c>
      <c r="H389" s="258">
        <v>51</v>
      </c>
      <c r="I389" s="255" t="str">
        <f t="shared" si="57"/>
        <v>21520715O280</v>
      </c>
      <c r="J389" s="255"/>
      <c r="K389" s="435">
        <v>1850838</v>
      </c>
      <c r="L389" s="435">
        <f t="shared" ref="L389:L418" si="61">+N389</f>
        <v>1841838</v>
      </c>
      <c r="M389" s="439">
        <f t="shared" si="59"/>
        <v>1850838</v>
      </c>
      <c r="N389" s="435">
        <v>1841838</v>
      </c>
      <c r="O389" s="435">
        <v>1850838</v>
      </c>
      <c r="P389" s="435">
        <v>1841838</v>
      </c>
      <c r="Q389" s="258" t="str">
        <f t="shared" si="58"/>
        <v>11</v>
      </c>
      <c r="R389" s="439">
        <f t="shared" si="60"/>
        <v>1841838</v>
      </c>
    </row>
    <row r="390" spans="1:18">
      <c r="A390" s="600">
        <v>215207</v>
      </c>
      <c r="B390" s="600" t="s">
        <v>975</v>
      </c>
      <c r="C390" s="262">
        <v>15462100</v>
      </c>
      <c r="D390" s="258">
        <v>1</v>
      </c>
      <c r="E390" s="258">
        <v>1546</v>
      </c>
      <c r="F390" s="258">
        <v>2</v>
      </c>
      <c r="G390" s="259">
        <v>1</v>
      </c>
      <c r="H390" s="258">
        <v>0</v>
      </c>
      <c r="I390" s="255" t="str">
        <f t="shared" si="57"/>
        <v>21520715O280</v>
      </c>
      <c r="J390" s="255"/>
      <c r="K390" s="435">
        <v>231293</v>
      </c>
      <c r="L390" s="435">
        <f t="shared" si="61"/>
        <v>231293</v>
      </c>
      <c r="M390" s="439">
        <f t="shared" si="59"/>
        <v>231293</v>
      </c>
      <c r="N390" s="435">
        <v>231293</v>
      </c>
      <c r="O390" s="435">
        <v>231293</v>
      </c>
      <c r="P390" s="435">
        <v>231293</v>
      </c>
      <c r="Q390" s="258" t="str">
        <f t="shared" si="58"/>
        <v>12</v>
      </c>
      <c r="R390" s="439">
        <f t="shared" si="60"/>
        <v>231293</v>
      </c>
    </row>
    <row r="391" spans="1:18">
      <c r="A391" s="600">
        <v>215207</v>
      </c>
      <c r="B391" s="600" t="s">
        <v>975</v>
      </c>
      <c r="C391" s="262">
        <v>15462151</v>
      </c>
      <c r="D391" s="258">
        <v>1</v>
      </c>
      <c r="E391" s="258">
        <v>1546</v>
      </c>
      <c r="F391" s="258">
        <v>2</v>
      </c>
      <c r="G391" s="259">
        <v>1</v>
      </c>
      <c r="H391" s="258">
        <v>51</v>
      </c>
      <c r="I391" s="255" t="str">
        <f t="shared" si="57"/>
        <v>21520715O280</v>
      </c>
      <c r="J391" s="255"/>
      <c r="K391" s="435">
        <v>1233892</v>
      </c>
      <c r="L391" s="435">
        <f t="shared" si="61"/>
        <v>1233892</v>
      </c>
      <c r="M391" s="439">
        <f t="shared" si="59"/>
        <v>1233892</v>
      </c>
      <c r="N391" s="435">
        <v>1233892</v>
      </c>
      <c r="O391" s="435">
        <v>1233892</v>
      </c>
      <c r="P391" s="435">
        <v>1233892</v>
      </c>
      <c r="Q391" s="258" t="str">
        <f t="shared" si="58"/>
        <v>12</v>
      </c>
      <c r="R391" s="439">
        <f t="shared" si="60"/>
        <v>1233892</v>
      </c>
    </row>
    <row r="392" spans="1:18">
      <c r="A392" s="600">
        <v>215207</v>
      </c>
      <c r="B392" s="600" t="s">
        <v>975</v>
      </c>
      <c r="C392" s="262">
        <v>15471100</v>
      </c>
      <c r="D392" s="258">
        <v>1</v>
      </c>
      <c r="E392" s="258">
        <v>1547</v>
      </c>
      <c r="F392" s="258">
        <v>1</v>
      </c>
      <c r="G392" s="259">
        <v>1</v>
      </c>
      <c r="H392" s="258">
        <v>0</v>
      </c>
      <c r="I392" s="255" t="str">
        <f t="shared" si="57"/>
        <v>21520715O280</v>
      </c>
      <c r="J392" s="255"/>
      <c r="K392" s="435">
        <v>109036</v>
      </c>
      <c r="L392" s="435">
        <f t="shared" si="61"/>
        <v>99036</v>
      </c>
      <c r="M392" s="439">
        <f t="shared" si="59"/>
        <v>109036</v>
      </c>
      <c r="N392" s="435">
        <v>99036</v>
      </c>
      <c r="O392" s="435">
        <v>99036</v>
      </c>
      <c r="P392" s="435">
        <v>99036</v>
      </c>
      <c r="Q392" s="258" t="str">
        <f t="shared" si="58"/>
        <v>11</v>
      </c>
      <c r="R392" s="439">
        <f t="shared" si="60"/>
        <v>99036</v>
      </c>
    </row>
    <row r="393" spans="1:18">
      <c r="A393" s="600">
        <v>215207</v>
      </c>
      <c r="B393" s="600" t="s">
        <v>975</v>
      </c>
      <c r="C393" s="262">
        <v>15471108</v>
      </c>
      <c r="D393" s="258">
        <v>1</v>
      </c>
      <c r="E393" s="258">
        <v>1547</v>
      </c>
      <c r="F393" s="258">
        <v>1</v>
      </c>
      <c r="G393" s="259">
        <v>1</v>
      </c>
      <c r="H393" s="258">
        <v>8</v>
      </c>
      <c r="I393" s="255" t="str">
        <f t="shared" si="57"/>
        <v>21520715O280</v>
      </c>
      <c r="J393" s="255"/>
      <c r="K393" s="435">
        <v>5832</v>
      </c>
      <c r="L393" s="435">
        <f t="shared" si="61"/>
        <v>0</v>
      </c>
      <c r="M393" s="439">
        <f t="shared" si="59"/>
        <v>5832</v>
      </c>
      <c r="N393" s="435">
        <v>0</v>
      </c>
      <c r="Q393" s="258" t="str">
        <f t="shared" si="58"/>
        <v>11</v>
      </c>
      <c r="R393" s="439">
        <f t="shared" si="60"/>
        <v>0</v>
      </c>
    </row>
    <row r="394" spans="1:18">
      <c r="A394" s="600">
        <v>215207</v>
      </c>
      <c r="B394" s="600" t="s">
        <v>975</v>
      </c>
      <c r="C394" s="262">
        <v>15472100</v>
      </c>
      <c r="D394" s="258">
        <v>1</v>
      </c>
      <c r="E394" s="258">
        <v>1547</v>
      </c>
      <c r="F394" s="258">
        <v>2</v>
      </c>
      <c r="G394" s="259">
        <v>1</v>
      </c>
      <c r="H394" s="258">
        <v>0</v>
      </c>
      <c r="I394" s="255" t="str">
        <f t="shared" si="57"/>
        <v>21520715O280</v>
      </c>
      <c r="J394" s="255"/>
      <c r="K394" s="435">
        <v>72690</v>
      </c>
      <c r="L394" s="435">
        <f t="shared" si="61"/>
        <v>68690</v>
      </c>
      <c r="M394" s="439">
        <f t="shared" si="59"/>
        <v>72690</v>
      </c>
      <c r="N394" s="435">
        <v>68690</v>
      </c>
      <c r="O394" s="435">
        <v>68690</v>
      </c>
      <c r="P394" s="435">
        <v>68690</v>
      </c>
      <c r="Q394" s="258" t="str">
        <f t="shared" si="58"/>
        <v>12</v>
      </c>
      <c r="R394" s="439">
        <f t="shared" si="60"/>
        <v>68690</v>
      </c>
    </row>
    <row r="395" spans="1:18">
      <c r="A395" s="600">
        <v>215207</v>
      </c>
      <c r="B395" s="600" t="s">
        <v>975</v>
      </c>
      <c r="C395" s="262">
        <v>15481100</v>
      </c>
      <c r="D395" s="258">
        <v>1</v>
      </c>
      <c r="E395" s="258">
        <v>1548</v>
      </c>
      <c r="F395" s="258">
        <v>1</v>
      </c>
      <c r="G395" s="259">
        <v>1</v>
      </c>
      <c r="H395" s="258">
        <v>0</v>
      </c>
      <c r="I395" s="255" t="str">
        <f t="shared" si="57"/>
        <v>21520715O280</v>
      </c>
      <c r="J395" s="255"/>
      <c r="K395" s="435">
        <v>1583883</v>
      </c>
      <c r="L395" s="435">
        <f t="shared" si="61"/>
        <v>1544697.53</v>
      </c>
      <c r="M395" s="439">
        <f t="shared" si="59"/>
        <v>1583883</v>
      </c>
      <c r="N395" s="435">
        <v>1544697.53</v>
      </c>
      <c r="O395" s="435">
        <v>1544697.53</v>
      </c>
      <c r="P395" s="435">
        <v>1544697.53</v>
      </c>
      <c r="Q395" s="258" t="str">
        <f t="shared" si="58"/>
        <v>11</v>
      </c>
      <c r="R395" s="439">
        <f t="shared" si="60"/>
        <v>1544697.53</v>
      </c>
    </row>
    <row r="396" spans="1:18">
      <c r="A396" s="600">
        <v>215207</v>
      </c>
      <c r="B396" s="600" t="s">
        <v>975</v>
      </c>
      <c r="C396" s="262">
        <v>15482100</v>
      </c>
      <c r="D396" s="258">
        <v>1</v>
      </c>
      <c r="E396" s="258">
        <v>1548</v>
      </c>
      <c r="F396" s="258">
        <v>2</v>
      </c>
      <c r="G396" s="259">
        <v>1</v>
      </c>
      <c r="H396" s="258">
        <v>0</v>
      </c>
      <c r="I396" s="255" t="str">
        <f t="shared" si="57"/>
        <v>21520715O280</v>
      </c>
      <c r="J396" s="255"/>
      <c r="K396" s="435">
        <v>1055922</v>
      </c>
      <c r="L396" s="435">
        <f t="shared" si="61"/>
        <v>1055922</v>
      </c>
      <c r="M396" s="439">
        <f t="shared" si="59"/>
        <v>1055922</v>
      </c>
      <c r="N396" s="435">
        <v>1055922</v>
      </c>
      <c r="O396" s="435">
        <v>1055922</v>
      </c>
      <c r="P396" s="435">
        <v>1055922</v>
      </c>
      <c r="Q396" s="258" t="str">
        <f t="shared" si="58"/>
        <v>12</v>
      </c>
      <c r="R396" s="439">
        <f t="shared" si="60"/>
        <v>1055922</v>
      </c>
    </row>
    <row r="397" spans="1:18">
      <c r="A397" s="600">
        <v>215207</v>
      </c>
      <c r="B397" s="600" t="s">
        <v>975</v>
      </c>
      <c r="C397" s="262">
        <v>15511100</v>
      </c>
      <c r="D397" s="258">
        <v>1</v>
      </c>
      <c r="E397" s="258">
        <v>1551</v>
      </c>
      <c r="F397" s="258">
        <v>1</v>
      </c>
      <c r="G397" s="259">
        <v>1</v>
      </c>
      <c r="H397" s="258">
        <v>0</v>
      </c>
      <c r="I397" s="255" t="str">
        <f t="shared" si="57"/>
        <v>21520715O280</v>
      </c>
      <c r="J397" s="255"/>
      <c r="K397" s="435">
        <v>3238</v>
      </c>
      <c r="L397" s="435">
        <f t="shared" si="61"/>
        <v>3238</v>
      </c>
      <c r="M397" s="439">
        <f t="shared" si="59"/>
        <v>3238</v>
      </c>
      <c r="N397" s="435">
        <v>3238</v>
      </c>
      <c r="O397" s="435">
        <v>3238</v>
      </c>
      <c r="P397" s="435">
        <v>3238</v>
      </c>
      <c r="Q397" s="258" t="str">
        <f t="shared" si="58"/>
        <v>11</v>
      </c>
      <c r="R397" s="439">
        <f t="shared" si="60"/>
        <v>3238</v>
      </c>
    </row>
    <row r="398" spans="1:18">
      <c r="A398" s="600">
        <v>215207</v>
      </c>
      <c r="B398" s="600" t="s">
        <v>975</v>
      </c>
      <c r="C398" s="262">
        <v>15512100</v>
      </c>
      <c r="D398" s="258">
        <v>1</v>
      </c>
      <c r="E398" s="258">
        <v>1551</v>
      </c>
      <c r="F398" s="258">
        <v>2</v>
      </c>
      <c r="G398" s="259">
        <v>1</v>
      </c>
      <c r="H398" s="258">
        <v>0</v>
      </c>
      <c r="I398" s="255" t="str">
        <f t="shared" si="57"/>
        <v>21520715O280</v>
      </c>
      <c r="J398" s="255"/>
      <c r="K398" s="435">
        <v>2159</v>
      </c>
      <c r="L398" s="435">
        <f t="shared" si="61"/>
        <v>2159</v>
      </c>
      <c r="M398" s="439">
        <f t="shared" si="59"/>
        <v>2159</v>
      </c>
      <c r="N398" s="435">
        <v>2159</v>
      </c>
      <c r="O398" s="435">
        <v>2159</v>
      </c>
      <c r="P398" s="435">
        <v>2159</v>
      </c>
      <c r="Q398" s="258" t="str">
        <f t="shared" si="58"/>
        <v>12</v>
      </c>
      <c r="R398" s="439">
        <f t="shared" si="60"/>
        <v>2159</v>
      </c>
    </row>
    <row r="399" spans="1:18">
      <c r="A399" s="600">
        <v>215207</v>
      </c>
      <c r="B399" s="600" t="s">
        <v>975</v>
      </c>
      <c r="C399" s="262">
        <v>15911100</v>
      </c>
      <c r="D399" s="258">
        <v>1</v>
      </c>
      <c r="E399" s="258">
        <v>1591</v>
      </c>
      <c r="F399" s="258">
        <v>1</v>
      </c>
      <c r="G399" s="259">
        <v>1</v>
      </c>
      <c r="H399" s="258">
        <v>0</v>
      </c>
      <c r="I399" s="255" t="str">
        <f t="shared" si="57"/>
        <v>21520715O280</v>
      </c>
      <c r="J399" s="255"/>
      <c r="K399" s="435">
        <v>3544335</v>
      </c>
      <c r="L399" s="435">
        <f t="shared" si="61"/>
        <v>2796526.69</v>
      </c>
      <c r="M399" s="439">
        <f t="shared" si="59"/>
        <v>3544335</v>
      </c>
      <c r="N399" s="435">
        <v>2796526.69</v>
      </c>
      <c r="O399" s="435">
        <v>3212953.19</v>
      </c>
      <c r="P399" s="435">
        <v>2796526.69</v>
      </c>
      <c r="Q399" s="258" t="str">
        <f t="shared" si="58"/>
        <v>11</v>
      </c>
      <c r="R399" s="439">
        <f t="shared" si="60"/>
        <v>2796526.69</v>
      </c>
    </row>
    <row r="400" spans="1:18">
      <c r="A400" s="600">
        <v>215207</v>
      </c>
      <c r="B400" s="600" t="s">
        <v>975</v>
      </c>
      <c r="C400" s="262">
        <v>15912100</v>
      </c>
      <c r="D400" s="258">
        <v>1</v>
      </c>
      <c r="E400" s="258">
        <v>1591</v>
      </c>
      <c r="F400" s="258">
        <v>2</v>
      </c>
      <c r="G400" s="259">
        <v>1</v>
      </c>
      <c r="H400" s="258">
        <v>0</v>
      </c>
      <c r="I400" s="255" t="str">
        <f t="shared" si="57"/>
        <v>21520715O280</v>
      </c>
      <c r="J400" s="255"/>
      <c r="K400" s="435">
        <v>2362890</v>
      </c>
      <c r="L400" s="435">
        <f t="shared" si="61"/>
        <v>1815729.04</v>
      </c>
      <c r="M400" s="439">
        <f t="shared" si="59"/>
        <v>2362890</v>
      </c>
      <c r="N400" s="435">
        <v>1815729.04</v>
      </c>
      <c r="O400" s="435">
        <v>2167250</v>
      </c>
      <c r="P400" s="435">
        <v>1815729.04</v>
      </c>
      <c r="Q400" s="258" t="str">
        <f t="shared" si="58"/>
        <v>12</v>
      </c>
      <c r="R400" s="439">
        <f t="shared" si="60"/>
        <v>1815729.04</v>
      </c>
    </row>
    <row r="401" spans="1:18">
      <c r="A401" s="600">
        <v>215207</v>
      </c>
      <c r="B401" s="600" t="s">
        <v>975</v>
      </c>
      <c r="C401" s="262">
        <v>15991100</v>
      </c>
      <c r="D401" s="258">
        <v>1</v>
      </c>
      <c r="E401" s="258">
        <v>1599</v>
      </c>
      <c r="F401" s="258">
        <v>1</v>
      </c>
      <c r="G401" s="259">
        <v>1</v>
      </c>
      <c r="H401" s="258">
        <v>0</v>
      </c>
      <c r="I401" s="255" t="str">
        <f t="shared" si="57"/>
        <v>21520715O280</v>
      </c>
      <c r="J401" s="255"/>
      <c r="K401" s="435">
        <v>239173</v>
      </c>
      <c r="L401" s="435">
        <f t="shared" si="61"/>
        <v>205980.75</v>
      </c>
      <c r="M401" s="439">
        <f t="shared" si="59"/>
        <v>239173</v>
      </c>
      <c r="N401" s="435">
        <v>205980.75</v>
      </c>
      <c r="O401" s="435">
        <v>239173</v>
      </c>
      <c r="P401" s="435">
        <v>205980.75</v>
      </c>
      <c r="Q401" s="258" t="str">
        <f t="shared" si="58"/>
        <v>11</v>
      </c>
      <c r="R401" s="439">
        <f t="shared" si="60"/>
        <v>205980.75</v>
      </c>
    </row>
    <row r="402" spans="1:18">
      <c r="A402" s="600">
        <v>215207</v>
      </c>
      <c r="B402" s="600" t="s">
        <v>975</v>
      </c>
      <c r="C402" s="262">
        <v>15992100</v>
      </c>
      <c r="D402" s="258">
        <v>1</v>
      </c>
      <c r="E402" s="258">
        <v>1599</v>
      </c>
      <c r="F402" s="258">
        <v>2</v>
      </c>
      <c r="G402" s="259">
        <v>1</v>
      </c>
      <c r="H402" s="258">
        <v>0</v>
      </c>
      <c r="I402" s="255" t="str">
        <f t="shared" si="57"/>
        <v>21520715O280</v>
      </c>
      <c r="J402" s="255"/>
      <c r="K402" s="435">
        <v>159449</v>
      </c>
      <c r="L402" s="435">
        <f t="shared" si="61"/>
        <v>154849</v>
      </c>
      <c r="M402" s="439">
        <f t="shared" si="59"/>
        <v>159449</v>
      </c>
      <c r="N402" s="435">
        <v>154849</v>
      </c>
      <c r="O402" s="435">
        <v>159449</v>
      </c>
      <c r="P402" s="435">
        <v>154849</v>
      </c>
      <c r="Q402" s="258" t="str">
        <f t="shared" si="58"/>
        <v>12</v>
      </c>
      <c r="R402" s="439">
        <f t="shared" si="60"/>
        <v>154849</v>
      </c>
    </row>
    <row r="403" spans="1:18">
      <c r="A403" s="600">
        <v>215207</v>
      </c>
      <c r="B403" s="600" t="s">
        <v>975</v>
      </c>
      <c r="C403" s="262">
        <v>17141100</v>
      </c>
      <c r="D403" s="258">
        <v>1</v>
      </c>
      <c r="E403" s="258">
        <v>1714</v>
      </c>
      <c r="F403" s="258">
        <v>1</v>
      </c>
      <c r="G403" s="259">
        <v>1</v>
      </c>
      <c r="H403" s="258">
        <v>0</v>
      </c>
      <c r="I403" s="255" t="str">
        <f t="shared" si="57"/>
        <v>21520715O280</v>
      </c>
      <c r="J403" s="255"/>
      <c r="K403" s="435">
        <v>925517</v>
      </c>
      <c r="L403" s="435">
        <f t="shared" si="61"/>
        <v>925517</v>
      </c>
      <c r="M403" s="439">
        <f t="shared" si="59"/>
        <v>925517</v>
      </c>
      <c r="N403" s="435">
        <v>925517</v>
      </c>
      <c r="O403" s="435">
        <v>925517</v>
      </c>
      <c r="P403" s="435">
        <v>925517</v>
      </c>
      <c r="Q403" s="258" t="str">
        <f t="shared" si="58"/>
        <v>11</v>
      </c>
      <c r="R403" s="439">
        <f t="shared" si="60"/>
        <v>925517</v>
      </c>
    </row>
    <row r="404" spans="1:18">
      <c r="A404" s="600">
        <v>215207</v>
      </c>
      <c r="B404" s="600" t="s">
        <v>975</v>
      </c>
      <c r="C404" s="262">
        <v>17142100</v>
      </c>
      <c r="D404" s="258">
        <v>1</v>
      </c>
      <c r="E404" s="258">
        <v>1714</v>
      </c>
      <c r="F404" s="258">
        <v>2</v>
      </c>
      <c r="G404" s="259">
        <v>1</v>
      </c>
      <c r="H404" s="258">
        <v>0</v>
      </c>
      <c r="I404" s="255" t="str">
        <f t="shared" si="57"/>
        <v>21520715O280</v>
      </c>
      <c r="J404" s="255"/>
      <c r="K404" s="435">
        <v>617011</v>
      </c>
      <c r="L404" s="435">
        <f t="shared" si="61"/>
        <v>681595.8</v>
      </c>
      <c r="M404" s="439">
        <f t="shared" si="59"/>
        <v>617011</v>
      </c>
      <c r="N404" s="435">
        <v>681595.8</v>
      </c>
      <c r="O404" s="435">
        <v>681595.8</v>
      </c>
      <c r="P404" s="435">
        <v>681595.8</v>
      </c>
      <c r="Q404" s="258" t="str">
        <f t="shared" si="58"/>
        <v>12</v>
      </c>
      <c r="R404" s="439">
        <f t="shared" si="60"/>
        <v>681595.8</v>
      </c>
    </row>
    <row r="405" spans="1:18">
      <c r="A405" s="600">
        <v>215207</v>
      </c>
      <c r="B405" s="600" t="s">
        <v>975</v>
      </c>
      <c r="C405" s="262">
        <v>23111100</v>
      </c>
      <c r="D405" s="258">
        <v>2</v>
      </c>
      <c r="E405" s="258">
        <v>2311</v>
      </c>
      <c r="F405" s="258">
        <v>1</v>
      </c>
      <c r="G405" s="259">
        <v>1</v>
      </c>
      <c r="H405" s="258">
        <v>0</v>
      </c>
      <c r="I405" s="255" t="str">
        <f t="shared" si="57"/>
        <v>21520715O280</v>
      </c>
      <c r="J405" s="255"/>
      <c r="K405" s="435">
        <v>450000</v>
      </c>
      <c r="L405" s="435">
        <f t="shared" si="61"/>
        <v>427239</v>
      </c>
      <c r="M405" s="439">
        <f t="shared" si="59"/>
        <v>450000</v>
      </c>
      <c r="N405" s="435">
        <v>427239</v>
      </c>
      <c r="O405" s="435">
        <v>435239</v>
      </c>
      <c r="P405" s="435">
        <v>427239</v>
      </c>
      <c r="Q405" s="258" t="str">
        <f t="shared" si="58"/>
        <v>21</v>
      </c>
      <c r="R405" s="439">
        <f t="shared" si="60"/>
        <v>427239</v>
      </c>
    </row>
    <row r="406" spans="1:18">
      <c r="A406" s="600">
        <v>215207</v>
      </c>
      <c r="B406" s="600" t="s">
        <v>975</v>
      </c>
      <c r="C406" s="262">
        <v>29811100</v>
      </c>
      <c r="D406" s="258">
        <v>2</v>
      </c>
      <c r="E406" s="258">
        <v>2981</v>
      </c>
      <c r="F406" s="258">
        <v>1</v>
      </c>
      <c r="G406" s="259">
        <v>1</v>
      </c>
      <c r="H406" s="258">
        <v>0</v>
      </c>
      <c r="I406" s="255" t="str">
        <f t="shared" si="57"/>
        <v>21520715O280</v>
      </c>
      <c r="J406" s="255"/>
      <c r="K406" s="435">
        <v>600000</v>
      </c>
      <c r="L406" s="435">
        <f t="shared" si="61"/>
        <v>518485.1</v>
      </c>
      <c r="M406" s="439">
        <f t="shared" si="59"/>
        <v>600000</v>
      </c>
      <c r="N406" s="435">
        <v>518485.1</v>
      </c>
      <c r="O406" s="435">
        <v>579000</v>
      </c>
      <c r="P406" s="435">
        <v>518485.1</v>
      </c>
      <c r="Q406" s="258" t="str">
        <f t="shared" si="58"/>
        <v>21</v>
      </c>
      <c r="R406" s="439">
        <f t="shared" si="60"/>
        <v>518485.1</v>
      </c>
    </row>
    <row r="407" spans="1:18">
      <c r="A407" s="600">
        <v>215207</v>
      </c>
      <c r="B407" s="600" t="s">
        <v>975</v>
      </c>
      <c r="C407" s="262">
        <v>31321100</v>
      </c>
      <c r="D407" s="258">
        <v>3</v>
      </c>
      <c r="E407" s="258">
        <v>3132</v>
      </c>
      <c r="F407" s="258">
        <v>1</v>
      </c>
      <c r="G407" s="259">
        <v>1</v>
      </c>
      <c r="H407" s="258">
        <v>0</v>
      </c>
      <c r="I407" s="255" t="str">
        <f t="shared" si="57"/>
        <v>21520715O280</v>
      </c>
      <c r="J407" s="255"/>
      <c r="K407" s="435">
        <v>40000</v>
      </c>
      <c r="L407" s="435">
        <f t="shared" si="61"/>
        <v>80040</v>
      </c>
      <c r="M407" s="439">
        <f t="shared" si="59"/>
        <v>40000</v>
      </c>
      <c r="N407" s="435">
        <v>80040</v>
      </c>
      <c r="O407" s="435">
        <v>80040</v>
      </c>
      <c r="P407" s="435">
        <v>80040</v>
      </c>
      <c r="Q407" s="258" t="str">
        <f t="shared" si="58"/>
        <v>31</v>
      </c>
      <c r="R407" s="439">
        <f t="shared" si="60"/>
        <v>80040</v>
      </c>
    </row>
    <row r="408" spans="1:18">
      <c r="A408" s="600">
        <v>215207</v>
      </c>
      <c r="B408" s="600" t="s">
        <v>975</v>
      </c>
      <c r="C408" s="262">
        <v>35811100</v>
      </c>
      <c r="D408" s="258">
        <v>3</v>
      </c>
      <c r="E408" s="258">
        <v>3581</v>
      </c>
      <c r="F408" s="258">
        <v>1</v>
      </c>
      <c r="G408" s="259">
        <v>1</v>
      </c>
      <c r="H408" s="258">
        <v>0</v>
      </c>
      <c r="I408" s="255" t="str">
        <f t="shared" si="57"/>
        <v>21520715O280</v>
      </c>
      <c r="J408" s="255"/>
      <c r="K408" s="435">
        <v>60000</v>
      </c>
      <c r="L408" s="435">
        <f t="shared" si="61"/>
        <v>60000</v>
      </c>
      <c r="M408" s="439">
        <f t="shared" si="59"/>
        <v>60000</v>
      </c>
      <c r="N408" s="435">
        <v>60000</v>
      </c>
      <c r="O408" s="435">
        <v>60000</v>
      </c>
      <c r="P408" s="435">
        <v>60000</v>
      </c>
      <c r="Q408" s="258" t="str">
        <f t="shared" si="58"/>
        <v>31</v>
      </c>
      <c r="R408" s="439">
        <f t="shared" si="60"/>
        <v>60000</v>
      </c>
    </row>
    <row r="409" spans="1:18">
      <c r="A409" s="600">
        <v>215207</v>
      </c>
      <c r="B409" s="600" t="s">
        <v>975</v>
      </c>
      <c r="C409" s="262">
        <v>37221100</v>
      </c>
      <c r="D409" s="258">
        <v>3</v>
      </c>
      <c r="E409" s="258">
        <v>3722</v>
      </c>
      <c r="F409" s="258">
        <v>1</v>
      </c>
      <c r="G409" s="259">
        <v>1</v>
      </c>
      <c r="H409" s="258">
        <v>0</v>
      </c>
      <c r="I409" s="255" t="str">
        <f t="shared" si="57"/>
        <v>21520715O280</v>
      </c>
      <c r="J409" s="255"/>
      <c r="K409" s="435">
        <v>102000</v>
      </c>
      <c r="L409" s="435">
        <f t="shared" si="61"/>
        <v>102000</v>
      </c>
      <c r="M409" s="439">
        <f t="shared" si="59"/>
        <v>102000</v>
      </c>
      <c r="N409" s="435">
        <v>102000</v>
      </c>
      <c r="O409" s="435">
        <v>102000</v>
      </c>
      <c r="P409" s="435">
        <v>102000</v>
      </c>
      <c r="Q409" s="258" t="str">
        <f t="shared" si="58"/>
        <v>31</v>
      </c>
      <c r="R409" s="439">
        <f t="shared" si="60"/>
        <v>102000</v>
      </c>
    </row>
    <row r="410" spans="1:18">
      <c r="A410" s="600">
        <v>215207</v>
      </c>
      <c r="B410" s="600" t="s">
        <v>975</v>
      </c>
      <c r="C410" s="262">
        <v>39811100</v>
      </c>
      <c r="D410" s="258">
        <v>3</v>
      </c>
      <c r="E410" s="258">
        <v>3981</v>
      </c>
      <c r="F410" s="258">
        <v>1</v>
      </c>
      <c r="G410" s="259">
        <v>1</v>
      </c>
      <c r="H410" s="258">
        <v>0</v>
      </c>
      <c r="I410" s="255" t="str">
        <f t="shared" si="57"/>
        <v>21520715O280</v>
      </c>
      <c r="J410" s="255"/>
      <c r="K410" s="435">
        <v>0</v>
      </c>
      <c r="L410" s="435">
        <f t="shared" si="61"/>
        <v>372712</v>
      </c>
      <c r="M410" s="439">
        <f t="shared" si="59"/>
        <v>0</v>
      </c>
      <c r="N410" s="435">
        <v>372712</v>
      </c>
      <c r="O410" s="435">
        <v>372712</v>
      </c>
      <c r="P410" s="435">
        <v>372712</v>
      </c>
      <c r="Q410" s="258" t="str">
        <f t="shared" si="58"/>
        <v>31</v>
      </c>
      <c r="R410" s="439">
        <f t="shared" si="60"/>
        <v>372712</v>
      </c>
    </row>
    <row r="411" spans="1:18">
      <c r="A411" s="600">
        <v>215207</v>
      </c>
      <c r="B411" s="600" t="s">
        <v>975</v>
      </c>
      <c r="C411" s="262">
        <v>39811200</v>
      </c>
      <c r="D411" s="258">
        <v>3</v>
      </c>
      <c r="E411" s="258">
        <v>3981</v>
      </c>
      <c r="F411" s="258">
        <v>1</v>
      </c>
      <c r="G411" s="259">
        <v>2</v>
      </c>
      <c r="H411" s="258">
        <v>0</v>
      </c>
      <c r="I411" s="255" t="str">
        <f t="shared" si="57"/>
        <v>21520715O280</v>
      </c>
      <c r="J411" s="255"/>
      <c r="K411" s="435">
        <v>982915</v>
      </c>
      <c r="L411" s="435">
        <f t="shared" si="61"/>
        <v>938189</v>
      </c>
      <c r="M411" s="439">
        <f t="shared" si="59"/>
        <v>982915</v>
      </c>
      <c r="N411" s="435">
        <v>938189</v>
      </c>
      <c r="O411" s="435">
        <f t="shared" ref="O411:O413" si="62">P411</f>
        <v>938189</v>
      </c>
      <c r="P411" s="435">
        <v>938189</v>
      </c>
      <c r="Q411" s="258" t="str">
        <f t="shared" si="58"/>
        <v>31</v>
      </c>
      <c r="R411" s="439">
        <f t="shared" si="60"/>
        <v>938189</v>
      </c>
    </row>
    <row r="412" spans="1:18">
      <c r="A412" s="600">
        <v>215207</v>
      </c>
      <c r="B412" s="600" t="s">
        <v>975</v>
      </c>
      <c r="C412" s="262">
        <v>39812200</v>
      </c>
      <c r="D412" s="258">
        <v>3</v>
      </c>
      <c r="E412" s="258">
        <v>3981</v>
      </c>
      <c r="F412" s="258">
        <v>2</v>
      </c>
      <c r="G412" s="259">
        <v>2</v>
      </c>
      <c r="H412" s="258">
        <v>0</v>
      </c>
      <c r="I412" s="255" t="str">
        <f t="shared" si="57"/>
        <v>21520715O280</v>
      </c>
      <c r="J412" s="255"/>
      <c r="K412" s="435">
        <v>655277</v>
      </c>
      <c r="L412" s="435">
        <f t="shared" si="61"/>
        <v>625460</v>
      </c>
      <c r="M412" s="439">
        <f t="shared" si="59"/>
        <v>655277</v>
      </c>
      <c r="N412" s="435">
        <v>625460</v>
      </c>
      <c r="O412" s="435">
        <f t="shared" si="62"/>
        <v>625460</v>
      </c>
      <c r="P412" s="435">
        <v>625460</v>
      </c>
      <c r="Q412" s="258" t="str">
        <f t="shared" si="58"/>
        <v>32</v>
      </c>
      <c r="R412" s="439">
        <f t="shared" si="60"/>
        <v>625460</v>
      </c>
    </row>
    <row r="413" spans="1:18">
      <c r="A413" s="600">
        <v>215207</v>
      </c>
      <c r="B413" s="600" t="s">
        <v>975</v>
      </c>
      <c r="C413" s="262">
        <v>39812208</v>
      </c>
      <c r="D413" s="258">
        <v>3</v>
      </c>
      <c r="E413" s="258">
        <v>3981</v>
      </c>
      <c r="F413" s="258">
        <v>2</v>
      </c>
      <c r="G413" s="259">
        <v>2</v>
      </c>
      <c r="H413" s="258">
        <v>8</v>
      </c>
      <c r="I413" s="255" t="str">
        <f t="shared" si="57"/>
        <v>21520715O280</v>
      </c>
      <c r="J413" s="255"/>
      <c r="K413" s="435">
        <v>57688</v>
      </c>
      <c r="L413" s="435">
        <f t="shared" si="61"/>
        <v>38610</v>
      </c>
      <c r="M413" s="439">
        <f t="shared" si="59"/>
        <v>57688</v>
      </c>
      <c r="N413" s="435">
        <v>38610</v>
      </c>
      <c r="O413" s="435">
        <f t="shared" si="62"/>
        <v>38610</v>
      </c>
      <c r="P413" s="435">
        <v>38610</v>
      </c>
      <c r="Q413" s="258" t="str">
        <f t="shared" si="58"/>
        <v>32</v>
      </c>
      <c r="R413" s="439">
        <f t="shared" si="60"/>
        <v>38610</v>
      </c>
    </row>
    <row r="414" spans="1:18">
      <c r="A414" s="600">
        <v>215207</v>
      </c>
      <c r="B414" s="600" t="s">
        <v>975</v>
      </c>
      <c r="C414" s="262">
        <v>39821100</v>
      </c>
      <c r="D414" s="258">
        <v>3</v>
      </c>
      <c r="E414" s="258">
        <v>3982</v>
      </c>
      <c r="F414" s="258">
        <v>1</v>
      </c>
      <c r="G414" s="259">
        <v>1</v>
      </c>
      <c r="H414" s="258">
        <v>0</v>
      </c>
      <c r="I414" s="255" t="str">
        <f t="shared" si="57"/>
        <v>21520715O280</v>
      </c>
      <c r="J414" s="255"/>
      <c r="K414" s="435">
        <v>599642</v>
      </c>
      <c r="L414" s="435">
        <f t="shared" si="61"/>
        <v>574655</v>
      </c>
      <c r="M414" s="439">
        <f t="shared" si="59"/>
        <v>599642</v>
      </c>
      <c r="N414" s="435">
        <v>574655</v>
      </c>
      <c r="O414" s="435">
        <v>599642</v>
      </c>
      <c r="P414" s="435">
        <v>574655</v>
      </c>
      <c r="Q414" s="258" t="str">
        <f t="shared" si="58"/>
        <v>31</v>
      </c>
      <c r="R414" s="439">
        <f t="shared" si="60"/>
        <v>574655</v>
      </c>
    </row>
    <row r="415" spans="1:18">
      <c r="A415" s="600">
        <v>215207</v>
      </c>
      <c r="B415" s="600" t="s">
        <v>975</v>
      </c>
      <c r="C415" s="262">
        <v>39822100</v>
      </c>
      <c r="D415" s="258">
        <v>3</v>
      </c>
      <c r="E415" s="258">
        <v>3982</v>
      </c>
      <c r="F415" s="258">
        <v>2</v>
      </c>
      <c r="G415" s="259">
        <v>1</v>
      </c>
      <c r="H415" s="258">
        <v>0</v>
      </c>
      <c r="I415" s="255" t="str">
        <f t="shared" si="57"/>
        <v>21520715O280</v>
      </c>
      <c r="J415" s="255"/>
      <c r="K415" s="435">
        <v>399761</v>
      </c>
      <c r="L415" s="435">
        <f t="shared" si="61"/>
        <v>383104</v>
      </c>
      <c r="M415" s="439">
        <f t="shared" si="59"/>
        <v>399761</v>
      </c>
      <c r="N415" s="435">
        <v>383104</v>
      </c>
      <c r="O415" s="435">
        <v>399761</v>
      </c>
      <c r="P415" s="435">
        <v>383104</v>
      </c>
      <c r="Q415" s="258" t="str">
        <f t="shared" si="58"/>
        <v>32</v>
      </c>
      <c r="R415" s="439">
        <f t="shared" si="60"/>
        <v>383104</v>
      </c>
    </row>
    <row r="416" spans="1:18">
      <c r="A416" s="600">
        <v>215207</v>
      </c>
      <c r="B416" s="600" t="s">
        <v>975</v>
      </c>
      <c r="C416" s="262">
        <v>39822108</v>
      </c>
      <c r="D416" s="258">
        <v>3</v>
      </c>
      <c r="E416" s="258">
        <v>3982</v>
      </c>
      <c r="F416" s="258">
        <v>2</v>
      </c>
      <c r="G416" s="259">
        <v>1</v>
      </c>
      <c r="H416" s="258">
        <v>8</v>
      </c>
      <c r="I416" s="255" t="str">
        <f t="shared" si="57"/>
        <v>21520715O280</v>
      </c>
      <c r="J416" s="255"/>
      <c r="K416" s="435">
        <v>20474</v>
      </c>
      <c r="L416" s="435">
        <f t="shared" si="61"/>
        <v>18766</v>
      </c>
      <c r="M416" s="439">
        <f t="shared" si="59"/>
        <v>20474</v>
      </c>
      <c r="N416" s="435">
        <v>18766</v>
      </c>
      <c r="O416" s="435">
        <v>20474</v>
      </c>
      <c r="P416" s="435">
        <v>18766</v>
      </c>
      <c r="Q416" s="258" t="str">
        <f t="shared" si="58"/>
        <v>32</v>
      </c>
      <c r="R416" s="439">
        <f t="shared" si="60"/>
        <v>18766</v>
      </c>
    </row>
    <row r="417" spans="1:18">
      <c r="A417" s="600">
        <v>215207</v>
      </c>
      <c r="B417" s="600" t="s">
        <v>975</v>
      </c>
      <c r="C417" s="262">
        <v>56712100</v>
      </c>
      <c r="D417" s="258">
        <v>5</v>
      </c>
      <c r="E417" s="258">
        <v>5671</v>
      </c>
      <c r="F417" s="258">
        <v>2</v>
      </c>
      <c r="G417" s="259">
        <v>1</v>
      </c>
      <c r="H417" s="258">
        <v>0</v>
      </c>
      <c r="I417" s="255" t="str">
        <f t="shared" si="57"/>
        <v>21520715O280</v>
      </c>
      <c r="J417" s="255" t="s">
        <v>1017</v>
      </c>
      <c r="K417" s="435">
        <v>336480</v>
      </c>
      <c r="L417" s="435">
        <f t="shared" si="61"/>
        <v>336284</v>
      </c>
      <c r="M417" s="439">
        <f t="shared" si="59"/>
        <v>336480</v>
      </c>
      <c r="N417" s="435">
        <v>336284</v>
      </c>
      <c r="O417" s="435">
        <v>336480</v>
      </c>
      <c r="P417" s="435">
        <v>336284</v>
      </c>
      <c r="Q417" s="258" t="str">
        <f t="shared" si="58"/>
        <v>52</v>
      </c>
      <c r="R417" s="439">
        <f t="shared" si="60"/>
        <v>336284</v>
      </c>
    </row>
    <row r="418" spans="1:18">
      <c r="A418" s="600">
        <v>215210</v>
      </c>
      <c r="B418" s="600" t="s">
        <v>975</v>
      </c>
      <c r="C418" s="262">
        <v>37221100</v>
      </c>
      <c r="D418" s="258">
        <v>3</v>
      </c>
      <c r="E418" s="258">
        <v>3722</v>
      </c>
      <c r="F418" s="258">
        <v>1</v>
      </c>
      <c r="G418" s="259">
        <v>1</v>
      </c>
      <c r="H418" s="258">
        <v>0</v>
      </c>
      <c r="I418" s="255" t="str">
        <f t="shared" si="57"/>
        <v>21521015O280</v>
      </c>
      <c r="J418" s="255"/>
      <c r="K418" s="435">
        <v>147200</v>
      </c>
      <c r="L418" s="435">
        <f t="shared" si="61"/>
        <v>147200</v>
      </c>
      <c r="M418" s="439">
        <f t="shared" si="59"/>
        <v>147200</v>
      </c>
      <c r="N418" s="435">
        <v>147200</v>
      </c>
      <c r="O418" s="435">
        <v>147200</v>
      </c>
      <c r="P418" s="435">
        <v>147200</v>
      </c>
      <c r="Q418" s="258" t="str">
        <f t="shared" si="58"/>
        <v>31</v>
      </c>
      <c r="R418" s="439">
        <f t="shared" si="60"/>
        <v>147200</v>
      </c>
    </row>
    <row r="419" spans="1:18">
      <c r="A419" s="600">
        <v>215210</v>
      </c>
      <c r="B419" s="600" t="s">
        <v>1018</v>
      </c>
      <c r="C419" s="262">
        <v>44191100</v>
      </c>
      <c r="D419" s="258">
        <v>4</v>
      </c>
      <c r="E419" s="258">
        <v>4419</v>
      </c>
      <c r="F419" s="258">
        <v>1</v>
      </c>
      <c r="G419" s="259">
        <v>1</v>
      </c>
      <c r="H419" s="258">
        <v>0</v>
      </c>
      <c r="I419" s="255" t="str">
        <f t="shared" si="57"/>
        <v>21521025IL83</v>
      </c>
      <c r="J419" s="255"/>
      <c r="K419" s="435">
        <v>0</v>
      </c>
      <c r="L419" s="435">
        <f>+K419</f>
        <v>0</v>
      </c>
      <c r="M419" s="439">
        <f t="shared" si="59"/>
        <v>0</v>
      </c>
      <c r="N419" s="435">
        <v>475434</v>
      </c>
      <c r="O419" s="435">
        <v>475434</v>
      </c>
      <c r="P419" s="435">
        <v>475434.00000000017</v>
      </c>
      <c r="Q419" s="258" t="str">
        <f t="shared" si="58"/>
        <v>41</v>
      </c>
      <c r="R419" s="439">
        <f t="shared" si="60"/>
        <v>475434.00000000017</v>
      </c>
    </row>
    <row r="420" spans="1:18">
      <c r="A420" s="600">
        <v>215216</v>
      </c>
      <c r="B420" s="600" t="s">
        <v>975</v>
      </c>
      <c r="C420" s="262">
        <v>37221100</v>
      </c>
      <c r="D420" s="258">
        <v>3</v>
      </c>
      <c r="E420" s="258">
        <v>3722</v>
      </c>
      <c r="F420" s="258">
        <v>1</v>
      </c>
      <c r="G420" s="259">
        <v>1</v>
      </c>
      <c r="H420" s="258">
        <v>0</v>
      </c>
      <c r="I420" s="255" t="str">
        <f t="shared" si="57"/>
        <v>21521615O280</v>
      </c>
      <c r="J420" s="255"/>
      <c r="K420" s="435">
        <v>147200</v>
      </c>
      <c r="L420" s="435">
        <f t="shared" ref="L420:L424" si="63">+N420</f>
        <v>147200</v>
      </c>
      <c r="M420" s="439">
        <f t="shared" si="59"/>
        <v>147200</v>
      </c>
      <c r="N420" s="435">
        <v>147200</v>
      </c>
      <c r="O420" s="435">
        <v>147200</v>
      </c>
      <c r="P420" s="435">
        <v>147200</v>
      </c>
      <c r="Q420" s="258" t="str">
        <f t="shared" si="58"/>
        <v>31</v>
      </c>
      <c r="R420" s="439">
        <f t="shared" si="60"/>
        <v>147200</v>
      </c>
    </row>
    <row r="421" spans="1:18">
      <c r="A421" s="600">
        <v>221211</v>
      </c>
      <c r="B421" s="600" t="s">
        <v>975</v>
      </c>
      <c r="C421" s="262">
        <v>24712100</v>
      </c>
      <c r="D421" s="258">
        <v>2</v>
      </c>
      <c r="E421" s="258">
        <v>2471</v>
      </c>
      <c r="F421" s="258">
        <v>2</v>
      </c>
      <c r="G421" s="259">
        <v>1</v>
      </c>
      <c r="H421" s="258">
        <v>0</v>
      </c>
      <c r="I421" s="255" t="str">
        <f t="shared" si="57"/>
        <v>22121115O280</v>
      </c>
      <c r="J421" s="255"/>
      <c r="K421" s="435">
        <v>108101</v>
      </c>
      <c r="L421" s="435">
        <f t="shared" si="63"/>
        <v>97271.8</v>
      </c>
      <c r="M421" s="439">
        <f t="shared" si="59"/>
        <v>108101</v>
      </c>
      <c r="N421" s="435">
        <v>97271.8</v>
      </c>
      <c r="O421" s="435">
        <v>97271.8</v>
      </c>
      <c r="P421" s="435">
        <v>97271.8</v>
      </c>
      <c r="Q421" s="258" t="str">
        <f t="shared" si="58"/>
        <v>22</v>
      </c>
      <c r="R421" s="439">
        <f t="shared" si="60"/>
        <v>97271.8</v>
      </c>
    </row>
    <row r="422" spans="1:18">
      <c r="A422" s="600">
        <v>221211</v>
      </c>
      <c r="B422" s="600" t="s">
        <v>975</v>
      </c>
      <c r="C422" s="262">
        <v>24912100</v>
      </c>
      <c r="D422" s="258">
        <v>2</v>
      </c>
      <c r="E422" s="258">
        <v>2491</v>
      </c>
      <c r="F422" s="258">
        <v>2</v>
      </c>
      <c r="G422" s="259">
        <v>1</v>
      </c>
      <c r="H422" s="258">
        <v>0</v>
      </c>
      <c r="I422" s="255" t="str">
        <f t="shared" si="57"/>
        <v>22121115O280</v>
      </c>
      <c r="J422" s="255"/>
      <c r="K422" s="435">
        <v>1030000</v>
      </c>
      <c r="L422" s="435">
        <f t="shared" si="63"/>
        <v>1029727.74</v>
      </c>
      <c r="M422" s="439">
        <f t="shared" si="59"/>
        <v>1030000</v>
      </c>
      <c r="N422" s="435">
        <v>1029727.74</v>
      </c>
      <c r="O422" s="435">
        <v>1030000</v>
      </c>
      <c r="P422" s="435">
        <v>1029727.74</v>
      </c>
      <c r="Q422" s="258" t="str">
        <f t="shared" si="58"/>
        <v>22</v>
      </c>
      <c r="R422" s="439">
        <f t="shared" si="60"/>
        <v>1029727.74</v>
      </c>
    </row>
    <row r="423" spans="1:18">
      <c r="A423" s="600">
        <v>221211</v>
      </c>
      <c r="B423" s="600" t="s">
        <v>975</v>
      </c>
      <c r="C423" s="262">
        <v>29112100</v>
      </c>
      <c r="D423" s="258">
        <v>2</v>
      </c>
      <c r="E423" s="258">
        <v>2911</v>
      </c>
      <c r="F423" s="258">
        <v>2</v>
      </c>
      <c r="G423" s="259">
        <v>1</v>
      </c>
      <c r="H423" s="258">
        <v>0</v>
      </c>
      <c r="I423" s="255" t="str">
        <f t="shared" si="57"/>
        <v>22121115O280</v>
      </c>
      <c r="J423" s="255"/>
      <c r="K423" s="435">
        <v>60000</v>
      </c>
      <c r="L423" s="435">
        <f t="shared" si="63"/>
        <v>51534.23</v>
      </c>
      <c r="M423" s="439">
        <f t="shared" si="59"/>
        <v>60000</v>
      </c>
      <c r="N423" s="435">
        <v>51534.23</v>
      </c>
      <c r="O423" s="435">
        <v>51543.85</v>
      </c>
      <c r="P423" s="435">
        <v>51534.229999999996</v>
      </c>
      <c r="Q423" s="258" t="str">
        <f t="shared" si="58"/>
        <v>22</v>
      </c>
      <c r="R423" s="439">
        <f t="shared" si="60"/>
        <v>51534.229999999996</v>
      </c>
    </row>
    <row r="424" spans="1:18">
      <c r="A424" s="600">
        <v>221212</v>
      </c>
      <c r="B424" s="600" t="s">
        <v>976</v>
      </c>
      <c r="C424" s="262">
        <v>61412160</v>
      </c>
      <c r="D424" s="258">
        <v>6</v>
      </c>
      <c r="E424" s="258">
        <v>6141</v>
      </c>
      <c r="F424" s="258">
        <v>2</v>
      </c>
      <c r="G424" s="259">
        <v>1</v>
      </c>
      <c r="H424" s="258">
        <v>60</v>
      </c>
      <c r="I424" s="255" t="str">
        <f t="shared" si="57"/>
        <v>22121215O380</v>
      </c>
      <c r="J424" s="255"/>
      <c r="K424" s="435">
        <v>0</v>
      </c>
      <c r="L424" s="435">
        <f t="shared" si="63"/>
        <v>0</v>
      </c>
      <c r="M424" s="439">
        <f t="shared" si="59"/>
        <v>0</v>
      </c>
      <c r="N424" s="435">
        <v>0</v>
      </c>
      <c r="O424" s="435">
        <v>3542.88</v>
      </c>
      <c r="Q424" s="258" t="str">
        <f t="shared" si="58"/>
        <v>62</v>
      </c>
      <c r="R424" s="439">
        <f t="shared" si="60"/>
        <v>0</v>
      </c>
    </row>
    <row r="425" spans="1:18">
      <c r="A425" s="600">
        <v>221212</v>
      </c>
      <c r="B425" s="600" t="s">
        <v>1001</v>
      </c>
      <c r="C425" s="262">
        <v>61412100</v>
      </c>
      <c r="D425" s="258">
        <v>6</v>
      </c>
      <c r="E425" s="258">
        <v>6141</v>
      </c>
      <c r="F425" s="258">
        <v>2</v>
      </c>
      <c r="G425" s="259">
        <v>1</v>
      </c>
      <c r="H425" s="258">
        <v>0</v>
      </c>
      <c r="I425" s="255" t="str">
        <f t="shared" si="57"/>
        <v>22121225P280</v>
      </c>
      <c r="J425" s="255" t="s">
        <v>1019</v>
      </c>
      <c r="K425" s="435">
        <v>2000000</v>
      </c>
      <c r="L425" s="435">
        <f>+K425</f>
        <v>2000000</v>
      </c>
      <c r="M425" s="439">
        <f t="shared" si="59"/>
        <v>2000000</v>
      </c>
      <c r="N425" s="435">
        <v>1999999.97</v>
      </c>
      <c r="O425" s="435">
        <v>2000000</v>
      </c>
      <c r="P425" s="435">
        <v>1999999.97</v>
      </c>
      <c r="Q425" s="258" t="str">
        <f t="shared" si="58"/>
        <v>62</v>
      </c>
      <c r="R425" s="439">
        <f t="shared" si="60"/>
        <v>1999999.97</v>
      </c>
    </row>
    <row r="426" spans="1:18">
      <c r="A426" s="600">
        <v>221213</v>
      </c>
      <c r="B426" s="600" t="s">
        <v>976</v>
      </c>
      <c r="C426" s="262">
        <v>61212165</v>
      </c>
      <c r="D426" s="258">
        <v>6</v>
      </c>
      <c r="E426" s="258">
        <v>6121</v>
      </c>
      <c r="F426" s="258">
        <v>2</v>
      </c>
      <c r="G426" s="259">
        <v>1</v>
      </c>
      <c r="H426" s="258">
        <v>65</v>
      </c>
      <c r="I426" s="255" t="str">
        <f t="shared" si="57"/>
        <v>22121315O380</v>
      </c>
      <c r="J426" s="255" t="s">
        <v>1020</v>
      </c>
      <c r="K426" s="435">
        <v>0</v>
      </c>
      <c r="L426" s="435">
        <f>+N426</f>
        <v>1007133.18</v>
      </c>
      <c r="M426" s="439">
        <f t="shared" si="59"/>
        <v>0</v>
      </c>
      <c r="N426" s="435">
        <v>1007133.18</v>
      </c>
      <c r="O426" s="435">
        <v>1736541.44</v>
      </c>
      <c r="P426" s="435">
        <v>1007133.18</v>
      </c>
      <c r="Q426" s="258" t="str">
        <f t="shared" si="58"/>
        <v>62</v>
      </c>
      <c r="R426" s="439">
        <f t="shared" si="60"/>
        <v>1007133.18</v>
      </c>
    </row>
    <row r="427" spans="1:18">
      <c r="A427" s="600">
        <v>221213</v>
      </c>
      <c r="B427" s="600" t="s">
        <v>1001</v>
      </c>
      <c r="C427" s="262">
        <v>61212100</v>
      </c>
      <c r="D427" s="258">
        <v>6</v>
      </c>
      <c r="E427" s="258">
        <v>6121</v>
      </c>
      <c r="F427" s="258">
        <v>2</v>
      </c>
      <c r="G427" s="259">
        <v>1</v>
      </c>
      <c r="H427" s="258">
        <v>0</v>
      </c>
      <c r="I427" s="255" t="str">
        <f t="shared" si="57"/>
        <v>22121325P280</v>
      </c>
      <c r="J427" s="255" t="s">
        <v>1021</v>
      </c>
      <c r="K427" s="435">
        <v>27500000</v>
      </c>
      <c r="L427" s="435">
        <f t="shared" ref="L427:L430" si="64">+K427</f>
        <v>27500000</v>
      </c>
      <c r="M427" s="439">
        <f t="shared" si="59"/>
        <v>27500000</v>
      </c>
      <c r="N427" s="435">
        <v>34494589.689999998</v>
      </c>
      <c r="O427" s="435">
        <v>34499999.5</v>
      </c>
      <c r="P427" s="435">
        <v>34494589.690000013</v>
      </c>
      <c r="Q427" s="258" t="str">
        <f t="shared" si="58"/>
        <v>62</v>
      </c>
      <c r="R427" s="439">
        <f t="shared" si="60"/>
        <v>34494589.690000013</v>
      </c>
    </row>
    <row r="428" spans="1:18">
      <c r="A428" s="600">
        <v>221213</v>
      </c>
      <c r="B428" s="600" t="s">
        <v>1001</v>
      </c>
      <c r="C428" s="262">
        <v>61212100</v>
      </c>
      <c r="D428" s="258">
        <v>6</v>
      </c>
      <c r="E428" s="258">
        <v>6121</v>
      </c>
      <c r="F428" s="258">
        <v>2</v>
      </c>
      <c r="G428" s="259">
        <v>1</v>
      </c>
      <c r="H428" s="258">
        <v>0</v>
      </c>
      <c r="I428" s="255" t="str">
        <f t="shared" si="57"/>
        <v>22121325P280</v>
      </c>
      <c r="J428" s="255" t="s">
        <v>1022</v>
      </c>
      <c r="K428" s="435">
        <v>0</v>
      </c>
      <c r="L428" s="435">
        <f t="shared" si="64"/>
        <v>0</v>
      </c>
      <c r="M428" s="439">
        <f t="shared" si="59"/>
        <v>0</v>
      </c>
      <c r="N428" s="435">
        <v>800000</v>
      </c>
      <c r="O428" s="435">
        <v>800000</v>
      </c>
      <c r="P428" s="435">
        <v>799999.99999999988</v>
      </c>
      <c r="Q428" s="258" t="str">
        <f t="shared" si="58"/>
        <v>62</v>
      </c>
      <c r="R428" s="439">
        <f t="shared" si="60"/>
        <v>799999.99999999988</v>
      </c>
    </row>
    <row r="429" spans="1:18">
      <c r="A429" s="600">
        <v>221214</v>
      </c>
      <c r="B429" s="600" t="s">
        <v>1001</v>
      </c>
      <c r="C429" s="262">
        <v>61212100</v>
      </c>
      <c r="D429" s="258">
        <v>6</v>
      </c>
      <c r="E429" s="258">
        <v>6121</v>
      </c>
      <c r="F429" s="258">
        <v>2</v>
      </c>
      <c r="G429" s="259">
        <v>1</v>
      </c>
      <c r="H429" s="258">
        <v>0</v>
      </c>
      <c r="I429" s="255" t="str">
        <f t="shared" si="57"/>
        <v>22121425P280</v>
      </c>
      <c r="J429" s="255" t="s">
        <v>1023</v>
      </c>
      <c r="K429" s="435">
        <v>0</v>
      </c>
      <c r="L429" s="435">
        <f t="shared" si="64"/>
        <v>0</v>
      </c>
      <c r="M429" s="439">
        <f t="shared" si="59"/>
        <v>0</v>
      </c>
      <c r="N429" s="435">
        <v>0</v>
      </c>
      <c r="Q429" s="258" t="str">
        <f t="shared" si="58"/>
        <v>62</v>
      </c>
      <c r="R429" s="439">
        <f t="shared" si="60"/>
        <v>0</v>
      </c>
    </row>
    <row r="430" spans="1:18">
      <c r="A430" s="600">
        <v>221214</v>
      </c>
      <c r="B430" s="600" t="s">
        <v>1001</v>
      </c>
      <c r="C430" s="262">
        <v>61212137</v>
      </c>
      <c r="D430" s="258">
        <v>6</v>
      </c>
      <c r="E430" s="258">
        <v>6121</v>
      </c>
      <c r="F430" s="258">
        <v>2</v>
      </c>
      <c r="G430" s="259">
        <v>1</v>
      </c>
      <c r="H430" s="258">
        <v>37</v>
      </c>
      <c r="I430" s="255" t="str">
        <f t="shared" si="57"/>
        <v>22121425P280</v>
      </c>
      <c r="J430" s="255" t="s">
        <v>1023</v>
      </c>
      <c r="K430" s="435">
        <v>0</v>
      </c>
      <c r="L430" s="435">
        <f t="shared" si="64"/>
        <v>0</v>
      </c>
      <c r="M430" s="439">
        <f t="shared" si="59"/>
        <v>0</v>
      </c>
      <c r="N430" s="435">
        <v>1713288.43</v>
      </c>
      <c r="O430" s="435">
        <v>1713288.48</v>
      </c>
      <c r="P430" s="435">
        <v>1713288.43</v>
      </c>
      <c r="Q430" s="258" t="str">
        <f t="shared" si="58"/>
        <v>62</v>
      </c>
      <c r="R430" s="439">
        <f t="shared" si="60"/>
        <v>1713288.43</v>
      </c>
    </row>
    <row r="431" spans="1:18">
      <c r="A431" s="600">
        <v>221215</v>
      </c>
      <c r="B431" s="600" t="s">
        <v>975</v>
      </c>
      <c r="C431" s="262">
        <v>12212108</v>
      </c>
      <c r="D431" s="258">
        <v>1</v>
      </c>
      <c r="E431" s="258">
        <v>1221</v>
      </c>
      <c r="F431" s="258">
        <v>2</v>
      </c>
      <c r="G431" s="259">
        <v>1</v>
      </c>
      <c r="H431" s="258">
        <v>8</v>
      </c>
      <c r="I431" s="255" t="str">
        <f t="shared" si="57"/>
        <v>22121515O280</v>
      </c>
      <c r="J431" s="255"/>
      <c r="K431" s="435">
        <v>838093</v>
      </c>
      <c r="L431" s="435">
        <f t="shared" ref="L431:L447" si="65">+N431</f>
        <v>788093</v>
      </c>
      <c r="M431" s="439">
        <f t="shared" si="59"/>
        <v>838093</v>
      </c>
      <c r="N431" s="435">
        <v>788093</v>
      </c>
      <c r="O431" s="435">
        <v>788093</v>
      </c>
      <c r="P431" s="435">
        <v>788093</v>
      </c>
      <c r="Q431" s="258" t="str">
        <f t="shared" si="58"/>
        <v>12</v>
      </c>
      <c r="R431" s="439">
        <f t="shared" si="60"/>
        <v>788093</v>
      </c>
    </row>
    <row r="432" spans="1:18">
      <c r="A432" s="600">
        <v>221215</v>
      </c>
      <c r="B432" s="600" t="s">
        <v>975</v>
      </c>
      <c r="C432" s="262">
        <v>13232108</v>
      </c>
      <c r="D432" s="258">
        <v>1</v>
      </c>
      <c r="E432" s="258">
        <v>1323</v>
      </c>
      <c r="F432" s="258">
        <v>2</v>
      </c>
      <c r="G432" s="259">
        <v>1</v>
      </c>
      <c r="H432" s="258">
        <v>8</v>
      </c>
      <c r="I432" s="255" t="str">
        <f t="shared" si="57"/>
        <v>22121515O280</v>
      </c>
      <c r="J432" s="255"/>
      <c r="K432" s="435">
        <v>124605</v>
      </c>
      <c r="L432" s="435">
        <f t="shared" si="65"/>
        <v>0</v>
      </c>
      <c r="M432" s="439">
        <f t="shared" si="59"/>
        <v>124605</v>
      </c>
      <c r="N432" s="435">
        <v>0</v>
      </c>
      <c r="Q432" s="258" t="str">
        <f t="shared" si="58"/>
        <v>12</v>
      </c>
      <c r="R432" s="439">
        <f t="shared" si="60"/>
        <v>0</v>
      </c>
    </row>
    <row r="433" spans="1:18">
      <c r="A433" s="600">
        <v>221215</v>
      </c>
      <c r="B433" s="600" t="s">
        <v>975</v>
      </c>
      <c r="C433" s="262">
        <v>14112208</v>
      </c>
      <c r="D433" s="258">
        <v>1</v>
      </c>
      <c r="E433" s="258">
        <v>1411</v>
      </c>
      <c r="F433" s="258">
        <v>2</v>
      </c>
      <c r="G433" s="259">
        <v>2</v>
      </c>
      <c r="H433" s="258">
        <v>8</v>
      </c>
      <c r="I433" s="255" t="str">
        <f t="shared" si="57"/>
        <v>22121515O280</v>
      </c>
      <c r="J433" s="255"/>
      <c r="K433" s="435">
        <v>88136</v>
      </c>
      <c r="L433" s="435">
        <f t="shared" si="65"/>
        <v>52049.25</v>
      </c>
      <c r="M433" s="439">
        <f t="shared" si="59"/>
        <v>88136</v>
      </c>
      <c r="N433" s="435">
        <v>52049.25</v>
      </c>
      <c r="O433" s="435">
        <f t="shared" ref="O433:O434" si="66">P433</f>
        <v>52049.249999999985</v>
      </c>
      <c r="P433" s="435">
        <v>52049.249999999985</v>
      </c>
      <c r="Q433" s="258" t="str">
        <f t="shared" si="58"/>
        <v>12</v>
      </c>
      <c r="R433" s="439">
        <f t="shared" si="60"/>
        <v>52049.249999999985</v>
      </c>
    </row>
    <row r="434" spans="1:18">
      <c r="A434" s="600">
        <v>221215</v>
      </c>
      <c r="B434" s="600" t="s">
        <v>975</v>
      </c>
      <c r="C434" s="262">
        <v>15412208</v>
      </c>
      <c r="D434" s="258">
        <v>1</v>
      </c>
      <c r="E434" s="258">
        <v>1541</v>
      </c>
      <c r="F434" s="258">
        <v>2</v>
      </c>
      <c r="G434" s="259">
        <v>2</v>
      </c>
      <c r="H434" s="258">
        <v>8</v>
      </c>
      <c r="I434" s="255" t="str">
        <f t="shared" si="57"/>
        <v>22121515O280</v>
      </c>
      <c r="J434" s="255"/>
      <c r="K434" s="435">
        <v>266735</v>
      </c>
      <c r="L434" s="435">
        <f t="shared" si="65"/>
        <v>266735</v>
      </c>
      <c r="M434" s="439">
        <f t="shared" si="59"/>
        <v>266735</v>
      </c>
      <c r="N434" s="435">
        <v>266735</v>
      </c>
      <c r="O434" s="435">
        <f t="shared" si="66"/>
        <v>266735</v>
      </c>
      <c r="P434" s="435">
        <v>266735</v>
      </c>
      <c r="Q434" s="258" t="str">
        <f t="shared" si="58"/>
        <v>12</v>
      </c>
      <c r="R434" s="439">
        <f t="shared" si="60"/>
        <v>266735</v>
      </c>
    </row>
    <row r="435" spans="1:18">
      <c r="A435" s="600">
        <v>221215</v>
      </c>
      <c r="B435" s="600" t="s">
        <v>975</v>
      </c>
      <c r="C435" s="262">
        <v>15452108</v>
      </c>
      <c r="D435" s="258">
        <v>1</v>
      </c>
      <c r="E435" s="258">
        <v>1545</v>
      </c>
      <c r="F435" s="258">
        <v>2</v>
      </c>
      <c r="G435" s="259">
        <v>1</v>
      </c>
      <c r="H435" s="258">
        <v>8</v>
      </c>
      <c r="I435" s="255" t="str">
        <f t="shared" si="57"/>
        <v>22121515O280</v>
      </c>
      <c r="J435" s="255"/>
      <c r="K435" s="435">
        <v>34418</v>
      </c>
      <c r="L435" s="435">
        <f t="shared" si="65"/>
        <v>10810</v>
      </c>
      <c r="M435" s="439">
        <f t="shared" si="59"/>
        <v>34418</v>
      </c>
      <c r="N435" s="435">
        <v>10810</v>
      </c>
      <c r="O435" s="435">
        <v>10810</v>
      </c>
      <c r="P435" s="435">
        <v>10810</v>
      </c>
      <c r="Q435" s="258" t="str">
        <f t="shared" si="58"/>
        <v>12</v>
      </c>
      <c r="R435" s="439">
        <f t="shared" si="60"/>
        <v>10810</v>
      </c>
    </row>
    <row r="436" spans="1:18">
      <c r="A436" s="600">
        <v>221215</v>
      </c>
      <c r="B436" s="600" t="s">
        <v>975</v>
      </c>
      <c r="C436" s="262">
        <v>15471108</v>
      </c>
      <c r="D436" s="258">
        <v>1</v>
      </c>
      <c r="E436" s="258">
        <v>1547</v>
      </c>
      <c r="F436" s="258">
        <v>1</v>
      </c>
      <c r="G436" s="259">
        <v>1</v>
      </c>
      <c r="H436" s="258">
        <v>8</v>
      </c>
      <c r="I436" s="255" t="str">
        <f t="shared" si="57"/>
        <v>22121515O280</v>
      </c>
      <c r="J436" s="255"/>
      <c r="K436" s="435">
        <v>2828</v>
      </c>
      <c r="L436" s="435">
        <f t="shared" si="65"/>
        <v>0</v>
      </c>
      <c r="M436" s="439">
        <f t="shared" si="59"/>
        <v>2828</v>
      </c>
      <c r="N436" s="435">
        <v>0</v>
      </c>
      <c r="Q436" s="258" t="str">
        <f t="shared" si="58"/>
        <v>11</v>
      </c>
      <c r="R436" s="439">
        <f t="shared" si="60"/>
        <v>0</v>
      </c>
    </row>
    <row r="437" spans="1:18">
      <c r="A437" s="600">
        <v>221215</v>
      </c>
      <c r="B437" s="600" t="s">
        <v>975</v>
      </c>
      <c r="C437" s="262">
        <v>24192100</v>
      </c>
      <c r="D437" s="258">
        <v>2</v>
      </c>
      <c r="E437" s="258">
        <v>2419</v>
      </c>
      <c r="F437" s="258">
        <v>2</v>
      </c>
      <c r="G437" s="259">
        <v>1</v>
      </c>
      <c r="H437" s="258">
        <v>0</v>
      </c>
      <c r="I437" s="255" t="str">
        <f t="shared" si="57"/>
        <v>22121515O280</v>
      </c>
      <c r="J437" s="255"/>
      <c r="K437" s="435">
        <v>58612</v>
      </c>
      <c r="L437" s="435">
        <f t="shared" si="65"/>
        <v>53472.17</v>
      </c>
      <c r="M437" s="439">
        <f t="shared" si="59"/>
        <v>58612</v>
      </c>
      <c r="N437" s="435">
        <v>53472.17</v>
      </c>
      <c r="O437" s="435">
        <v>53472.17</v>
      </c>
      <c r="P437" s="435">
        <v>53472.17</v>
      </c>
      <c r="Q437" s="258" t="str">
        <f t="shared" si="58"/>
        <v>22</v>
      </c>
      <c r="R437" s="439">
        <f t="shared" si="60"/>
        <v>53472.17</v>
      </c>
    </row>
    <row r="438" spans="1:18">
      <c r="A438" s="600">
        <v>221215</v>
      </c>
      <c r="B438" s="600" t="s">
        <v>975</v>
      </c>
      <c r="C438" s="262">
        <v>24211100</v>
      </c>
      <c r="D438" s="258">
        <v>2</v>
      </c>
      <c r="E438" s="258">
        <v>2421</v>
      </c>
      <c r="F438" s="258">
        <v>1</v>
      </c>
      <c r="G438" s="259">
        <v>1</v>
      </c>
      <c r="H438" s="258">
        <v>0</v>
      </c>
      <c r="I438" s="255" t="str">
        <f t="shared" si="57"/>
        <v>22121515O280</v>
      </c>
      <c r="J438" s="255"/>
      <c r="K438" s="435">
        <v>106895</v>
      </c>
      <c r="L438" s="435">
        <f t="shared" si="65"/>
        <v>106705.73</v>
      </c>
      <c r="M438" s="439">
        <f t="shared" si="59"/>
        <v>106895</v>
      </c>
      <c r="N438" s="435">
        <v>106705.73</v>
      </c>
      <c r="O438" s="435">
        <v>106895</v>
      </c>
      <c r="P438" s="435">
        <v>106705.73</v>
      </c>
      <c r="Q438" s="258" t="str">
        <f t="shared" si="58"/>
        <v>21</v>
      </c>
      <c r="R438" s="439">
        <f t="shared" si="60"/>
        <v>106705.73</v>
      </c>
    </row>
    <row r="439" spans="1:18">
      <c r="A439" s="600">
        <v>221215</v>
      </c>
      <c r="B439" s="600" t="s">
        <v>975</v>
      </c>
      <c r="C439" s="262">
        <v>24612100</v>
      </c>
      <c r="D439" s="258">
        <v>2</v>
      </c>
      <c r="E439" s="258">
        <v>2461</v>
      </c>
      <c r="F439" s="258">
        <v>2</v>
      </c>
      <c r="G439" s="259">
        <v>1</v>
      </c>
      <c r="H439" s="258">
        <v>0</v>
      </c>
      <c r="I439" s="255" t="str">
        <f t="shared" si="57"/>
        <v>22121515O280</v>
      </c>
      <c r="J439" s="255"/>
      <c r="K439" s="435">
        <v>81870</v>
      </c>
      <c r="L439" s="435">
        <f t="shared" si="65"/>
        <v>81870</v>
      </c>
      <c r="M439" s="439">
        <f t="shared" si="59"/>
        <v>81870</v>
      </c>
      <c r="N439" s="435">
        <v>81870</v>
      </c>
      <c r="O439" s="435">
        <v>81870</v>
      </c>
      <c r="P439" s="435">
        <v>81870</v>
      </c>
      <c r="Q439" s="258" t="str">
        <f t="shared" si="58"/>
        <v>22</v>
      </c>
      <c r="R439" s="439">
        <f t="shared" si="60"/>
        <v>81870</v>
      </c>
    </row>
    <row r="440" spans="1:18">
      <c r="A440" s="600">
        <v>221215</v>
      </c>
      <c r="B440" s="600" t="s">
        <v>975</v>
      </c>
      <c r="C440" s="262">
        <v>24712100</v>
      </c>
      <c r="D440" s="258">
        <v>2</v>
      </c>
      <c r="E440" s="258">
        <v>2471</v>
      </c>
      <c r="F440" s="258">
        <v>2</v>
      </c>
      <c r="G440" s="259">
        <v>1</v>
      </c>
      <c r="H440" s="258">
        <v>0</v>
      </c>
      <c r="I440" s="255" t="str">
        <f t="shared" si="57"/>
        <v>22121515O280</v>
      </c>
      <c r="J440" s="255"/>
      <c r="K440" s="435">
        <v>103432</v>
      </c>
      <c r="L440" s="435">
        <f t="shared" si="65"/>
        <v>0</v>
      </c>
      <c r="M440" s="439">
        <f t="shared" si="59"/>
        <v>103432</v>
      </c>
      <c r="N440" s="435">
        <v>0</v>
      </c>
      <c r="Q440" s="258" t="str">
        <f t="shared" si="58"/>
        <v>22</v>
      </c>
      <c r="R440" s="439">
        <f t="shared" si="60"/>
        <v>0</v>
      </c>
    </row>
    <row r="441" spans="1:18">
      <c r="A441" s="600">
        <v>221215</v>
      </c>
      <c r="B441" s="600" t="s">
        <v>975</v>
      </c>
      <c r="C441" s="262">
        <v>24712160</v>
      </c>
      <c r="D441" s="258">
        <v>2</v>
      </c>
      <c r="E441" s="258">
        <v>2471</v>
      </c>
      <c r="F441" s="258">
        <v>2</v>
      </c>
      <c r="G441" s="259">
        <v>1</v>
      </c>
      <c r="H441" s="258">
        <v>60</v>
      </c>
      <c r="I441" s="255" t="str">
        <f t="shared" si="57"/>
        <v>22121515O280</v>
      </c>
      <c r="J441" s="255"/>
      <c r="K441" s="435">
        <v>0</v>
      </c>
      <c r="L441" s="435">
        <f t="shared" si="65"/>
        <v>151408.75</v>
      </c>
      <c r="M441" s="439">
        <f t="shared" si="59"/>
        <v>0</v>
      </c>
      <c r="N441" s="435">
        <v>151408.75</v>
      </c>
      <c r="O441" s="435">
        <v>151408.75</v>
      </c>
      <c r="P441" s="435">
        <v>151408.75</v>
      </c>
      <c r="Q441" s="258" t="str">
        <f t="shared" si="58"/>
        <v>22</v>
      </c>
      <c r="R441" s="439">
        <f t="shared" si="60"/>
        <v>151408.75</v>
      </c>
    </row>
    <row r="442" spans="1:18">
      <c r="A442" s="600">
        <v>221215</v>
      </c>
      <c r="B442" s="600" t="s">
        <v>975</v>
      </c>
      <c r="C442" s="262">
        <v>24912100</v>
      </c>
      <c r="D442" s="258">
        <v>2</v>
      </c>
      <c r="E442" s="258">
        <v>2491</v>
      </c>
      <c r="F442" s="258">
        <v>2</v>
      </c>
      <c r="G442" s="259">
        <v>1</v>
      </c>
      <c r="H442" s="258">
        <v>0</v>
      </c>
      <c r="I442" s="255" t="str">
        <f t="shared" si="57"/>
        <v>22121515O280</v>
      </c>
      <c r="J442" s="255"/>
      <c r="K442" s="435">
        <v>90000</v>
      </c>
      <c r="L442" s="435">
        <f t="shared" si="65"/>
        <v>87510</v>
      </c>
      <c r="M442" s="439">
        <f t="shared" si="59"/>
        <v>90000</v>
      </c>
      <c r="N442" s="435">
        <v>87510</v>
      </c>
      <c r="O442" s="435">
        <v>90000</v>
      </c>
      <c r="P442" s="435">
        <v>87510</v>
      </c>
      <c r="Q442" s="258" t="str">
        <f t="shared" si="58"/>
        <v>22</v>
      </c>
      <c r="R442" s="439">
        <f t="shared" si="60"/>
        <v>87510</v>
      </c>
    </row>
    <row r="443" spans="1:18">
      <c r="A443" s="600">
        <v>221215</v>
      </c>
      <c r="B443" s="600" t="s">
        <v>975</v>
      </c>
      <c r="C443" s="262">
        <v>25111100</v>
      </c>
      <c r="D443" s="258">
        <v>2</v>
      </c>
      <c r="E443" s="258">
        <v>2511</v>
      </c>
      <c r="F443" s="258">
        <v>1</v>
      </c>
      <c r="G443" s="259">
        <v>1</v>
      </c>
      <c r="H443" s="258">
        <v>0</v>
      </c>
      <c r="I443" s="255" t="str">
        <f t="shared" si="57"/>
        <v>22121515O280</v>
      </c>
      <c r="J443" s="255"/>
      <c r="K443" s="435">
        <v>610968</v>
      </c>
      <c r="L443" s="435">
        <f t="shared" si="65"/>
        <v>306615.63</v>
      </c>
      <c r="M443" s="439">
        <f t="shared" si="59"/>
        <v>610968</v>
      </c>
      <c r="N443" s="435">
        <v>306615.63</v>
      </c>
      <c r="O443" s="435">
        <v>310968</v>
      </c>
      <c r="P443" s="435">
        <v>306615.63</v>
      </c>
      <c r="Q443" s="258" t="str">
        <f t="shared" si="58"/>
        <v>21</v>
      </c>
      <c r="R443" s="439">
        <f t="shared" si="60"/>
        <v>306615.63</v>
      </c>
    </row>
    <row r="444" spans="1:18">
      <c r="A444" s="600">
        <v>221215</v>
      </c>
      <c r="B444" s="600" t="s">
        <v>975</v>
      </c>
      <c r="C444" s="262">
        <v>35111160</v>
      </c>
      <c r="D444" s="258">
        <v>3</v>
      </c>
      <c r="E444" s="258">
        <v>3511</v>
      </c>
      <c r="F444" s="258">
        <v>1</v>
      </c>
      <c r="G444" s="259">
        <v>1</v>
      </c>
      <c r="H444" s="258">
        <v>60</v>
      </c>
      <c r="I444" s="255" t="str">
        <f t="shared" si="57"/>
        <v>22121515O280</v>
      </c>
      <c r="J444" s="255"/>
      <c r="K444" s="435">
        <v>0</v>
      </c>
      <c r="L444" s="435">
        <f t="shared" si="65"/>
        <v>123055.12</v>
      </c>
      <c r="M444" s="439">
        <f t="shared" si="59"/>
        <v>0</v>
      </c>
      <c r="N444" s="435">
        <v>123055.12</v>
      </c>
      <c r="O444" s="435">
        <v>123055.12</v>
      </c>
      <c r="P444" s="435">
        <v>123055.12</v>
      </c>
      <c r="Q444" s="258" t="str">
        <f t="shared" si="58"/>
        <v>31</v>
      </c>
      <c r="R444" s="439">
        <f t="shared" si="60"/>
        <v>123055.12</v>
      </c>
    </row>
    <row r="445" spans="1:18">
      <c r="A445" s="600">
        <v>221215</v>
      </c>
      <c r="B445" s="600" t="s">
        <v>975</v>
      </c>
      <c r="C445" s="262">
        <v>35712100</v>
      </c>
      <c r="D445" s="258">
        <v>3</v>
      </c>
      <c r="E445" s="258">
        <v>3571</v>
      </c>
      <c r="F445" s="258">
        <v>2</v>
      </c>
      <c r="G445" s="259">
        <v>1</v>
      </c>
      <c r="H445" s="258">
        <v>0</v>
      </c>
      <c r="I445" s="255" t="str">
        <f t="shared" si="57"/>
        <v>22121515O280</v>
      </c>
      <c r="J445" s="255"/>
      <c r="K445" s="435">
        <v>1850000</v>
      </c>
      <c r="L445" s="435">
        <f t="shared" si="65"/>
        <v>1798530.03</v>
      </c>
      <c r="M445" s="439">
        <f t="shared" si="59"/>
        <v>1850000</v>
      </c>
      <c r="N445" s="435">
        <v>1798530.03</v>
      </c>
      <c r="O445" s="435">
        <v>1817394.12</v>
      </c>
      <c r="P445" s="435">
        <v>1798530.03</v>
      </c>
      <c r="Q445" s="258" t="str">
        <f t="shared" si="58"/>
        <v>32</v>
      </c>
      <c r="R445" s="439">
        <f t="shared" si="60"/>
        <v>1798530.03</v>
      </c>
    </row>
    <row r="446" spans="1:18">
      <c r="A446" s="600">
        <v>221215</v>
      </c>
      <c r="B446" s="600" t="s">
        <v>975</v>
      </c>
      <c r="C446" s="262">
        <v>39812208</v>
      </c>
      <c r="D446" s="258">
        <v>3</v>
      </c>
      <c r="E446" s="258">
        <v>3981</v>
      </c>
      <c r="F446" s="258">
        <v>2</v>
      </c>
      <c r="G446" s="259">
        <v>2</v>
      </c>
      <c r="H446" s="258">
        <v>8</v>
      </c>
      <c r="I446" s="255" t="str">
        <f t="shared" si="57"/>
        <v>22121515O280</v>
      </c>
      <c r="J446" s="255"/>
      <c r="K446" s="435">
        <v>27962</v>
      </c>
      <c r="L446" s="435">
        <f t="shared" si="65"/>
        <v>18715</v>
      </c>
      <c r="M446" s="439">
        <f t="shared" si="59"/>
        <v>27962</v>
      </c>
      <c r="N446" s="435">
        <v>18715</v>
      </c>
      <c r="O446" s="435">
        <f>P446</f>
        <v>18715</v>
      </c>
      <c r="P446" s="435">
        <v>18715</v>
      </c>
      <c r="Q446" s="258" t="str">
        <f t="shared" si="58"/>
        <v>32</v>
      </c>
      <c r="R446" s="439">
        <f t="shared" si="60"/>
        <v>18715</v>
      </c>
    </row>
    <row r="447" spans="1:18">
      <c r="A447" s="600">
        <v>221215</v>
      </c>
      <c r="B447" s="600" t="s">
        <v>975</v>
      </c>
      <c r="C447" s="262">
        <v>39822108</v>
      </c>
      <c r="D447" s="258">
        <v>3</v>
      </c>
      <c r="E447" s="258">
        <v>3982</v>
      </c>
      <c r="F447" s="258">
        <v>2</v>
      </c>
      <c r="G447" s="259">
        <v>1</v>
      </c>
      <c r="H447" s="258">
        <v>8</v>
      </c>
      <c r="I447" s="255" t="str">
        <f t="shared" si="57"/>
        <v>22121515O280</v>
      </c>
      <c r="J447" s="255"/>
      <c r="K447" s="435">
        <v>30154</v>
      </c>
      <c r="L447" s="435">
        <f t="shared" si="65"/>
        <v>27641</v>
      </c>
      <c r="M447" s="439">
        <f t="shared" si="59"/>
        <v>30154</v>
      </c>
      <c r="N447" s="435">
        <v>27641</v>
      </c>
      <c r="O447" s="435">
        <v>30154</v>
      </c>
      <c r="P447" s="435">
        <v>27641</v>
      </c>
      <c r="Q447" s="258" t="str">
        <f t="shared" si="58"/>
        <v>32</v>
      </c>
      <c r="R447" s="439">
        <f t="shared" si="60"/>
        <v>27641</v>
      </c>
    </row>
    <row r="448" spans="1:18">
      <c r="A448" s="600">
        <v>221215</v>
      </c>
      <c r="B448" s="600" t="s">
        <v>1025</v>
      </c>
      <c r="C448" s="262">
        <v>61212100</v>
      </c>
      <c r="D448" s="258">
        <v>6</v>
      </c>
      <c r="E448" s="258">
        <v>6121</v>
      </c>
      <c r="F448" s="258">
        <v>2</v>
      </c>
      <c r="G448" s="259">
        <v>1</v>
      </c>
      <c r="H448" s="258">
        <v>0</v>
      </c>
      <c r="I448" s="255" t="str">
        <f t="shared" si="57"/>
        <v>22121525MK83</v>
      </c>
      <c r="J448" s="255" t="s">
        <v>1026</v>
      </c>
      <c r="K448" s="435">
        <v>0</v>
      </c>
      <c r="L448" s="435">
        <f t="shared" ref="L448:L450" si="67">+K448</f>
        <v>0</v>
      </c>
      <c r="M448" s="439">
        <f t="shared" si="59"/>
        <v>0</v>
      </c>
      <c r="N448" s="435">
        <v>0</v>
      </c>
      <c r="Q448" s="258" t="str">
        <f t="shared" si="58"/>
        <v>62</v>
      </c>
      <c r="R448" s="439">
        <f t="shared" si="60"/>
        <v>0</v>
      </c>
    </row>
    <row r="449" spans="1:18">
      <c r="A449" s="600">
        <v>221215</v>
      </c>
      <c r="B449" s="600" t="s">
        <v>982</v>
      </c>
      <c r="C449" s="262">
        <v>61212100</v>
      </c>
      <c r="D449" s="258">
        <v>6</v>
      </c>
      <c r="E449" s="258">
        <v>6121</v>
      </c>
      <c r="F449" s="258">
        <v>2</v>
      </c>
      <c r="G449" s="259">
        <v>1</v>
      </c>
      <c r="H449" s="258">
        <v>0</v>
      </c>
      <c r="I449" s="255" t="str">
        <f t="shared" si="57"/>
        <v>22121525P180</v>
      </c>
      <c r="J449" s="255" t="s">
        <v>1027</v>
      </c>
      <c r="K449" s="435">
        <v>6000000</v>
      </c>
      <c r="L449" s="435">
        <f t="shared" si="67"/>
        <v>6000000</v>
      </c>
      <c r="M449" s="439">
        <f t="shared" si="59"/>
        <v>6000000</v>
      </c>
      <c r="N449" s="435">
        <v>5967425.9699999997</v>
      </c>
      <c r="O449" s="435">
        <v>5967425.9800000004</v>
      </c>
      <c r="P449" s="435">
        <v>5967425.9700000016</v>
      </c>
      <c r="Q449" s="258" t="str">
        <f t="shared" si="58"/>
        <v>62</v>
      </c>
      <c r="R449" s="439">
        <f t="shared" si="60"/>
        <v>5967425.9700000016</v>
      </c>
    </row>
    <row r="450" spans="1:18">
      <c r="A450" s="600">
        <v>221215</v>
      </c>
      <c r="B450" s="600" t="s">
        <v>1001</v>
      </c>
      <c r="C450" s="262">
        <v>61212100</v>
      </c>
      <c r="D450" s="258">
        <v>6</v>
      </c>
      <c r="E450" s="258">
        <v>6121</v>
      </c>
      <c r="F450" s="258">
        <v>2</v>
      </c>
      <c r="G450" s="259">
        <v>1</v>
      </c>
      <c r="H450" s="258">
        <v>0</v>
      </c>
      <c r="I450" s="255" t="str">
        <f t="shared" ref="I450:I513" si="68">CONCATENATE(A450,B450)</f>
        <v>22121525P280</v>
      </c>
      <c r="J450" s="255" t="s">
        <v>1028</v>
      </c>
      <c r="K450" s="435">
        <v>0</v>
      </c>
      <c r="L450" s="435">
        <f t="shared" si="67"/>
        <v>0</v>
      </c>
      <c r="M450" s="439">
        <f t="shared" si="59"/>
        <v>0</v>
      </c>
      <c r="N450" s="435">
        <v>726382.47</v>
      </c>
      <c r="O450" s="435">
        <v>824759.9</v>
      </c>
      <c r="P450" s="435">
        <v>726382.47000000009</v>
      </c>
      <c r="Q450" s="258" t="str">
        <f t="shared" ref="Q450:Q513" si="69">CONCATENATE(D450,F450)</f>
        <v>62</v>
      </c>
      <c r="R450" s="439">
        <f t="shared" si="60"/>
        <v>726382.47000000009</v>
      </c>
    </row>
    <row r="451" spans="1:18">
      <c r="A451" s="600">
        <v>221216</v>
      </c>
      <c r="B451" s="600" t="s">
        <v>975</v>
      </c>
      <c r="C451" s="262">
        <v>12212108</v>
      </c>
      <c r="D451" s="258">
        <v>1</v>
      </c>
      <c r="E451" s="258">
        <v>1221</v>
      </c>
      <c r="F451" s="258">
        <v>2</v>
      </c>
      <c r="G451" s="259">
        <v>1</v>
      </c>
      <c r="H451" s="258">
        <v>8</v>
      </c>
      <c r="I451" s="255" t="str">
        <f t="shared" si="68"/>
        <v>22121615O280</v>
      </c>
      <c r="J451" s="255"/>
      <c r="K451" s="435">
        <v>838093</v>
      </c>
      <c r="L451" s="435">
        <f t="shared" ref="L451:L464" si="70">+N451</f>
        <v>798093</v>
      </c>
      <c r="M451" s="439">
        <f t="shared" ref="M451:M514" si="71">+K451</f>
        <v>838093</v>
      </c>
      <c r="N451" s="435">
        <v>798093</v>
      </c>
      <c r="O451" s="435">
        <v>798093</v>
      </c>
      <c r="P451" s="435">
        <v>798093</v>
      </c>
      <c r="Q451" s="258" t="str">
        <f t="shared" si="69"/>
        <v>12</v>
      </c>
      <c r="R451" s="439">
        <f t="shared" ref="R451:R514" si="72">+P451</f>
        <v>798093</v>
      </c>
    </row>
    <row r="452" spans="1:18">
      <c r="A452" s="600">
        <v>221216</v>
      </c>
      <c r="B452" s="600" t="s">
        <v>975</v>
      </c>
      <c r="C452" s="262">
        <v>13232108</v>
      </c>
      <c r="D452" s="258">
        <v>1</v>
      </c>
      <c r="E452" s="258">
        <v>1323</v>
      </c>
      <c r="F452" s="258">
        <v>2</v>
      </c>
      <c r="G452" s="259">
        <v>1</v>
      </c>
      <c r="H452" s="258">
        <v>8</v>
      </c>
      <c r="I452" s="255" t="str">
        <f t="shared" si="68"/>
        <v>22121615O280</v>
      </c>
      <c r="J452" s="255"/>
      <c r="K452" s="435">
        <v>71630</v>
      </c>
      <c r="L452" s="435">
        <f t="shared" si="70"/>
        <v>0</v>
      </c>
      <c r="M452" s="439">
        <f t="shared" si="71"/>
        <v>71630</v>
      </c>
      <c r="N452" s="435">
        <v>0</v>
      </c>
      <c r="Q452" s="258" t="str">
        <f t="shared" si="69"/>
        <v>12</v>
      </c>
      <c r="R452" s="439">
        <f t="shared" si="72"/>
        <v>0</v>
      </c>
    </row>
    <row r="453" spans="1:18">
      <c r="A453" s="600">
        <v>221216</v>
      </c>
      <c r="B453" s="600" t="s">
        <v>975</v>
      </c>
      <c r="C453" s="262">
        <v>14112208</v>
      </c>
      <c r="D453" s="258">
        <v>1</v>
      </c>
      <c r="E453" s="258">
        <v>1411</v>
      </c>
      <c r="F453" s="258">
        <v>2</v>
      </c>
      <c r="G453" s="259">
        <v>2</v>
      </c>
      <c r="H453" s="258">
        <v>8</v>
      </c>
      <c r="I453" s="255" t="str">
        <f t="shared" si="68"/>
        <v>22121615O280</v>
      </c>
      <c r="J453" s="255"/>
      <c r="K453" s="435">
        <v>88136</v>
      </c>
      <c r="L453" s="435">
        <f t="shared" si="70"/>
        <v>52049.25</v>
      </c>
      <c r="M453" s="439">
        <f t="shared" si="71"/>
        <v>88136</v>
      </c>
      <c r="N453" s="435">
        <v>52049.25</v>
      </c>
      <c r="O453" s="435">
        <f t="shared" ref="O453:O454" si="73">P453</f>
        <v>52049.249999999985</v>
      </c>
      <c r="P453" s="435">
        <v>52049.249999999985</v>
      </c>
      <c r="Q453" s="258" t="str">
        <f t="shared" si="69"/>
        <v>12</v>
      </c>
      <c r="R453" s="439">
        <f t="shared" si="72"/>
        <v>52049.249999999985</v>
      </c>
    </row>
    <row r="454" spans="1:18">
      <c r="A454" s="600">
        <v>221216</v>
      </c>
      <c r="B454" s="600" t="s">
        <v>975</v>
      </c>
      <c r="C454" s="262">
        <v>15412208</v>
      </c>
      <c r="D454" s="258">
        <v>1</v>
      </c>
      <c r="E454" s="258">
        <v>1541</v>
      </c>
      <c r="F454" s="258">
        <v>2</v>
      </c>
      <c r="G454" s="259">
        <v>2</v>
      </c>
      <c r="H454" s="258">
        <v>8</v>
      </c>
      <c r="I454" s="255" t="str">
        <f t="shared" si="68"/>
        <v>22121615O280</v>
      </c>
      <c r="J454" s="255"/>
      <c r="K454" s="435">
        <v>266735</v>
      </c>
      <c r="L454" s="435">
        <f t="shared" si="70"/>
        <v>266735</v>
      </c>
      <c r="M454" s="439">
        <f t="shared" si="71"/>
        <v>266735</v>
      </c>
      <c r="N454" s="435">
        <v>266735</v>
      </c>
      <c r="O454" s="435">
        <f t="shared" si="73"/>
        <v>266735</v>
      </c>
      <c r="P454" s="435">
        <v>266735</v>
      </c>
      <c r="Q454" s="258" t="str">
        <f t="shared" si="69"/>
        <v>12</v>
      </c>
      <c r="R454" s="439">
        <f t="shared" si="72"/>
        <v>266735</v>
      </c>
    </row>
    <row r="455" spans="1:18">
      <c r="A455" s="600">
        <v>221216</v>
      </c>
      <c r="B455" s="600" t="s">
        <v>975</v>
      </c>
      <c r="C455" s="262">
        <v>15452108</v>
      </c>
      <c r="D455" s="258">
        <v>1</v>
      </c>
      <c r="E455" s="258">
        <v>1545</v>
      </c>
      <c r="F455" s="258">
        <v>2</v>
      </c>
      <c r="G455" s="259">
        <v>1</v>
      </c>
      <c r="H455" s="258">
        <v>8</v>
      </c>
      <c r="I455" s="255" t="str">
        <f t="shared" si="68"/>
        <v>22121615O280</v>
      </c>
      <c r="J455" s="255"/>
      <c r="K455" s="435">
        <v>34418</v>
      </c>
      <c r="L455" s="435">
        <f t="shared" si="70"/>
        <v>13572</v>
      </c>
      <c r="M455" s="439">
        <f t="shared" si="71"/>
        <v>34418</v>
      </c>
      <c r="N455" s="435">
        <v>13572</v>
      </c>
      <c r="O455" s="435">
        <v>13572</v>
      </c>
      <c r="P455" s="435">
        <v>13572</v>
      </c>
      <c r="Q455" s="258" t="str">
        <f t="shared" si="69"/>
        <v>12</v>
      </c>
      <c r="R455" s="439">
        <f t="shared" si="72"/>
        <v>13572</v>
      </c>
    </row>
    <row r="456" spans="1:18">
      <c r="A456" s="600">
        <v>221216</v>
      </c>
      <c r="B456" s="600" t="s">
        <v>975</v>
      </c>
      <c r="C456" s="262">
        <v>15471108</v>
      </c>
      <c r="D456" s="258">
        <v>1</v>
      </c>
      <c r="E456" s="258">
        <v>1547</v>
      </c>
      <c r="F456" s="258">
        <v>1</v>
      </c>
      <c r="G456" s="259">
        <v>1</v>
      </c>
      <c r="H456" s="258">
        <v>8</v>
      </c>
      <c r="I456" s="255" t="str">
        <f t="shared" si="68"/>
        <v>22121615O280</v>
      </c>
      <c r="J456" s="255"/>
      <c r="K456" s="435">
        <v>2828</v>
      </c>
      <c r="L456" s="435">
        <f t="shared" si="70"/>
        <v>0</v>
      </c>
      <c r="M456" s="439">
        <f t="shared" si="71"/>
        <v>2828</v>
      </c>
      <c r="N456" s="435">
        <v>0</v>
      </c>
      <c r="Q456" s="258" t="str">
        <f t="shared" si="69"/>
        <v>11</v>
      </c>
      <c r="R456" s="439">
        <f t="shared" si="72"/>
        <v>0</v>
      </c>
    </row>
    <row r="457" spans="1:18">
      <c r="A457" s="600">
        <v>221216</v>
      </c>
      <c r="B457" s="600" t="s">
        <v>975</v>
      </c>
      <c r="C457" s="262">
        <v>24192100</v>
      </c>
      <c r="D457" s="258">
        <v>2</v>
      </c>
      <c r="E457" s="258">
        <v>2419</v>
      </c>
      <c r="F457" s="258">
        <v>2</v>
      </c>
      <c r="G457" s="259">
        <v>1</v>
      </c>
      <c r="H457" s="258">
        <v>0</v>
      </c>
      <c r="I457" s="255" t="str">
        <f t="shared" si="68"/>
        <v>22121615O280</v>
      </c>
      <c r="J457" s="255"/>
      <c r="K457" s="435">
        <v>481728</v>
      </c>
      <c r="L457" s="435">
        <f t="shared" si="70"/>
        <v>479783.03</v>
      </c>
      <c r="M457" s="439">
        <f t="shared" si="71"/>
        <v>481728</v>
      </c>
      <c r="N457" s="435">
        <v>479783.03</v>
      </c>
      <c r="O457" s="435">
        <v>481728</v>
      </c>
      <c r="P457" s="435">
        <v>479783.03</v>
      </c>
      <c r="Q457" s="258" t="str">
        <f t="shared" si="69"/>
        <v>22</v>
      </c>
      <c r="R457" s="439">
        <f t="shared" si="72"/>
        <v>479783.03</v>
      </c>
    </row>
    <row r="458" spans="1:18">
      <c r="A458" s="600">
        <v>221216</v>
      </c>
      <c r="B458" s="600" t="s">
        <v>975</v>
      </c>
      <c r="C458" s="262">
        <v>24212100</v>
      </c>
      <c r="D458" s="258">
        <v>2</v>
      </c>
      <c r="E458" s="258">
        <v>2421</v>
      </c>
      <c r="F458" s="258">
        <v>2</v>
      </c>
      <c r="G458" s="259">
        <v>1</v>
      </c>
      <c r="H458" s="258">
        <v>0</v>
      </c>
      <c r="I458" s="255" t="str">
        <f t="shared" si="68"/>
        <v>22121615O280</v>
      </c>
      <c r="J458" s="255"/>
      <c r="K458" s="435">
        <v>412041</v>
      </c>
      <c r="L458" s="435">
        <f t="shared" si="70"/>
        <v>411034.68</v>
      </c>
      <c r="M458" s="439">
        <f t="shared" si="71"/>
        <v>412041</v>
      </c>
      <c r="N458" s="435">
        <v>411034.68</v>
      </c>
      <c r="O458" s="435">
        <v>412041</v>
      </c>
      <c r="P458" s="435">
        <v>411034.68000000005</v>
      </c>
      <c r="Q458" s="258" t="str">
        <f t="shared" si="69"/>
        <v>22</v>
      </c>
      <c r="R458" s="439">
        <f t="shared" si="72"/>
        <v>411034.68000000005</v>
      </c>
    </row>
    <row r="459" spans="1:18">
      <c r="A459" s="600">
        <v>221216</v>
      </c>
      <c r="B459" s="600" t="s">
        <v>975</v>
      </c>
      <c r="C459" s="262">
        <v>24412100</v>
      </c>
      <c r="D459" s="258">
        <v>2</v>
      </c>
      <c r="E459" s="258">
        <v>2441</v>
      </c>
      <c r="F459" s="258">
        <v>2</v>
      </c>
      <c r="G459" s="259">
        <v>1</v>
      </c>
      <c r="H459" s="258">
        <v>0</v>
      </c>
      <c r="I459" s="255" t="str">
        <f t="shared" si="68"/>
        <v>22121615O280</v>
      </c>
      <c r="J459" s="255"/>
      <c r="K459" s="435">
        <v>23084</v>
      </c>
      <c r="L459" s="435">
        <f t="shared" si="70"/>
        <v>22872.47</v>
      </c>
      <c r="M459" s="439">
        <f t="shared" si="71"/>
        <v>23084</v>
      </c>
      <c r="N459" s="435">
        <v>22872.47</v>
      </c>
      <c r="O459" s="435">
        <v>22872.47</v>
      </c>
      <c r="P459" s="435">
        <v>22872.47</v>
      </c>
      <c r="Q459" s="258" t="str">
        <f t="shared" si="69"/>
        <v>22</v>
      </c>
      <c r="R459" s="439">
        <f t="shared" si="72"/>
        <v>22872.47</v>
      </c>
    </row>
    <row r="460" spans="1:18">
      <c r="A460" s="600">
        <v>221216</v>
      </c>
      <c r="B460" s="600" t="s">
        <v>975</v>
      </c>
      <c r="C460" s="262">
        <v>24712100</v>
      </c>
      <c r="D460" s="258">
        <v>2</v>
      </c>
      <c r="E460" s="258">
        <v>2471</v>
      </c>
      <c r="F460" s="258">
        <v>2</v>
      </c>
      <c r="G460" s="259">
        <v>1</v>
      </c>
      <c r="H460" s="258">
        <v>0</v>
      </c>
      <c r="I460" s="255" t="str">
        <f t="shared" si="68"/>
        <v>22121615O280</v>
      </c>
      <c r="J460" s="255"/>
      <c r="K460" s="435">
        <v>215861</v>
      </c>
      <c r="L460" s="435">
        <f t="shared" si="70"/>
        <v>212420.46</v>
      </c>
      <c r="M460" s="439">
        <f t="shared" si="71"/>
        <v>215861</v>
      </c>
      <c r="N460" s="435">
        <v>212420.46</v>
      </c>
      <c r="O460" s="435">
        <v>212977</v>
      </c>
      <c r="P460" s="435">
        <v>212420.46</v>
      </c>
      <c r="Q460" s="258" t="str">
        <f t="shared" si="69"/>
        <v>22</v>
      </c>
      <c r="R460" s="439">
        <f t="shared" si="72"/>
        <v>212420.46</v>
      </c>
    </row>
    <row r="461" spans="1:18">
      <c r="A461" s="600">
        <v>221216</v>
      </c>
      <c r="B461" s="600" t="s">
        <v>975</v>
      </c>
      <c r="C461" s="262">
        <v>24712160</v>
      </c>
      <c r="D461" s="258">
        <v>2</v>
      </c>
      <c r="E461" s="258">
        <v>2471</v>
      </c>
      <c r="F461" s="258">
        <v>2</v>
      </c>
      <c r="G461" s="259">
        <v>1</v>
      </c>
      <c r="H461" s="258">
        <v>60</v>
      </c>
      <c r="I461" s="255" t="str">
        <f t="shared" si="68"/>
        <v>22121615O280</v>
      </c>
      <c r="J461" s="255"/>
      <c r="K461" s="435">
        <v>0</v>
      </c>
      <c r="L461" s="435">
        <f t="shared" si="70"/>
        <v>107974.22</v>
      </c>
      <c r="M461" s="439">
        <f t="shared" si="71"/>
        <v>0</v>
      </c>
      <c r="N461" s="435">
        <v>107974.22</v>
      </c>
      <c r="O461" s="435">
        <v>107974.22</v>
      </c>
      <c r="P461" s="435">
        <v>107974.22</v>
      </c>
      <c r="Q461" s="258" t="str">
        <f t="shared" si="69"/>
        <v>22</v>
      </c>
      <c r="R461" s="439">
        <f t="shared" si="72"/>
        <v>107974.22</v>
      </c>
    </row>
    <row r="462" spans="1:18">
      <c r="A462" s="600">
        <v>221216</v>
      </c>
      <c r="B462" s="600" t="s">
        <v>975</v>
      </c>
      <c r="C462" s="262">
        <v>39812208</v>
      </c>
      <c r="D462" s="258">
        <v>3</v>
      </c>
      <c r="E462" s="258">
        <v>3981</v>
      </c>
      <c r="F462" s="258">
        <v>2</v>
      </c>
      <c r="G462" s="259">
        <v>2</v>
      </c>
      <c r="H462" s="258">
        <v>8</v>
      </c>
      <c r="I462" s="255" t="str">
        <f t="shared" si="68"/>
        <v>22121615O280</v>
      </c>
      <c r="J462" s="255"/>
      <c r="K462" s="435">
        <v>27962</v>
      </c>
      <c r="L462" s="435">
        <f t="shared" si="70"/>
        <v>18715</v>
      </c>
      <c r="M462" s="439">
        <f t="shared" si="71"/>
        <v>27962</v>
      </c>
      <c r="N462" s="435">
        <v>18715</v>
      </c>
      <c r="O462" s="435">
        <f>P462</f>
        <v>18715</v>
      </c>
      <c r="P462" s="435">
        <v>18715</v>
      </c>
      <c r="Q462" s="258" t="str">
        <f t="shared" si="69"/>
        <v>32</v>
      </c>
      <c r="R462" s="439">
        <f t="shared" si="72"/>
        <v>18715</v>
      </c>
    </row>
    <row r="463" spans="1:18">
      <c r="A463" s="600">
        <v>221216</v>
      </c>
      <c r="B463" s="600" t="s">
        <v>975</v>
      </c>
      <c r="C463" s="262">
        <v>39822108</v>
      </c>
      <c r="D463" s="258">
        <v>3</v>
      </c>
      <c r="E463" s="258">
        <v>3982</v>
      </c>
      <c r="F463" s="258">
        <v>2</v>
      </c>
      <c r="G463" s="259">
        <v>1</v>
      </c>
      <c r="H463" s="258">
        <v>8</v>
      </c>
      <c r="I463" s="255" t="str">
        <f t="shared" si="68"/>
        <v>22121615O280</v>
      </c>
      <c r="J463" s="255"/>
      <c r="K463" s="435">
        <v>30138</v>
      </c>
      <c r="L463" s="435">
        <f t="shared" si="70"/>
        <v>27626</v>
      </c>
      <c r="M463" s="439">
        <f t="shared" si="71"/>
        <v>30138</v>
      </c>
      <c r="N463" s="435">
        <v>27626</v>
      </c>
      <c r="O463" s="435">
        <v>30138</v>
      </c>
      <c r="P463" s="435">
        <v>27626</v>
      </c>
      <c r="Q463" s="258" t="str">
        <f t="shared" si="69"/>
        <v>32</v>
      </c>
      <c r="R463" s="439">
        <f t="shared" si="72"/>
        <v>27626</v>
      </c>
    </row>
    <row r="464" spans="1:18">
      <c r="A464" s="600">
        <v>221216</v>
      </c>
      <c r="B464" s="600" t="s">
        <v>975</v>
      </c>
      <c r="C464" s="262">
        <v>61412160</v>
      </c>
      <c r="D464" s="258">
        <v>6</v>
      </c>
      <c r="E464" s="258">
        <v>6141</v>
      </c>
      <c r="F464" s="258">
        <v>2</v>
      </c>
      <c r="G464" s="259">
        <v>1</v>
      </c>
      <c r="H464" s="258">
        <v>60</v>
      </c>
      <c r="I464" s="255" t="str">
        <f t="shared" si="68"/>
        <v>22121615O280</v>
      </c>
      <c r="J464" s="255"/>
      <c r="K464" s="435">
        <v>0</v>
      </c>
      <c r="L464" s="435">
        <f t="shared" si="70"/>
        <v>138514.51</v>
      </c>
      <c r="M464" s="439">
        <f t="shared" si="71"/>
        <v>0</v>
      </c>
      <c r="N464" s="435">
        <v>138514.51</v>
      </c>
      <c r="O464" s="435">
        <v>138514.51</v>
      </c>
      <c r="P464" s="435">
        <v>138514.51</v>
      </c>
      <c r="Q464" s="258" t="str">
        <f t="shared" si="69"/>
        <v>62</v>
      </c>
      <c r="R464" s="439">
        <f t="shared" si="72"/>
        <v>138514.51</v>
      </c>
    </row>
    <row r="465" spans="1:18">
      <c r="A465" s="600">
        <v>221216</v>
      </c>
      <c r="B465" s="600" t="s">
        <v>982</v>
      </c>
      <c r="C465" s="262">
        <v>61412100</v>
      </c>
      <c r="D465" s="258">
        <v>6</v>
      </c>
      <c r="E465" s="258">
        <v>6141</v>
      </c>
      <c r="F465" s="258">
        <v>2</v>
      </c>
      <c r="G465" s="259">
        <v>1</v>
      </c>
      <c r="H465" s="258">
        <v>0</v>
      </c>
      <c r="I465" s="255" t="str">
        <f t="shared" si="68"/>
        <v>22121625P180</v>
      </c>
      <c r="J465" s="255" t="s">
        <v>1030</v>
      </c>
      <c r="K465" s="435">
        <v>3000000</v>
      </c>
      <c r="L465" s="435">
        <f t="shared" ref="L465:L466" si="74">+K465</f>
        <v>3000000</v>
      </c>
      <c r="M465" s="439">
        <f t="shared" si="71"/>
        <v>3000000</v>
      </c>
      <c r="N465" s="435">
        <v>3000000</v>
      </c>
      <c r="O465" s="435">
        <v>3000000</v>
      </c>
      <c r="P465" s="435">
        <v>3000000.0000000005</v>
      </c>
      <c r="Q465" s="258" t="str">
        <f t="shared" si="69"/>
        <v>62</v>
      </c>
      <c r="R465" s="439">
        <f t="shared" si="72"/>
        <v>3000000.0000000005</v>
      </c>
    </row>
    <row r="466" spans="1:18">
      <c r="A466" s="600">
        <v>221216</v>
      </c>
      <c r="B466" s="600" t="s">
        <v>1001</v>
      </c>
      <c r="C466" s="262">
        <v>61412165</v>
      </c>
      <c r="D466" s="258">
        <v>6</v>
      </c>
      <c r="E466" s="258">
        <v>6141</v>
      </c>
      <c r="F466" s="258">
        <v>2</v>
      </c>
      <c r="G466" s="259">
        <v>1</v>
      </c>
      <c r="H466" s="258">
        <v>65</v>
      </c>
      <c r="I466" s="255" t="str">
        <f t="shared" si="68"/>
        <v>22121625P280</v>
      </c>
      <c r="J466" s="255" t="s">
        <v>1031</v>
      </c>
      <c r="K466" s="435">
        <v>0</v>
      </c>
      <c r="L466" s="435">
        <f t="shared" si="74"/>
        <v>0</v>
      </c>
      <c r="M466" s="439">
        <f t="shared" si="71"/>
        <v>0</v>
      </c>
      <c r="N466" s="435">
        <v>1961433.47</v>
      </c>
      <c r="O466" s="435">
        <v>1961433.47</v>
      </c>
      <c r="P466" s="435">
        <v>1961433.4700000004</v>
      </c>
      <c r="Q466" s="258" t="str">
        <f t="shared" si="69"/>
        <v>62</v>
      </c>
      <c r="R466" s="439">
        <f t="shared" si="72"/>
        <v>1961433.4700000004</v>
      </c>
    </row>
    <row r="467" spans="1:18">
      <c r="A467" s="600">
        <v>221217</v>
      </c>
      <c r="B467" s="600" t="s">
        <v>975</v>
      </c>
      <c r="C467" s="262">
        <v>24192100</v>
      </c>
      <c r="D467" s="258">
        <v>2</v>
      </c>
      <c r="E467" s="258">
        <v>2419</v>
      </c>
      <c r="F467" s="258">
        <v>2</v>
      </c>
      <c r="G467" s="259">
        <v>1</v>
      </c>
      <c r="H467" s="258">
        <v>0</v>
      </c>
      <c r="I467" s="255" t="str">
        <f t="shared" si="68"/>
        <v>22121715O280</v>
      </c>
      <c r="J467" s="255"/>
      <c r="K467" s="435">
        <v>111666</v>
      </c>
      <c r="L467" s="435">
        <f t="shared" ref="L467:L472" si="75">+N467</f>
        <v>20474.87</v>
      </c>
      <c r="M467" s="439">
        <f t="shared" si="71"/>
        <v>111666</v>
      </c>
      <c r="N467" s="435">
        <v>20474.87</v>
      </c>
      <c r="O467" s="435">
        <v>20474.87</v>
      </c>
      <c r="P467" s="435">
        <v>20474.87</v>
      </c>
      <c r="Q467" s="258" t="str">
        <f t="shared" si="69"/>
        <v>22</v>
      </c>
      <c r="R467" s="439">
        <f t="shared" si="72"/>
        <v>20474.87</v>
      </c>
    </row>
    <row r="468" spans="1:18">
      <c r="A468" s="600">
        <v>221217</v>
      </c>
      <c r="B468" s="600" t="s">
        <v>975</v>
      </c>
      <c r="C468" s="262">
        <v>24212100</v>
      </c>
      <c r="D468" s="258">
        <v>2</v>
      </c>
      <c r="E468" s="258">
        <v>2421</v>
      </c>
      <c r="F468" s="258">
        <v>2</v>
      </c>
      <c r="G468" s="259">
        <v>1</v>
      </c>
      <c r="H468" s="258">
        <v>0</v>
      </c>
      <c r="I468" s="255" t="str">
        <f t="shared" si="68"/>
        <v>22121715O280</v>
      </c>
      <c r="J468" s="255"/>
      <c r="K468" s="435">
        <v>88174</v>
      </c>
      <c r="L468" s="435">
        <f t="shared" si="75"/>
        <v>83211</v>
      </c>
      <c r="M468" s="439">
        <f t="shared" si="71"/>
        <v>88174</v>
      </c>
      <c r="N468" s="435">
        <v>83211</v>
      </c>
      <c r="O468" s="435">
        <v>83211</v>
      </c>
      <c r="P468" s="435">
        <v>83211</v>
      </c>
      <c r="Q468" s="258" t="str">
        <f t="shared" si="69"/>
        <v>22</v>
      </c>
      <c r="R468" s="439">
        <f t="shared" si="72"/>
        <v>83211</v>
      </c>
    </row>
    <row r="469" spans="1:18">
      <c r="A469" s="600">
        <v>221217</v>
      </c>
      <c r="B469" s="600" t="s">
        <v>975</v>
      </c>
      <c r="C469" s="262">
        <v>24311100</v>
      </c>
      <c r="D469" s="258">
        <v>2</v>
      </c>
      <c r="E469" s="258">
        <v>2431</v>
      </c>
      <c r="F469" s="258">
        <v>1</v>
      </c>
      <c r="G469" s="259">
        <v>1</v>
      </c>
      <c r="H469" s="258">
        <v>0</v>
      </c>
      <c r="I469" s="255" t="str">
        <f t="shared" si="68"/>
        <v>22121715O280</v>
      </c>
      <c r="J469" s="255"/>
      <c r="K469" s="435">
        <v>5655</v>
      </c>
      <c r="L469" s="435">
        <f t="shared" si="75"/>
        <v>0</v>
      </c>
      <c r="M469" s="439">
        <f t="shared" si="71"/>
        <v>5655</v>
      </c>
      <c r="N469" s="435">
        <v>0</v>
      </c>
      <c r="Q469" s="258" t="str">
        <f t="shared" si="69"/>
        <v>21</v>
      </c>
      <c r="R469" s="439">
        <f t="shared" si="72"/>
        <v>0</v>
      </c>
    </row>
    <row r="470" spans="1:18">
      <c r="A470" s="600">
        <v>221217</v>
      </c>
      <c r="B470" s="600" t="s">
        <v>975</v>
      </c>
      <c r="C470" s="262">
        <v>24312100</v>
      </c>
      <c r="D470" s="258">
        <v>2</v>
      </c>
      <c r="E470" s="258">
        <v>2431</v>
      </c>
      <c r="F470" s="258">
        <v>2</v>
      </c>
      <c r="G470" s="259">
        <v>1</v>
      </c>
      <c r="H470" s="258">
        <v>0</v>
      </c>
      <c r="I470" s="255" t="str">
        <f t="shared" si="68"/>
        <v>22121715O280</v>
      </c>
      <c r="J470" s="255"/>
      <c r="K470" s="435">
        <v>5655</v>
      </c>
      <c r="L470" s="435">
        <f t="shared" si="75"/>
        <v>5530.83</v>
      </c>
      <c r="M470" s="439">
        <f t="shared" si="71"/>
        <v>5655</v>
      </c>
      <c r="N470" s="435">
        <v>5530.83</v>
      </c>
      <c r="O470" s="435">
        <v>5655</v>
      </c>
      <c r="P470" s="435">
        <v>5530.83</v>
      </c>
      <c r="Q470" s="258" t="str">
        <f t="shared" si="69"/>
        <v>22</v>
      </c>
      <c r="R470" s="439">
        <f t="shared" si="72"/>
        <v>5530.83</v>
      </c>
    </row>
    <row r="471" spans="1:18">
      <c r="A471" s="600">
        <v>221217</v>
      </c>
      <c r="B471" s="600" t="s">
        <v>975</v>
      </c>
      <c r="C471" s="262">
        <v>24412100</v>
      </c>
      <c r="D471" s="258">
        <v>2</v>
      </c>
      <c r="E471" s="258">
        <v>2441</v>
      </c>
      <c r="F471" s="258">
        <v>2</v>
      </c>
      <c r="G471" s="259">
        <v>1</v>
      </c>
      <c r="H471" s="258">
        <v>0</v>
      </c>
      <c r="I471" s="255" t="str">
        <f t="shared" si="68"/>
        <v>22121715O280</v>
      </c>
      <c r="J471" s="255"/>
      <c r="K471" s="435">
        <v>13093</v>
      </c>
      <c r="L471" s="435">
        <f t="shared" si="75"/>
        <v>13034.34</v>
      </c>
      <c r="M471" s="439">
        <f t="shared" si="71"/>
        <v>13093</v>
      </c>
      <c r="N471" s="435">
        <v>13034.34</v>
      </c>
      <c r="O471" s="435">
        <v>13034.34</v>
      </c>
      <c r="P471" s="435">
        <v>13034.34</v>
      </c>
      <c r="Q471" s="258" t="str">
        <f t="shared" si="69"/>
        <v>22</v>
      </c>
      <c r="R471" s="439">
        <f t="shared" si="72"/>
        <v>13034.34</v>
      </c>
    </row>
    <row r="472" spans="1:18">
      <c r="A472" s="600">
        <v>221217</v>
      </c>
      <c r="B472" s="600" t="s">
        <v>975</v>
      </c>
      <c r="C472" s="262">
        <v>25112100</v>
      </c>
      <c r="D472" s="258">
        <v>2</v>
      </c>
      <c r="E472" s="258">
        <v>2511</v>
      </c>
      <c r="F472" s="258">
        <v>2</v>
      </c>
      <c r="G472" s="259">
        <v>1</v>
      </c>
      <c r="H472" s="258">
        <v>0</v>
      </c>
      <c r="I472" s="255" t="str">
        <f t="shared" si="68"/>
        <v>22121715O280</v>
      </c>
      <c r="J472" s="255"/>
      <c r="K472" s="435">
        <v>45737</v>
      </c>
      <c r="L472" s="435">
        <f t="shared" si="75"/>
        <v>45737</v>
      </c>
      <c r="M472" s="439">
        <f t="shared" si="71"/>
        <v>45737</v>
      </c>
      <c r="N472" s="435">
        <v>45737</v>
      </c>
      <c r="O472" s="435">
        <v>45737</v>
      </c>
      <c r="P472" s="435">
        <v>45737</v>
      </c>
      <c r="Q472" s="258" t="str">
        <f t="shared" si="69"/>
        <v>22</v>
      </c>
      <c r="R472" s="439">
        <f t="shared" si="72"/>
        <v>45737</v>
      </c>
    </row>
    <row r="473" spans="1:18">
      <c r="A473" s="600">
        <v>221217</v>
      </c>
      <c r="B473" s="600" t="s">
        <v>982</v>
      </c>
      <c r="C473" s="262">
        <v>61212137</v>
      </c>
      <c r="D473" s="258">
        <v>6</v>
      </c>
      <c r="E473" s="258">
        <v>6121</v>
      </c>
      <c r="F473" s="258">
        <v>2</v>
      </c>
      <c r="G473" s="259">
        <v>1</v>
      </c>
      <c r="H473" s="258">
        <v>37</v>
      </c>
      <c r="I473" s="255" t="str">
        <f t="shared" si="68"/>
        <v>22121725P180</v>
      </c>
      <c r="J473" s="255" t="s">
        <v>1033</v>
      </c>
      <c r="K473" s="435">
        <v>9593993</v>
      </c>
      <c r="L473" s="435">
        <f>+K473</f>
        <v>9593993</v>
      </c>
      <c r="M473" s="439">
        <f t="shared" si="71"/>
        <v>9593993</v>
      </c>
      <c r="N473" s="435">
        <v>7958805.54</v>
      </c>
      <c r="O473" s="435">
        <v>9214153.9399999995</v>
      </c>
      <c r="P473" s="435">
        <v>7958805.5399999982</v>
      </c>
      <c r="Q473" s="258" t="str">
        <f t="shared" si="69"/>
        <v>62</v>
      </c>
      <c r="R473" s="439">
        <f t="shared" si="72"/>
        <v>7958805.5399999982</v>
      </c>
    </row>
    <row r="474" spans="1:18">
      <c r="A474" s="600">
        <v>221218</v>
      </c>
      <c r="B474" s="600">
        <v>111180</v>
      </c>
      <c r="C474" s="262">
        <v>61412148</v>
      </c>
      <c r="D474" s="258">
        <v>6</v>
      </c>
      <c r="E474" s="258">
        <v>6141</v>
      </c>
      <c r="F474" s="258">
        <v>2</v>
      </c>
      <c r="G474" s="259">
        <v>1</v>
      </c>
      <c r="H474" s="258">
        <v>48</v>
      </c>
      <c r="I474" s="255" t="str">
        <f t="shared" si="68"/>
        <v>221218111180</v>
      </c>
      <c r="J474" s="255" t="s">
        <v>1035</v>
      </c>
      <c r="K474" s="435">
        <v>0</v>
      </c>
      <c r="L474" s="435">
        <f t="shared" ref="L474:L537" si="76">+N474</f>
        <v>1452075.49</v>
      </c>
      <c r="M474" s="439">
        <f t="shared" si="71"/>
        <v>0</v>
      </c>
      <c r="N474" s="435">
        <v>1452075.49</v>
      </c>
      <c r="O474" s="435">
        <v>1452075.5</v>
      </c>
      <c r="P474" s="435">
        <v>1452075.4900000002</v>
      </c>
      <c r="Q474" s="258" t="str">
        <f t="shared" si="69"/>
        <v>62</v>
      </c>
      <c r="R474" s="439">
        <f t="shared" si="72"/>
        <v>1452075.4900000002</v>
      </c>
    </row>
    <row r="475" spans="1:18">
      <c r="A475" s="600">
        <v>221218</v>
      </c>
      <c r="B475" s="600">
        <v>111180</v>
      </c>
      <c r="C475" s="262">
        <v>61412170</v>
      </c>
      <c r="D475" s="258">
        <v>6</v>
      </c>
      <c r="E475" s="258">
        <v>6141</v>
      </c>
      <c r="F475" s="258">
        <v>2</v>
      </c>
      <c r="G475" s="259">
        <v>1</v>
      </c>
      <c r="H475" s="258">
        <v>70</v>
      </c>
      <c r="I475" s="255" t="str">
        <f t="shared" si="68"/>
        <v>221218111180</v>
      </c>
      <c r="J475" s="255" t="s">
        <v>1036</v>
      </c>
      <c r="K475" s="435">
        <v>31000000</v>
      </c>
      <c r="L475" s="435">
        <f t="shared" si="76"/>
        <v>29844199.309999999</v>
      </c>
      <c r="M475" s="439">
        <f t="shared" si="71"/>
        <v>31000000</v>
      </c>
      <c r="N475" s="435">
        <v>29844199.309999999</v>
      </c>
      <c r="O475" s="435">
        <v>29889728.289999999</v>
      </c>
      <c r="P475" s="435">
        <v>29844199.310000002</v>
      </c>
      <c r="Q475" s="258" t="str">
        <f t="shared" si="69"/>
        <v>62</v>
      </c>
      <c r="R475" s="439">
        <f t="shared" si="72"/>
        <v>29844199.310000002</v>
      </c>
    </row>
    <row r="476" spans="1:18">
      <c r="A476" s="600">
        <v>221218</v>
      </c>
      <c r="B476" s="600">
        <v>111183</v>
      </c>
      <c r="C476" s="262">
        <v>24112100</v>
      </c>
      <c r="D476" s="258">
        <v>2</v>
      </c>
      <c r="E476" s="258">
        <v>2411</v>
      </c>
      <c r="F476" s="258">
        <v>2</v>
      </c>
      <c r="G476" s="259">
        <v>1</v>
      </c>
      <c r="H476" s="258">
        <v>0</v>
      </c>
      <c r="I476" s="255" t="str">
        <f t="shared" si="68"/>
        <v>221218111183</v>
      </c>
      <c r="J476" s="255"/>
      <c r="K476" s="435">
        <v>0</v>
      </c>
      <c r="L476" s="435">
        <f t="shared" si="76"/>
        <v>2498169.04</v>
      </c>
      <c r="M476" s="439">
        <f t="shared" si="71"/>
        <v>0</v>
      </c>
      <c r="N476" s="435">
        <v>2498169.04</v>
      </c>
      <c r="O476" s="435">
        <v>2500000</v>
      </c>
      <c r="P476" s="435">
        <v>2498169.04</v>
      </c>
      <c r="Q476" s="258" t="str">
        <f t="shared" si="69"/>
        <v>22</v>
      </c>
      <c r="R476" s="439">
        <f t="shared" si="72"/>
        <v>2498169.04</v>
      </c>
    </row>
    <row r="477" spans="1:18">
      <c r="A477" s="600">
        <v>221218</v>
      </c>
      <c r="B477" s="600">
        <v>121180</v>
      </c>
      <c r="C477" s="262">
        <v>61412100</v>
      </c>
      <c r="D477" s="258">
        <v>6</v>
      </c>
      <c r="E477" s="258">
        <v>6141</v>
      </c>
      <c r="F477" s="258">
        <v>2</v>
      </c>
      <c r="G477" s="259">
        <v>1</v>
      </c>
      <c r="H477" s="258">
        <v>0</v>
      </c>
      <c r="I477" s="255" t="str">
        <f t="shared" si="68"/>
        <v>221218121180</v>
      </c>
      <c r="J477" s="255" t="s">
        <v>1037</v>
      </c>
      <c r="K477" s="435">
        <v>34228034</v>
      </c>
      <c r="L477" s="435">
        <f t="shared" si="76"/>
        <v>42014783.450000003</v>
      </c>
      <c r="M477" s="439">
        <f t="shared" si="71"/>
        <v>34228034</v>
      </c>
      <c r="N477" s="435">
        <v>42014783.450000003</v>
      </c>
      <c r="O477" s="435">
        <v>42025322.960000001</v>
      </c>
      <c r="P477" s="435">
        <v>42014783.449999981</v>
      </c>
      <c r="Q477" s="258" t="str">
        <f t="shared" si="69"/>
        <v>62</v>
      </c>
      <c r="R477" s="439">
        <f t="shared" si="72"/>
        <v>42014783.449999981</v>
      </c>
    </row>
    <row r="478" spans="1:18">
      <c r="A478" s="600">
        <v>221218</v>
      </c>
      <c r="B478" s="600">
        <v>121180</v>
      </c>
      <c r="C478" s="262">
        <v>61412148</v>
      </c>
      <c r="D478" s="258">
        <v>6</v>
      </c>
      <c r="E478" s="258">
        <v>6141</v>
      </c>
      <c r="F478" s="258">
        <v>2</v>
      </c>
      <c r="G478" s="259">
        <v>1</v>
      </c>
      <c r="H478" s="258">
        <v>48</v>
      </c>
      <c r="I478" s="255" t="str">
        <f t="shared" si="68"/>
        <v>221218121180</v>
      </c>
      <c r="J478" s="255" t="s">
        <v>1037</v>
      </c>
      <c r="K478" s="435">
        <v>0</v>
      </c>
      <c r="L478" s="435">
        <f t="shared" si="76"/>
        <v>5395679.1500000004</v>
      </c>
      <c r="M478" s="439">
        <f t="shared" si="71"/>
        <v>0</v>
      </c>
      <c r="N478" s="435">
        <v>5395679.1500000004</v>
      </c>
      <c r="O478" s="435">
        <v>5395679.1600000001</v>
      </c>
      <c r="P478" s="435">
        <v>5395679.1500000022</v>
      </c>
      <c r="Q478" s="258" t="str">
        <f t="shared" si="69"/>
        <v>62</v>
      </c>
      <c r="R478" s="439">
        <f t="shared" si="72"/>
        <v>5395679.1500000022</v>
      </c>
    </row>
    <row r="479" spans="1:18">
      <c r="A479" s="600">
        <v>221218</v>
      </c>
      <c r="B479" s="600" t="s">
        <v>975</v>
      </c>
      <c r="C479" s="262">
        <v>11311100</v>
      </c>
      <c r="D479" s="258">
        <v>1</v>
      </c>
      <c r="E479" s="258">
        <v>1131</v>
      </c>
      <c r="F479" s="258">
        <v>1</v>
      </c>
      <c r="G479" s="259">
        <v>1</v>
      </c>
      <c r="H479" s="258">
        <v>0</v>
      </c>
      <c r="I479" s="255" t="str">
        <f t="shared" si="68"/>
        <v>22121815O280</v>
      </c>
      <c r="J479" s="255"/>
      <c r="K479" s="435">
        <v>10542765</v>
      </c>
      <c r="L479" s="435">
        <f t="shared" si="76"/>
        <v>11387474</v>
      </c>
      <c r="M479" s="439">
        <f t="shared" si="71"/>
        <v>10542765</v>
      </c>
      <c r="N479" s="435">
        <v>11387474</v>
      </c>
      <c r="O479" s="435">
        <v>11387474</v>
      </c>
      <c r="P479" s="435">
        <v>11387474.000000002</v>
      </c>
      <c r="Q479" s="258" t="str">
        <f t="shared" si="69"/>
        <v>11</v>
      </c>
      <c r="R479" s="439">
        <f t="shared" si="72"/>
        <v>11387474.000000002</v>
      </c>
    </row>
    <row r="480" spans="1:18">
      <c r="A480" s="600">
        <v>221218</v>
      </c>
      <c r="B480" s="600" t="s">
        <v>975</v>
      </c>
      <c r="C480" s="262">
        <v>11312100</v>
      </c>
      <c r="D480" s="258">
        <v>1</v>
      </c>
      <c r="E480" s="258">
        <v>1131</v>
      </c>
      <c r="F480" s="258">
        <v>2</v>
      </c>
      <c r="G480" s="259">
        <v>1</v>
      </c>
      <c r="H480" s="258">
        <v>0</v>
      </c>
      <c r="I480" s="255" t="str">
        <f t="shared" si="68"/>
        <v>22121815O280</v>
      </c>
      <c r="J480" s="255"/>
      <c r="K480" s="435">
        <v>5271383</v>
      </c>
      <c r="L480" s="435">
        <f t="shared" si="76"/>
        <v>16903375.43</v>
      </c>
      <c r="M480" s="439">
        <f t="shared" si="71"/>
        <v>5271383</v>
      </c>
      <c r="N480" s="435">
        <v>16903375.43</v>
      </c>
      <c r="O480" s="435">
        <v>17213335.030000001</v>
      </c>
      <c r="P480" s="435">
        <v>16903375.43</v>
      </c>
      <c r="Q480" s="258" t="str">
        <f t="shared" si="69"/>
        <v>12</v>
      </c>
      <c r="R480" s="439">
        <f t="shared" si="72"/>
        <v>16903375.43</v>
      </c>
    </row>
    <row r="481" spans="1:18">
      <c r="A481" s="600">
        <v>221218</v>
      </c>
      <c r="B481" s="600" t="s">
        <v>975</v>
      </c>
      <c r="C481" s="262">
        <v>11322100</v>
      </c>
      <c r="D481" s="258">
        <v>1</v>
      </c>
      <c r="E481" s="258">
        <v>1132</v>
      </c>
      <c r="F481" s="258">
        <v>2</v>
      </c>
      <c r="G481" s="259">
        <v>1</v>
      </c>
      <c r="H481" s="258">
        <v>0</v>
      </c>
      <c r="I481" s="255" t="str">
        <f t="shared" si="68"/>
        <v>22121815O280</v>
      </c>
      <c r="J481" s="255"/>
      <c r="K481" s="435">
        <v>10302272</v>
      </c>
      <c r="L481" s="435">
        <f t="shared" si="76"/>
        <v>10224910.529999999</v>
      </c>
      <c r="M481" s="439">
        <f t="shared" si="71"/>
        <v>10302272</v>
      </c>
      <c r="N481" s="435">
        <v>10224910.529999999</v>
      </c>
      <c r="O481" s="435">
        <v>10302272</v>
      </c>
      <c r="P481" s="435">
        <v>10224910.529999999</v>
      </c>
      <c r="Q481" s="258" t="str">
        <f t="shared" si="69"/>
        <v>12</v>
      </c>
      <c r="R481" s="439">
        <f t="shared" si="72"/>
        <v>10224910.529999999</v>
      </c>
    </row>
    <row r="482" spans="1:18">
      <c r="A482" s="600">
        <v>221218</v>
      </c>
      <c r="B482" s="600" t="s">
        <v>975</v>
      </c>
      <c r="C482" s="262">
        <v>12212108</v>
      </c>
      <c r="D482" s="258">
        <v>1</v>
      </c>
      <c r="E482" s="258">
        <v>1221</v>
      </c>
      <c r="F482" s="258">
        <v>2</v>
      </c>
      <c r="G482" s="259">
        <v>1</v>
      </c>
      <c r="H482" s="258">
        <v>8</v>
      </c>
      <c r="I482" s="255" t="str">
        <f t="shared" si="68"/>
        <v>22121815O280</v>
      </c>
      <c r="J482" s="255"/>
      <c r="K482" s="435">
        <v>1110864</v>
      </c>
      <c r="L482" s="435">
        <f t="shared" si="76"/>
        <v>1070864</v>
      </c>
      <c r="M482" s="439">
        <f t="shared" si="71"/>
        <v>1110864</v>
      </c>
      <c r="N482" s="435">
        <v>1070864</v>
      </c>
      <c r="O482" s="435">
        <v>1070864</v>
      </c>
      <c r="P482" s="435">
        <v>1070864</v>
      </c>
      <c r="Q482" s="258" t="str">
        <f t="shared" si="69"/>
        <v>12</v>
      </c>
      <c r="R482" s="439">
        <f t="shared" si="72"/>
        <v>1070864</v>
      </c>
    </row>
    <row r="483" spans="1:18">
      <c r="A483" s="600">
        <v>221218</v>
      </c>
      <c r="B483" s="600" t="s">
        <v>975</v>
      </c>
      <c r="C483" s="262">
        <v>13111100</v>
      </c>
      <c r="D483" s="258">
        <v>1</v>
      </c>
      <c r="E483" s="258">
        <v>1311</v>
      </c>
      <c r="F483" s="258">
        <v>1</v>
      </c>
      <c r="G483" s="259">
        <v>1</v>
      </c>
      <c r="H483" s="258">
        <v>0</v>
      </c>
      <c r="I483" s="255" t="str">
        <f t="shared" si="68"/>
        <v>22121815O280</v>
      </c>
      <c r="J483" s="255"/>
      <c r="K483" s="435">
        <v>325676</v>
      </c>
      <c r="L483" s="435">
        <f t="shared" si="76"/>
        <v>323878</v>
      </c>
      <c r="M483" s="439">
        <f t="shared" si="71"/>
        <v>325676</v>
      </c>
      <c r="N483" s="435">
        <v>323878</v>
      </c>
      <c r="O483" s="435">
        <v>325676</v>
      </c>
      <c r="P483" s="435">
        <v>323877.99999999994</v>
      </c>
      <c r="Q483" s="258" t="str">
        <f t="shared" si="69"/>
        <v>11</v>
      </c>
      <c r="R483" s="439">
        <f t="shared" si="72"/>
        <v>323877.99999999994</v>
      </c>
    </row>
    <row r="484" spans="1:18">
      <c r="A484" s="600">
        <v>221218</v>
      </c>
      <c r="B484" s="600" t="s">
        <v>975</v>
      </c>
      <c r="C484" s="262">
        <v>13112100</v>
      </c>
      <c r="D484" s="258">
        <v>1</v>
      </c>
      <c r="E484" s="258">
        <v>1311</v>
      </c>
      <c r="F484" s="258">
        <v>2</v>
      </c>
      <c r="G484" s="259">
        <v>1</v>
      </c>
      <c r="H484" s="258">
        <v>0</v>
      </c>
      <c r="I484" s="255" t="str">
        <f t="shared" si="68"/>
        <v>22121815O280</v>
      </c>
      <c r="J484" s="255"/>
      <c r="K484" s="435">
        <v>162838</v>
      </c>
      <c r="L484" s="435">
        <f t="shared" si="76"/>
        <v>156524.45000000001</v>
      </c>
      <c r="M484" s="439">
        <f t="shared" si="71"/>
        <v>162838</v>
      </c>
      <c r="N484" s="435">
        <v>156524.45000000001</v>
      </c>
      <c r="O484" s="435">
        <v>156524.45000000001</v>
      </c>
      <c r="P484" s="435">
        <v>156524.45000000001</v>
      </c>
      <c r="Q484" s="258" t="str">
        <f t="shared" si="69"/>
        <v>12</v>
      </c>
      <c r="R484" s="439">
        <f t="shared" si="72"/>
        <v>156524.45000000001</v>
      </c>
    </row>
    <row r="485" spans="1:18">
      <c r="A485" s="600">
        <v>221218</v>
      </c>
      <c r="B485" s="600" t="s">
        <v>975</v>
      </c>
      <c r="C485" s="262">
        <v>13211100</v>
      </c>
      <c r="D485" s="258">
        <v>1</v>
      </c>
      <c r="E485" s="258">
        <v>1321</v>
      </c>
      <c r="F485" s="258">
        <v>1</v>
      </c>
      <c r="G485" s="259">
        <v>1</v>
      </c>
      <c r="H485" s="258">
        <v>0</v>
      </c>
      <c r="I485" s="255" t="str">
        <f t="shared" si="68"/>
        <v>22121815O280</v>
      </c>
      <c r="J485" s="255"/>
      <c r="K485" s="435">
        <v>888241</v>
      </c>
      <c r="L485" s="435">
        <f t="shared" si="76"/>
        <v>868237</v>
      </c>
      <c r="M485" s="439">
        <f t="shared" si="71"/>
        <v>888241</v>
      </c>
      <c r="N485" s="435">
        <v>868237</v>
      </c>
      <c r="O485" s="435">
        <v>868237</v>
      </c>
      <c r="P485" s="435">
        <v>868237</v>
      </c>
      <c r="Q485" s="258" t="str">
        <f t="shared" si="69"/>
        <v>11</v>
      </c>
      <c r="R485" s="439">
        <f t="shared" si="72"/>
        <v>868237</v>
      </c>
    </row>
    <row r="486" spans="1:18">
      <c r="A486" s="600">
        <v>221218</v>
      </c>
      <c r="B486" s="600" t="s">
        <v>975</v>
      </c>
      <c r="C486" s="262">
        <v>13212100</v>
      </c>
      <c r="D486" s="258">
        <v>1</v>
      </c>
      <c r="E486" s="258">
        <v>1321</v>
      </c>
      <c r="F486" s="258">
        <v>2</v>
      </c>
      <c r="G486" s="259">
        <v>1</v>
      </c>
      <c r="H486" s="258">
        <v>0</v>
      </c>
      <c r="I486" s="255" t="str">
        <f t="shared" si="68"/>
        <v>22121815O280</v>
      </c>
      <c r="J486" s="255"/>
      <c r="K486" s="435">
        <v>444121</v>
      </c>
      <c r="L486" s="435">
        <f t="shared" si="76"/>
        <v>437121</v>
      </c>
      <c r="M486" s="439">
        <f t="shared" si="71"/>
        <v>444121</v>
      </c>
      <c r="N486" s="435">
        <v>437121</v>
      </c>
      <c r="O486" s="435">
        <v>437121</v>
      </c>
      <c r="P486" s="435">
        <v>437121</v>
      </c>
      <c r="Q486" s="258" t="str">
        <f t="shared" si="69"/>
        <v>12</v>
      </c>
      <c r="R486" s="439">
        <f t="shared" si="72"/>
        <v>437121</v>
      </c>
    </row>
    <row r="487" spans="1:18">
      <c r="A487" s="600">
        <v>221218</v>
      </c>
      <c r="B487" s="600" t="s">
        <v>975</v>
      </c>
      <c r="C487" s="262">
        <v>13221100</v>
      </c>
      <c r="D487" s="258">
        <v>1</v>
      </c>
      <c r="E487" s="258">
        <v>1322</v>
      </c>
      <c r="F487" s="258">
        <v>1</v>
      </c>
      <c r="G487" s="259">
        <v>1</v>
      </c>
      <c r="H487" s="258">
        <v>0</v>
      </c>
      <c r="I487" s="255" t="str">
        <f t="shared" si="68"/>
        <v>22121815O280</v>
      </c>
      <c r="J487" s="255"/>
      <c r="K487" s="435">
        <v>18000</v>
      </c>
      <c r="L487" s="435">
        <f t="shared" si="76"/>
        <v>18000</v>
      </c>
      <c r="M487" s="439">
        <f t="shared" si="71"/>
        <v>18000</v>
      </c>
      <c r="N487" s="435">
        <v>18000</v>
      </c>
      <c r="O487" s="435">
        <v>18000</v>
      </c>
      <c r="P487" s="435">
        <v>18000</v>
      </c>
      <c r="Q487" s="258" t="str">
        <f t="shared" si="69"/>
        <v>11</v>
      </c>
      <c r="R487" s="439">
        <f t="shared" si="72"/>
        <v>18000</v>
      </c>
    </row>
    <row r="488" spans="1:18">
      <c r="A488" s="600">
        <v>221218</v>
      </c>
      <c r="B488" s="600" t="s">
        <v>975</v>
      </c>
      <c r="C488" s="262">
        <v>13222100</v>
      </c>
      <c r="D488" s="258">
        <v>1</v>
      </c>
      <c r="E488" s="258">
        <v>1322</v>
      </c>
      <c r="F488" s="258">
        <v>2</v>
      </c>
      <c r="G488" s="259">
        <v>1</v>
      </c>
      <c r="H488" s="258">
        <v>0</v>
      </c>
      <c r="I488" s="255" t="str">
        <f t="shared" si="68"/>
        <v>22121815O280</v>
      </c>
      <c r="J488" s="255"/>
      <c r="K488" s="435">
        <v>9000</v>
      </c>
      <c r="L488" s="435">
        <f t="shared" si="76"/>
        <v>9000</v>
      </c>
      <c r="M488" s="439">
        <f t="shared" si="71"/>
        <v>9000</v>
      </c>
      <c r="N488" s="435">
        <v>9000</v>
      </c>
      <c r="O488" s="435">
        <v>9000</v>
      </c>
      <c r="P488" s="435">
        <v>9000</v>
      </c>
      <c r="Q488" s="258" t="str">
        <f t="shared" si="69"/>
        <v>12</v>
      </c>
      <c r="R488" s="439">
        <f t="shared" si="72"/>
        <v>9000</v>
      </c>
    </row>
    <row r="489" spans="1:18">
      <c r="A489" s="600">
        <v>221218</v>
      </c>
      <c r="B489" s="600" t="s">
        <v>975</v>
      </c>
      <c r="C489" s="262">
        <v>13231100</v>
      </c>
      <c r="D489" s="258">
        <v>1</v>
      </c>
      <c r="E489" s="258">
        <v>1323</v>
      </c>
      <c r="F489" s="258">
        <v>1</v>
      </c>
      <c r="G489" s="259">
        <v>1</v>
      </c>
      <c r="H489" s="258">
        <v>0</v>
      </c>
      <c r="I489" s="255" t="str">
        <f t="shared" si="68"/>
        <v>22121815O280</v>
      </c>
      <c r="J489" s="255"/>
      <c r="K489" s="435">
        <v>4547730</v>
      </c>
      <c r="L489" s="435">
        <f t="shared" si="76"/>
        <v>4547730</v>
      </c>
      <c r="M489" s="439">
        <f t="shared" si="71"/>
        <v>4547730</v>
      </c>
      <c r="N489" s="435">
        <v>4547730</v>
      </c>
      <c r="O489" s="435">
        <v>4547730</v>
      </c>
      <c r="P489" s="435">
        <v>4547730</v>
      </c>
      <c r="Q489" s="258" t="str">
        <f t="shared" si="69"/>
        <v>11</v>
      </c>
      <c r="R489" s="439">
        <f t="shared" si="72"/>
        <v>4547730</v>
      </c>
    </row>
    <row r="490" spans="1:18">
      <c r="A490" s="600">
        <v>221218</v>
      </c>
      <c r="B490" s="600" t="s">
        <v>975</v>
      </c>
      <c r="C490" s="262">
        <v>13232100</v>
      </c>
      <c r="D490" s="258">
        <v>1</v>
      </c>
      <c r="E490" s="258">
        <v>1323</v>
      </c>
      <c r="F490" s="258">
        <v>2</v>
      </c>
      <c r="G490" s="259">
        <v>1</v>
      </c>
      <c r="H490" s="258">
        <v>0</v>
      </c>
      <c r="I490" s="255" t="str">
        <f t="shared" si="68"/>
        <v>22121815O280</v>
      </c>
      <c r="J490" s="255"/>
      <c r="K490" s="435">
        <v>2273865</v>
      </c>
      <c r="L490" s="435">
        <f t="shared" si="76"/>
        <v>2273865</v>
      </c>
      <c r="M490" s="439">
        <f t="shared" si="71"/>
        <v>2273865</v>
      </c>
      <c r="N490" s="435">
        <v>2273865</v>
      </c>
      <c r="O490" s="435">
        <v>2273865</v>
      </c>
      <c r="P490" s="435">
        <v>2273865</v>
      </c>
      <c r="Q490" s="258" t="str">
        <f t="shared" si="69"/>
        <v>12</v>
      </c>
      <c r="R490" s="439">
        <f t="shared" si="72"/>
        <v>2273865</v>
      </c>
    </row>
    <row r="491" spans="1:18">
      <c r="A491" s="600">
        <v>221218</v>
      </c>
      <c r="B491" s="600" t="s">
        <v>975</v>
      </c>
      <c r="C491" s="262">
        <v>13232108</v>
      </c>
      <c r="D491" s="258">
        <v>1</v>
      </c>
      <c r="E491" s="258">
        <v>1323</v>
      </c>
      <c r="F491" s="258">
        <v>2</v>
      </c>
      <c r="G491" s="259">
        <v>1</v>
      </c>
      <c r="H491" s="258">
        <v>8</v>
      </c>
      <c r="I491" s="255" t="str">
        <f t="shared" si="68"/>
        <v>22121815O280</v>
      </c>
      <c r="J491" s="255"/>
      <c r="K491" s="435">
        <v>115992</v>
      </c>
      <c r="L491" s="435">
        <f t="shared" si="76"/>
        <v>0</v>
      </c>
      <c r="M491" s="439">
        <f t="shared" si="71"/>
        <v>115992</v>
      </c>
      <c r="N491" s="435">
        <v>0</v>
      </c>
      <c r="Q491" s="258" t="str">
        <f t="shared" si="69"/>
        <v>12</v>
      </c>
      <c r="R491" s="439">
        <f t="shared" si="72"/>
        <v>0</v>
      </c>
    </row>
    <row r="492" spans="1:18">
      <c r="A492" s="600">
        <v>221218</v>
      </c>
      <c r="B492" s="600" t="s">
        <v>975</v>
      </c>
      <c r="C492" s="262">
        <v>13311100</v>
      </c>
      <c r="D492" s="258">
        <v>1</v>
      </c>
      <c r="E492" s="258">
        <v>1331</v>
      </c>
      <c r="F492" s="258">
        <v>1</v>
      </c>
      <c r="G492" s="259">
        <v>1</v>
      </c>
      <c r="H492" s="258">
        <v>0</v>
      </c>
      <c r="I492" s="255" t="str">
        <f t="shared" si="68"/>
        <v>22121815O280</v>
      </c>
      <c r="J492" s="255"/>
      <c r="K492" s="435">
        <v>3176594</v>
      </c>
      <c r="L492" s="435">
        <f t="shared" si="76"/>
        <v>3172099.78</v>
      </c>
      <c r="M492" s="439">
        <f t="shared" si="71"/>
        <v>3176594</v>
      </c>
      <c r="N492" s="435">
        <v>3172099.78</v>
      </c>
      <c r="O492" s="435">
        <v>3176594</v>
      </c>
      <c r="P492" s="435">
        <v>3172099.7800000003</v>
      </c>
      <c r="Q492" s="258" t="str">
        <f t="shared" si="69"/>
        <v>11</v>
      </c>
      <c r="R492" s="439">
        <f t="shared" si="72"/>
        <v>3172099.7800000003</v>
      </c>
    </row>
    <row r="493" spans="1:18">
      <c r="A493" s="600">
        <v>221218</v>
      </c>
      <c r="B493" s="600" t="s">
        <v>975</v>
      </c>
      <c r="C493" s="262">
        <v>13312100</v>
      </c>
      <c r="D493" s="258">
        <v>1</v>
      </c>
      <c r="E493" s="258">
        <v>1331</v>
      </c>
      <c r="F493" s="258">
        <v>2</v>
      </c>
      <c r="G493" s="259">
        <v>1</v>
      </c>
      <c r="H493" s="258">
        <v>0</v>
      </c>
      <c r="I493" s="255" t="str">
        <f t="shared" si="68"/>
        <v>22121815O280</v>
      </c>
      <c r="J493" s="255"/>
      <c r="K493" s="435">
        <v>1588297</v>
      </c>
      <c r="L493" s="435">
        <f t="shared" si="76"/>
        <v>1587525</v>
      </c>
      <c r="M493" s="439">
        <f t="shared" si="71"/>
        <v>1588297</v>
      </c>
      <c r="N493" s="435">
        <v>1587525</v>
      </c>
      <c r="O493" s="435">
        <v>1588297</v>
      </c>
      <c r="P493" s="435">
        <v>1587525</v>
      </c>
      <c r="Q493" s="258" t="str">
        <f t="shared" si="69"/>
        <v>12</v>
      </c>
      <c r="R493" s="439">
        <f t="shared" si="72"/>
        <v>1587525</v>
      </c>
    </row>
    <row r="494" spans="1:18">
      <c r="A494" s="600">
        <v>221218</v>
      </c>
      <c r="B494" s="600" t="s">
        <v>975</v>
      </c>
      <c r="C494" s="262">
        <v>13321100</v>
      </c>
      <c r="D494" s="258">
        <v>1</v>
      </c>
      <c r="E494" s="258">
        <v>1332</v>
      </c>
      <c r="F494" s="258">
        <v>1</v>
      </c>
      <c r="G494" s="259">
        <v>1</v>
      </c>
      <c r="H494" s="258">
        <v>0</v>
      </c>
      <c r="I494" s="255" t="str">
        <f t="shared" si="68"/>
        <v>22121815O280</v>
      </c>
      <c r="J494" s="255"/>
      <c r="K494" s="435">
        <v>1829980</v>
      </c>
      <c r="L494" s="435">
        <f t="shared" si="76"/>
        <v>1824074.23</v>
      </c>
      <c r="M494" s="439">
        <f t="shared" si="71"/>
        <v>1829980</v>
      </c>
      <c r="N494" s="435">
        <v>1824074.23</v>
      </c>
      <c r="O494" s="435">
        <v>1829980</v>
      </c>
      <c r="P494" s="435">
        <v>1824074.23</v>
      </c>
      <c r="Q494" s="258" t="str">
        <f t="shared" si="69"/>
        <v>11</v>
      </c>
      <c r="R494" s="439">
        <f t="shared" si="72"/>
        <v>1824074.23</v>
      </c>
    </row>
    <row r="495" spans="1:18">
      <c r="A495" s="600">
        <v>221218</v>
      </c>
      <c r="B495" s="600" t="s">
        <v>975</v>
      </c>
      <c r="C495" s="262">
        <v>13322100</v>
      </c>
      <c r="D495" s="258">
        <v>1</v>
      </c>
      <c r="E495" s="258">
        <v>1332</v>
      </c>
      <c r="F495" s="258">
        <v>2</v>
      </c>
      <c r="G495" s="259">
        <v>1</v>
      </c>
      <c r="H495" s="258">
        <v>0</v>
      </c>
      <c r="I495" s="255" t="str">
        <f t="shared" si="68"/>
        <v>22121815O280</v>
      </c>
      <c r="J495" s="255"/>
      <c r="K495" s="435">
        <v>914990</v>
      </c>
      <c r="L495" s="435">
        <f t="shared" si="76"/>
        <v>914990</v>
      </c>
      <c r="M495" s="439">
        <f t="shared" si="71"/>
        <v>914990</v>
      </c>
      <c r="N495" s="435">
        <v>914990</v>
      </c>
      <c r="O495" s="435">
        <v>914990</v>
      </c>
      <c r="P495" s="435">
        <v>914990</v>
      </c>
      <c r="Q495" s="258" t="str">
        <f t="shared" si="69"/>
        <v>12</v>
      </c>
      <c r="R495" s="439">
        <f t="shared" si="72"/>
        <v>914990</v>
      </c>
    </row>
    <row r="496" spans="1:18">
      <c r="A496" s="600">
        <v>221218</v>
      </c>
      <c r="B496" s="600" t="s">
        <v>975</v>
      </c>
      <c r="C496" s="262">
        <v>13411100</v>
      </c>
      <c r="D496" s="258">
        <v>1</v>
      </c>
      <c r="E496" s="258">
        <v>1341</v>
      </c>
      <c r="F496" s="258">
        <v>1</v>
      </c>
      <c r="G496" s="259">
        <v>1</v>
      </c>
      <c r="H496" s="258">
        <v>0</v>
      </c>
      <c r="I496" s="255" t="str">
        <f t="shared" si="68"/>
        <v>22121815O280</v>
      </c>
      <c r="J496" s="255"/>
      <c r="K496" s="435">
        <v>222712</v>
      </c>
      <c r="L496" s="435">
        <f t="shared" si="76"/>
        <v>234805.01</v>
      </c>
      <c r="M496" s="439">
        <f t="shared" si="71"/>
        <v>222712</v>
      </c>
      <c r="N496" s="435">
        <v>234805.01</v>
      </c>
      <c r="O496" s="435">
        <v>235033.18</v>
      </c>
      <c r="P496" s="435">
        <v>234805.00999999998</v>
      </c>
      <c r="Q496" s="258" t="str">
        <f t="shared" si="69"/>
        <v>11</v>
      </c>
      <c r="R496" s="439">
        <f t="shared" si="72"/>
        <v>234805.00999999998</v>
      </c>
    </row>
    <row r="497" spans="1:18">
      <c r="A497" s="600">
        <v>221218</v>
      </c>
      <c r="B497" s="600" t="s">
        <v>975</v>
      </c>
      <c r="C497" s="262">
        <v>13431100</v>
      </c>
      <c r="D497" s="258">
        <v>1</v>
      </c>
      <c r="E497" s="258">
        <v>1343</v>
      </c>
      <c r="F497" s="258">
        <v>1</v>
      </c>
      <c r="G497" s="259">
        <v>1</v>
      </c>
      <c r="H497" s="258">
        <v>0</v>
      </c>
      <c r="I497" s="255" t="str">
        <f t="shared" si="68"/>
        <v>22121815O280</v>
      </c>
      <c r="J497" s="255"/>
      <c r="K497" s="435">
        <v>2442958</v>
      </c>
      <c r="L497" s="435">
        <f t="shared" si="76"/>
        <v>2438084</v>
      </c>
      <c r="M497" s="439">
        <f t="shared" si="71"/>
        <v>2442958</v>
      </c>
      <c r="N497" s="435">
        <v>2438084</v>
      </c>
      <c r="O497" s="435">
        <v>2442958</v>
      </c>
      <c r="P497" s="435">
        <v>2438084</v>
      </c>
      <c r="Q497" s="258" t="str">
        <f t="shared" si="69"/>
        <v>11</v>
      </c>
      <c r="R497" s="439">
        <f t="shared" si="72"/>
        <v>2438084</v>
      </c>
    </row>
    <row r="498" spans="1:18">
      <c r="A498" s="600">
        <v>221218</v>
      </c>
      <c r="B498" s="600" t="s">
        <v>975</v>
      </c>
      <c r="C498" s="262">
        <v>13432100</v>
      </c>
      <c r="D498" s="258">
        <v>1</v>
      </c>
      <c r="E498" s="258">
        <v>1343</v>
      </c>
      <c r="F498" s="258">
        <v>2</v>
      </c>
      <c r="G498" s="259">
        <v>1</v>
      </c>
      <c r="H498" s="258">
        <v>0</v>
      </c>
      <c r="I498" s="255" t="str">
        <f t="shared" si="68"/>
        <v>22121815O280</v>
      </c>
      <c r="J498" s="255"/>
      <c r="K498" s="435">
        <v>1221479</v>
      </c>
      <c r="L498" s="435">
        <f t="shared" si="76"/>
        <v>1221479</v>
      </c>
      <c r="M498" s="439">
        <f t="shared" si="71"/>
        <v>1221479</v>
      </c>
      <c r="N498" s="435">
        <v>1221479</v>
      </c>
      <c r="O498" s="435">
        <v>1221479</v>
      </c>
      <c r="P498" s="435">
        <v>1221479</v>
      </c>
      <c r="Q498" s="258" t="str">
        <f t="shared" si="69"/>
        <v>12</v>
      </c>
      <c r="R498" s="439">
        <f t="shared" si="72"/>
        <v>1221479</v>
      </c>
    </row>
    <row r="499" spans="1:18">
      <c r="A499" s="600">
        <v>221218</v>
      </c>
      <c r="B499" s="600" t="s">
        <v>975</v>
      </c>
      <c r="C499" s="262">
        <v>14111201</v>
      </c>
      <c r="D499" s="258">
        <v>1</v>
      </c>
      <c r="E499" s="258">
        <v>1411</v>
      </c>
      <c r="F499" s="258">
        <v>1</v>
      </c>
      <c r="G499" s="259">
        <v>2</v>
      </c>
      <c r="H499" s="258">
        <v>1</v>
      </c>
      <c r="I499" s="255" t="str">
        <f t="shared" si="68"/>
        <v>22121815O280</v>
      </c>
      <c r="J499" s="255"/>
      <c r="K499" s="435">
        <v>3356806</v>
      </c>
      <c r="L499" s="435">
        <f t="shared" si="76"/>
        <v>2896202.62</v>
      </c>
      <c r="M499" s="439">
        <f t="shared" si="71"/>
        <v>3356806</v>
      </c>
      <c r="N499" s="435">
        <v>2896202.62</v>
      </c>
      <c r="O499" s="435">
        <f t="shared" ref="O499:O515" si="77">P499</f>
        <v>2896202.6200000006</v>
      </c>
      <c r="P499" s="435">
        <v>2896202.6200000006</v>
      </c>
      <c r="Q499" s="258" t="str">
        <f t="shared" si="69"/>
        <v>11</v>
      </c>
      <c r="R499" s="439">
        <f t="shared" si="72"/>
        <v>2896202.6200000006</v>
      </c>
    </row>
    <row r="500" spans="1:18">
      <c r="A500" s="600">
        <v>221218</v>
      </c>
      <c r="B500" s="600" t="s">
        <v>975</v>
      </c>
      <c r="C500" s="262">
        <v>14111203</v>
      </c>
      <c r="D500" s="258">
        <v>1</v>
      </c>
      <c r="E500" s="258">
        <v>1411</v>
      </c>
      <c r="F500" s="258">
        <v>1</v>
      </c>
      <c r="G500" s="259">
        <v>2</v>
      </c>
      <c r="H500" s="258">
        <v>3</v>
      </c>
      <c r="I500" s="255" t="str">
        <f t="shared" si="68"/>
        <v>22121815O280</v>
      </c>
      <c r="J500" s="255"/>
      <c r="K500" s="435">
        <v>1506762</v>
      </c>
      <c r="L500" s="435">
        <f t="shared" si="76"/>
        <v>1386982.02</v>
      </c>
      <c r="M500" s="439">
        <f t="shared" si="71"/>
        <v>1506762</v>
      </c>
      <c r="N500" s="435">
        <v>1386982.02</v>
      </c>
      <c r="O500" s="435">
        <f t="shared" si="77"/>
        <v>1386982.0200000003</v>
      </c>
      <c r="P500" s="435">
        <v>1386982.0200000003</v>
      </c>
      <c r="Q500" s="258" t="str">
        <f t="shared" si="69"/>
        <v>11</v>
      </c>
      <c r="R500" s="439">
        <f t="shared" si="72"/>
        <v>1386982.0200000003</v>
      </c>
    </row>
    <row r="501" spans="1:18">
      <c r="A501" s="600">
        <v>221218</v>
      </c>
      <c r="B501" s="600" t="s">
        <v>975</v>
      </c>
      <c r="C501" s="262">
        <v>14112201</v>
      </c>
      <c r="D501" s="258">
        <v>1</v>
      </c>
      <c r="E501" s="258">
        <v>1411</v>
      </c>
      <c r="F501" s="258">
        <v>2</v>
      </c>
      <c r="G501" s="259">
        <v>2</v>
      </c>
      <c r="H501" s="258">
        <v>1</v>
      </c>
      <c r="I501" s="255" t="str">
        <f t="shared" si="68"/>
        <v>22121815O280</v>
      </c>
      <c r="J501" s="255"/>
      <c r="K501" s="435">
        <v>1678404</v>
      </c>
      <c r="L501" s="435">
        <f t="shared" si="76"/>
        <v>1448101.74</v>
      </c>
      <c r="M501" s="439">
        <f t="shared" si="71"/>
        <v>1678404</v>
      </c>
      <c r="N501" s="435">
        <v>1448101.74</v>
      </c>
      <c r="O501" s="435">
        <f t="shared" si="77"/>
        <v>1448101.7400000002</v>
      </c>
      <c r="P501" s="435">
        <v>1448101.7400000002</v>
      </c>
      <c r="Q501" s="258" t="str">
        <f t="shared" si="69"/>
        <v>12</v>
      </c>
      <c r="R501" s="439">
        <f t="shared" si="72"/>
        <v>1448101.7400000002</v>
      </c>
    </row>
    <row r="502" spans="1:18">
      <c r="A502" s="600">
        <v>221218</v>
      </c>
      <c r="B502" s="600" t="s">
        <v>975</v>
      </c>
      <c r="C502" s="262">
        <v>14112203</v>
      </c>
      <c r="D502" s="258">
        <v>1</v>
      </c>
      <c r="E502" s="258">
        <v>1411</v>
      </c>
      <c r="F502" s="258">
        <v>2</v>
      </c>
      <c r="G502" s="259">
        <v>2</v>
      </c>
      <c r="H502" s="258">
        <v>3</v>
      </c>
      <c r="I502" s="255" t="str">
        <f t="shared" si="68"/>
        <v>22121815O280</v>
      </c>
      <c r="J502" s="255"/>
      <c r="K502" s="435">
        <v>753381</v>
      </c>
      <c r="L502" s="435">
        <f t="shared" si="76"/>
        <v>693491.01</v>
      </c>
      <c r="M502" s="439">
        <f t="shared" si="71"/>
        <v>753381</v>
      </c>
      <c r="N502" s="435">
        <v>693491.01</v>
      </c>
      <c r="O502" s="435">
        <f t="shared" si="77"/>
        <v>693491.01000000013</v>
      </c>
      <c r="P502" s="435">
        <v>693491.01000000013</v>
      </c>
      <c r="Q502" s="258" t="str">
        <f t="shared" si="69"/>
        <v>12</v>
      </c>
      <c r="R502" s="439">
        <f t="shared" si="72"/>
        <v>693491.01000000013</v>
      </c>
    </row>
    <row r="503" spans="1:18">
      <c r="A503" s="600">
        <v>221218</v>
      </c>
      <c r="B503" s="600" t="s">
        <v>975</v>
      </c>
      <c r="C503" s="262">
        <v>14112208</v>
      </c>
      <c r="D503" s="258">
        <v>1</v>
      </c>
      <c r="E503" s="258">
        <v>1411</v>
      </c>
      <c r="F503" s="258">
        <v>2</v>
      </c>
      <c r="G503" s="259">
        <v>2</v>
      </c>
      <c r="H503" s="258">
        <v>8</v>
      </c>
      <c r="I503" s="255" t="str">
        <f t="shared" si="68"/>
        <v>22121815O280</v>
      </c>
      <c r="J503" s="255"/>
      <c r="K503" s="435">
        <v>116820</v>
      </c>
      <c r="L503" s="435">
        <f t="shared" si="76"/>
        <v>68986.19</v>
      </c>
      <c r="M503" s="439">
        <f t="shared" si="71"/>
        <v>116820</v>
      </c>
      <c r="N503" s="435">
        <v>68986.19</v>
      </c>
      <c r="O503" s="435">
        <f t="shared" si="77"/>
        <v>68986.19</v>
      </c>
      <c r="P503" s="435">
        <v>68986.19</v>
      </c>
      <c r="Q503" s="258" t="str">
        <f t="shared" si="69"/>
        <v>12</v>
      </c>
      <c r="R503" s="439">
        <f t="shared" si="72"/>
        <v>68986.19</v>
      </c>
    </row>
    <row r="504" spans="1:18">
      <c r="A504" s="600">
        <v>221218</v>
      </c>
      <c r="B504" s="600" t="s">
        <v>975</v>
      </c>
      <c r="C504" s="262">
        <v>14211201</v>
      </c>
      <c r="D504" s="258">
        <v>1</v>
      </c>
      <c r="E504" s="258">
        <v>1421</v>
      </c>
      <c r="F504" s="258">
        <v>1</v>
      </c>
      <c r="G504" s="259">
        <v>2</v>
      </c>
      <c r="H504" s="258">
        <v>1</v>
      </c>
      <c r="I504" s="255" t="str">
        <f t="shared" si="68"/>
        <v>22121815O280</v>
      </c>
      <c r="J504" s="255"/>
      <c r="K504" s="435">
        <v>560554</v>
      </c>
      <c r="L504" s="435">
        <f t="shared" si="76"/>
        <v>560554</v>
      </c>
      <c r="M504" s="439">
        <f t="shared" si="71"/>
        <v>560554</v>
      </c>
      <c r="N504" s="435">
        <v>560554</v>
      </c>
      <c r="O504" s="435">
        <f t="shared" si="77"/>
        <v>560554</v>
      </c>
      <c r="P504" s="435">
        <v>560554</v>
      </c>
      <c r="Q504" s="258" t="str">
        <f t="shared" si="69"/>
        <v>11</v>
      </c>
      <c r="R504" s="439">
        <f t="shared" si="72"/>
        <v>560554</v>
      </c>
    </row>
    <row r="505" spans="1:18">
      <c r="A505" s="600">
        <v>221218</v>
      </c>
      <c r="B505" s="600" t="s">
        <v>975</v>
      </c>
      <c r="C505" s="262">
        <v>14211203</v>
      </c>
      <c r="D505" s="258">
        <v>1</v>
      </c>
      <c r="E505" s="258">
        <v>1421</v>
      </c>
      <c r="F505" s="258">
        <v>1</v>
      </c>
      <c r="G505" s="259">
        <v>2</v>
      </c>
      <c r="H505" s="258">
        <v>3</v>
      </c>
      <c r="I505" s="255" t="str">
        <f t="shared" si="68"/>
        <v>22121815O280</v>
      </c>
      <c r="J505" s="255"/>
      <c r="K505" s="435">
        <v>1116125</v>
      </c>
      <c r="L505" s="435">
        <f t="shared" si="76"/>
        <v>1027399.54</v>
      </c>
      <c r="M505" s="439">
        <f t="shared" si="71"/>
        <v>1116125</v>
      </c>
      <c r="N505" s="435">
        <v>1027399.54</v>
      </c>
      <c r="O505" s="435">
        <f t="shared" si="77"/>
        <v>1027399.5399999999</v>
      </c>
      <c r="P505" s="435">
        <v>1027399.5399999999</v>
      </c>
      <c r="Q505" s="258" t="str">
        <f t="shared" si="69"/>
        <v>11</v>
      </c>
      <c r="R505" s="439">
        <f t="shared" si="72"/>
        <v>1027399.5399999999</v>
      </c>
    </row>
    <row r="506" spans="1:18">
      <c r="A506" s="600">
        <v>221218</v>
      </c>
      <c r="B506" s="600" t="s">
        <v>975</v>
      </c>
      <c r="C506" s="262">
        <v>14212201</v>
      </c>
      <c r="D506" s="258">
        <v>1</v>
      </c>
      <c r="E506" s="258">
        <v>1421</v>
      </c>
      <c r="F506" s="258">
        <v>2</v>
      </c>
      <c r="G506" s="259">
        <v>2</v>
      </c>
      <c r="H506" s="258">
        <v>1</v>
      </c>
      <c r="I506" s="255" t="str">
        <f t="shared" si="68"/>
        <v>22121815O280</v>
      </c>
      <c r="J506" s="255"/>
      <c r="K506" s="435">
        <v>280277</v>
      </c>
      <c r="L506" s="435">
        <f t="shared" si="76"/>
        <v>280277</v>
      </c>
      <c r="M506" s="439">
        <f t="shared" si="71"/>
        <v>280277</v>
      </c>
      <c r="N506" s="435">
        <v>280277</v>
      </c>
      <c r="O506" s="435">
        <f t="shared" si="77"/>
        <v>280277</v>
      </c>
      <c r="P506" s="435">
        <v>280277</v>
      </c>
      <c r="Q506" s="258" t="str">
        <f t="shared" si="69"/>
        <v>12</v>
      </c>
      <c r="R506" s="439">
        <f t="shared" si="72"/>
        <v>280277</v>
      </c>
    </row>
    <row r="507" spans="1:18">
      <c r="A507" s="600">
        <v>221218</v>
      </c>
      <c r="B507" s="600" t="s">
        <v>975</v>
      </c>
      <c r="C507" s="262">
        <v>14212203</v>
      </c>
      <c r="D507" s="258">
        <v>1</v>
      </c>
      <c r="E507" s="258">
        <v>1421</v>
      </c>
      <c r="F507" s="258">
        <v>2</v>
      </c>
      <c r="G507" s="259">
        <v>2</v>
      </c>
      <c r="H507" s="258">
        <v>3</v>
      </c>
      <c r="I507" s="255" t="str">
        <f t="shared" si="68"/>
        <v>22121815O280</v>
      </c>
      <c r="J507" s="255"/>
      <c r="K507" s="435">
        <v>558063</v>
      </c>
      <c r="L507" s="435">
        <f t="shared" si="76"/>
        <v>513700.07</v>
      </c>
      <c r="M507" s="439">
        <f t="shared" si="71"/>
        <v>558063</v>
      </c>
      <c r="N507" s="435">
        <v>513700.07</v>
      </c>
      <c r="O507" s="435">
        <f t="shared" si="77"/>
        <v>513700.06999999989</v>
      </c>
      <c r="P507" s="435">
        <v>513700.06999999989</v>
      </c>
      <c r="Q507" s="258" t="str">
        <f t="shared" si="69"/>
        <v>12</v>
      </c>
      <c r="R507" s="439">
        <f t="shared" si="72"/>
        <v>513700.06999999989</v>
      </c>
    </row>
    <row r="508" spans="1:18">
      <c r="A508" s="600">
        <v>221218</v>
      </c>
      <c r="B508" s="600" t="s">
        <v>975</v>
      </c>
      <c r="C508" s="262">
        <v>14311200</v>
      </c>
      <c r="D508" s="258">
        <v>1</v>
      </c>
      <c r="E508" s="258">
        <v>1431</v>
      </c>
      <c r="F508" s="258">
        <v>1</v>
      </c>
      <c r="G508" s="259">
        <v>2</v>
      </c>
      <c r="H508" s="258">
        <v>0</v>
      </c>
      <c r="I508" s="255" t="str">
        <f t="shared" si="68"/>
        <v>22121815O280</v>
      </c>
      <c r="J508" s="255"/>
      <c r="K508" s="435">
        <v>800065</v>
      </c>
      <c r="L508" s="435">
        <f t="shared" si="76"/>
        <v>792555.01</v>
      </c>
      <c r="M508" s="439">
        <f t="shared" si="71"/>
        <v>800065</v>
      </c>
      <c r="N508" s="435">
        <v>792555.01</v>
      </c>
      <c r="O508" s="435">
        <f t="shared" si="77"/>
        <v>792555.01</v>
      </c>
      <c r="P508" s="435">
        <v>792555.01</v>
      </c>
      <c r="Q508" s="258" t="str">
        <f t="shared" si="69"/>
        <v>11</v>
      </c>
      <c r="R508" s="439">
        <f t="shared" si="72"/>
        <v>792555.01</v>
      </c>
    </row>
    <row r="509" spans="1:18">
      <c r="A509" s="600">
        <v>221218</v>
      </c>
      <c r="B509" s="600" t="s">
        <v>975</v>
      </c>
      <c r="C509" s="262">
        <v>14312200</v>
      </c>
      <c r="D509" s="258">
        <v>1</v>
      </c>
      <c r="E509" s="258">
        <v>1431</v>
      </c>
      <c r="F509" s="258">
        <v>2</v>
      </c>
      <c r="G509" s="259">
        <v>2</v>
      </c>
      <c r="H509" s="258">
        <v>0</v>
      </c>
      <c r="I509" s="255" t="str">
        <f t="shared" si="68"/>
        <v>22121815O280</v>
      </c>
      <c r="J509" s="255"/>
      <c r="K509" s="435">
        <v>400032</v>
      </c>
      <c r="L509" s="435">
        <f t="shared" si="76"/>
        <v>396277</v>
      </c>
      <c r="M509" s="439">
        <f t="shared" si="71"/>
        <v>400032</v>
      </c>
      <c r="N509" s="435">
        <v>396277</v>
      </c>
      <c r="O509" s="435">
        <f t="shared" si="77"/>
        <v>396276.99999999994</v>
      </c>
      <c r="P509" s="435">
        <v>396276.99999999994</v>
      </c>
      <c r="Q509" s="258" t="str">
        <f t="shared" si="69"/>
        <v>12</v>
      </c>
      <c r="R509" s="439">
        <f t="shared" si="72"/>
        <v>396276.99999999994</v>
      </c>
    </row>
    <row r="510" spans="1:18">
      <c r="A510" s="600">
        <v>221218</v>
      </c>
      <c r="B510" s="600" t="s">
        <v>975</v>
      </c>
      <c r="C510" s="262">
        <v>14411200</v>
      </c>
      <c r="D510" s="258">
        <v>1</v>
      </c>
      <c r="E510" s="258">
        <v>1441</v>
      </c>
      <c r="F510" s="258">
        <v>1</v>
      </c>
      <c r="G510" s="259">
        <v>2</v>
      </c>
      <c r="H510" s="258">
        <v>0</v>
      </c>
      <c r="I510" s="255" t="str">
        <f t="shared" si="68"/>
        <v>22121815O280</v>
      </c>
      <c r="J510" s="255"/>
      <c r="K510" s="435">
        <v>1230726</v>
      </c>
      <c r="L510" s="435">
        <f t="shared" si="76"/>
        <v>1230726</v>
      </c>
      <c r="M510" s="439">
        <f t="shared" si="71"/>
        <v>1230726</v>
      </c>
      <c r="N510" s="435">
        <v>1230726</v>
      </c>
      <c r="O510" s="435">
        <f t="shared" si="77"/>
        <v>1230725.9999999995</v>
      </c>
      <c r="P510" s="435">
        <v>1230725.9999999995</v>
      </c>
      <c r="Q510" s="258" t="str">
        <f t="shared" si="69"/>
        <v>11</v>
      </c>
      <c r="R510" s="439">
        <f t="shared" si="72"/>
        <v>1230725.9999999995</v>
      </c>
    </row>
    <row r="511" spans="1:18">
      <c r="A511" s="600">
        <v>221218</v>
      </c>
      <c r="B511" s="600" t="s">
        <v>975</v>
      </c>
      <c r="C511" s="262">
        <v>14412200</v>
      </c>
      <c r="D511" s="258">
        <v>1</v>
      </c>
      <c r="E511" s="258">
        <v>1441</v>
      </c>
      <c r="F511" s="258">
        <v>2</v>
      </c>
      <c r="G511" s="259">
        <v>2</v>
      </c>
      <c r="H511" s="258">
        <v>0</v>
      </c>
      <c r="I511" s="255" t="str">
        <f t="shared" si="68"/>
        <v>22121815O280</v>
      </c>
      <c r="J511" s="255"/>
      <c r="K511" s="435">
        <v>615364</v>
      </c>
      <c r="L511" s="435">
        <f t="shared" si="76"/>
        <v>615364</v>
      </c>
      <c r="M511" s="439">
        <f t="shared" si="71"/>
        <v>615364</v>
      </c>
      <c r="N511" s="435">
        <v>615364</v>
      </c>
      <c r="O511" s="435">
        <f t="shared" si="77"/>
        <v>615364</v>
      </c>
      <c r="P511" s="435">
        <v>615364</v>
      </c>
      <c r="Q511" s="258" t="str">
        <f t="shared" si="69"/>
        <v>12</v>
      </c>
      <c r="R511" s="439">
        <f t="shared" si="72"/>
        <v>615364</v>
      </c>
    </row>
    <row r="512" spans="1:18">
      <c r="A512" s="600">
        <v>221218</v>
      </c>
      <c r="B512" s="600" t="s">
        <v>975</v>
      </c>
      <c r="C512" s="262">
        <v>14431200</v>
      </c>
      <c r="D512" s="258">
        <v>1</v>
      </c>
      <c r="E512" s="258">
        <v>1443</v>
      </c>
      <c r="F512" s="258">
        <v>1</v>
      </c>
      <c r="G512" s="259">
        <v>2</v>
      </c>
      <c r="H512" s="258">
        <v>0</v>
      </c>
      <c r="I512" s="255" t="str">
        <f t="shared" si="68"/>
        <v>22121815O280</v>
      </c>
      <c r="J512" s="255"/>
      <c r="K512" s="435">
        <v>325918</v>
      </c>
      <c r="L512" s="435">
        <f t="shared" si="76"/>
        <v>207164.93</v>
      </c>
      <c r="M512" s="439">
        <f t="shared" si="71"/>
        <v>325918</v>
      </c>
      <c r="N512" s="435">
        <v>207164.93</v>
      </c>
      <c r="O512" s="435">
        <f t="shared" si="77"/>
        <v>207164.93</v>
      </c>
      <c r="P512" s="435">
        <v>207164.93</v>
      </c>
      <c r="Q512" s="258" t="str">
        <f t="shared" si="69"/>
        <v>11</v>
      </c>
      <c r="R512" s="439">
        <f t="shared" si="72"/>
        <v>207164.93</v>
      </c>
    </row>
    <row r="513" spans="1:18">
      <c r="A513" s="600">
        <v>221218</v>
      </c>
      <c r="B513" s="600" t="s">
        <v>975</v>
      </c>
      <c r="C513" s="262">
        <v>14432200</v>
      </c>
      <c r="D513" s="258">
        <v>1</v>
      </c>
      <c r="E513" s="258">
        <v>1443</v>
      </c>
      <c r="F513" s="258">
        <v>2</v>
      </c>
      <c r="G513" s="259">
        <v>2</v>
      </c>
      <c r="H513" s="258">
        <v>0</v>
      </c>
      <c r="I513" s="255" t="str">
        <f t="shared" si="68"/>
        <v>22121815O280</v>
      </c>
      <c r="J513" s="255"/>
      <c r="K513" s="435">
        <v>162959</v>
      </c>
      <c r="L513" s="435">
        <f t="shared" si="76"/>
        <v>103582.47</v>
      </c>
      <c r="M513" s="439">
        <f t="shared" si="71"/>
        <v>162959</v>
      </c>
      <c r="N513" s="435">
        <v>103582.47</v>
      </c>
      <c r="O513" s="435">
        <f t="shared" si="77"/>
        <v>103582.47</v>
      </c>
      <c r="P513" s="435">
        <v>103582.47</v>
      </c>
      <c r="Q513" s="258" t="str">
        <f t="shared" si="69"/>
        <v>12</v>
      </c>
      <c r="R513" s="439">
        <f t="shared" si="72"/>
        <v>103582.47</v>
      </c>
    </row>
    <row r="514" spans="1:18">
      <c r="A514" s="600">
        <v>221218</v>
      </c>
      <c r="B514" s="600" t="s">
        <v>975</v>
      </c>
      <c r="C514" s="262">
        <v>15111200</v>
      </c>
      <c r="D514" s="258">
        <v>1</v>
      </c>
      <c r="E514" s="258">
        <v>1511</v>
      </c>
      <c r="F514" s="258">
        <v>1</v>
      </c>
      <c r="G514" s="259">
        <v>2</v>
      </c>
      <c r="H514" s="258">
        <v>0</v>
      </c>
      <c r="I514" s="255" t="str">
        <f t="shared" ref="I514:I577" si="78">CONCATENATE(A514,B514)</f>
        <v>22121815O280</v>
      </c>
      <c r="J514" s="255"/>
      <c r="K514" s="435">
        <v>3227430</v>
      </c>
      <c r="L514" s="435">
        <f t="shared" si="76"/>
        <v>3116909.82</v>
      </c>
      <c r="M514" s="439">
        <f t="shared" si="71"/>
        <v>3227430</v>
      </c>
      <c r="N514" s="435">
        <v>3116909.82</v>
      </c>
      <c r="O514" s="435">
        <f t="shared" si="77"/>
        <v>3116909.82</v>
      </c>
      <c r="P514" s="435">
        <v>3116909.82</v>
      </c>
      <c r="Q514" s="258" t="str">
        <f t="shared" ref="Q514:Q577" si="79">CONCATENATE(D514,F514)</f>
        <v>11</v>
      </c>
      <c r="R514" s="439">
        <f t="shared" si="72"/>
        <v>3116909.82</v>
      </c>
    </row>
    <row r="515" spans="1:18">
      <c r="A515" s="600">
        <v>221218</v>
      </c>
      <c r="B515" s="600" t="s">
        <v>975</v>
      </c>
      <c r="C515" s="262">
        <v>15112200</v>
      </c>
      <c r="D515" s="258">
        <v>1</v>
      </c>
      <c r="E515" s="258">
        <v>1511</v>
      </c>
      <c r="F515" s="258">
        <v>2</v>
      </c>
      <c r="G515" s="259">
        <v>2</v>
      </c>
      <c r="H515" s="258">
        <v>0</v>
      </c>
      <c r="I515" s="255" t="str">
        <f t="shared" si="78"/>
        <v>22121815O280</v>
      </c>
      <c r="J515" s="255"/>
      <c r="K515" s="435">
        <v>1613715</v>
      </c>
      <c r="L515" s="435">
        <f t="shared" si="76"/>
        <v>1558454.91</v>
      </c>
      <c r="M515" s="439">
        <f t="shared" ref="M515:M578" si="80">+K515</f>
        <v>1613715</v>
      </c>
      <c r="N515" s="435">
        <v>1558454.91</v>
      </c>
      <c r="O515" s="435">
        <f t="shared" si="77"/>
        <v>1558454.91</v>
      </c>
      <c r="P515" s="435">
        <v>1558454.91</v>
      </c>
      <c r="Q515" s="258" t="str">
        <f t="shared" si="79"/>
        <v>12</v>
      </c>
      <c r="R515" s="439">
        <f t="shared" ref="R515:R578" si="81">+P515</f>
        <v>1558454.91</v>
      </c>
    </row>
    <row r="516" spans="1:18">
      <c r="A516" s="600">
        <v>221218</v>
      </c>
      <c r="B516" s="600" t="s">
        <v>975</v>
      </c>
      <c r="C516" s="262">
        <v>15411100</v>
      </c>
      <c r="D516" s="258">
        <v>1</v>
      </c>
      <c r="E516" s="258">
        <v>1541</v>
      </c>
      <c r="F516" s="258">
        <v>1</v>
      </c>
      <c r="G516" s="259">
        <v>1</v>
      </c>
      <c r="H516" s="258">
        <v>0</v>
      </c>
      <c r="I516" s="255" t="str">
        <f t="shared" si="78"/>
        <v>22121815O280</v>
      </c>
      <c r="J516" s="255"/>
      <c r="K516" s="435">
        <v>919555</v>
      </c>
      <c r="L516" s="435">
        <f t="shared" si="76"/>
        <v>919555</v>
      </c>
      <c r="M516" s="439">
        <f t="shared" si="80"/>
        <v>919555</v>
      </c>
      <c r="N516" s="435">
        <v>919555</v>
      </c>
      <c r="O516" s="435">
        <v>919555</v>
      </c>
      <c r="P516" s="435">
        <v>919555</v>
      </c>
      <c r="Q516" s="258" t="str">
        <f t="shared" si="79"/>
        <v>11</v>
      </c>
      <c r="R516" s="439">
        <f t="shared" si="81"/>
        <v>919555</v>
      </c>
    </row>
    <row r="517" spans="1:18">
      <c r="A517" s="600">
        <v>221218</v>
      </c>
      <c r="B517" s="600" t="s">
        <v>975</v>
      </c>
      <c r="C517" s="262">
        <v>15411218</v>
      </c>
      <c r="D517" s="258">
        <v>1</v>
      </c>
      <c r="E517" s="258">
        <v>1541</v>
      </c>
      <c r="F517" s="258">
        <v>1</v>
      </c>
      <c r="G517" s="259">
        <v>2</v>
      </c>
      <c r="H517" s="258">
        <v>18</v>
      </c>
      <c r="I517" s="255" t="str">
        <f t="shared" si="78"/>
        <v>22121815O280</v>
      </c>
      <c r="J517" s="255"/>
      <c r="K517" s="435">
        <v>3726899</v>
      </c>
      <c r="L517" s="435">
        <f t="shared" si="76"/>
        <v>3726899</v>
      </c>
      <c r="M517" s="439">
        <f t="shared" si="80"/>
        <v>3726899</v>
      </c>
      <c r="N517" s="435">
        <v>3726899</v>
      </c>
      <c r="O517" s="435">
        <f>P517</f>
        <v>3726899</v>
      </c>
      <c r="P517" s="435">
        <v>3726899</v>
      </c>
      <c r="Q517" s="258" t="str">
        <f t="shared" si="79"/>
        <v>11</v>
      </c>
      <c r="R517" s="439">
        <f t="shared" si="81"/>
        <v>3726899</v>
      </c>
    </row>
    <row r="518" spans="1:18">
      <c r="A518" s="600">
        <v>221218</v>
      </c>
      <c r="B518" s="600" t="s">
        <v>975</v>
      </c>
      <c r="C518" s="262">
        <v>15412100</v>
      </c>
      <c r="D518" s="258">
        <v>1</v>
      </c>
      <c r="E518" s="258">
        <v>1541</v>
      </c>
      <c r="F518" s="258">
        <v>2</v>
      </c>
      <c r="G518" s="259">
        <v>1</v>
      </c>
      <c r="H518" s="258">
        <v>0</v>
      </c>
      <c r="I518" s="255" t="str">
        <f t="shared" si="78"/>
        <v>22121815O280</v>
      </c>
      <c r="J518" s="255"/>
      <c r="K518" s="435">
        <v>459777</v>
      </c>
      <c r="L518" s="435">
        <f t="shared" si="76"/>
        <v>459777</v>
      </c>
      <c r="M518" s="439">
        <f t="shared" si="80"/>
        <v>459777</v>
      </c>
      <c r="N518" s="435">
        <v>459777</v>
      </c>
      <c r="O518" s="435">
        <v>459777</v>
      </c>
      <c r="P518" s="435">
        <v>459777</v>
      </c>
      <c r="Q518" s="258" t="str">
        <f t="shared" si="79"/>
        <v>12</v>
      </c>
      <c r="R518" s="439">
        <f t="shared" si="81"/>
        <v>459777</v>
      </c>
    </row>
    <row r="519" spans="1:18">
      <c r="A519" s="600">
        <v>221218</v>
      </c>
      <c r="B519" s="600" t="s">
        <v>975</v>
      </c>
      <c r="C519" s="262">
        <v>15412208</v>
      </c>
      <c r="D519" s="258">
        <v>1</v>
      </c>
      <c r="E519" s="258">
        <v>1541</v>
      </c>
      <c r="F519" s="258">
        <v>2</v>
      </c>
      <c r="G519" s="259">
        <v>2</v>
      </c>
      <c r="H519" s="258">
        <v>8</v>
      </c>
      <c r="I519" s="255" t="str">
        <f t="shared" si="78"/>
        <v>22121815O280</v>
      </c>
      <c r="J519" s="255"/>
      <c r="K519" s="435">
        <v>344532</v>
      </c>
      <c r="L519" s="435">
        <f t="shared" si="76"/>
        <v>344532</v>
      </c>
      <c r="M519" s="439">
        <f t="shared" si="80"/>
        <v>344532</v>
      </c>
      <c r="N519" s="435">
        <v>344532</v>
      </c>
      <c r="O519" s="435">
        <f t="shared" ref="O519:O520" si="82">P519</f>
        <v>344532</v>
      </c>
      <c r="P519" s="435">
        <v>344532</v>
      </c>
      <c r="Q519" s="258" t="str">
        <f t="shared" si="79"/>
        <v>12</v>
      </c>
      <c r="R519" s="439">
        <f t="shared" si="81"/>
        <v>344532</v>
      </c>
    </row>
    <row r="520" spans="1:18">
      <c r="A520" s="600">
        <v>221218</v>
      </c>
      <c r="B520" s="600" t="s">
        <v>975</v>
      </c>
      <c r="C520" s="262">
        <v>15412218</v>
      </c>
      <c r="D520" s="258">
        <v>1</v>
      </c>
      <c r="E520" s="258">
        <v>1541</v>
      </c>
      <c r="F520" s="258">
        <v>2</v>
      </c>
      <c r="G520" s="259">
        <v>2</v>
      </c>
      <c r="H520" s="258">
        <v>18</v>
      </c>
      <c r="I520" s="255" t="str">
        <f t="shared" si="78"/>
        <v>22121815O280</v>
      </c>
      <c r="J520" s="255"/>
      <c r="K520" s="435">
        <v>1863448</v>
      </c>
      <c r="L520" s="435">
        <f t="shared" si="76"/>
        <v>1863448</v>
      </c>
      <c r="M520" s="439">
        <f t="shared" si="80"/>
        <v>1863448</v>
      </c>
      <c r="N520" s="435">
        <v>1863448</v>
      </c>
      <c r="O520" s="435">
        <f t="shared" si="82"/>
        <v>1863448</v>
      </c>
      <c r="P520" s="435">
        <v>1863448</v>
      </c>
      <c r="Q520" s="258" t="str">
        <f t="shared" si="79"/>
        <v>12</v>
      </c>
      <c r="R520" s="439">
        <f t="shared" si="81"/>
        <v>1863448</v>
      </c>
    </row>
    <row r="521" spans="1:18">
      <c r="A521" s="600">
        <v>221218</v>
      </c>
      <c r="B521" s="600" t="s">
        <v>975</v>
      </c>
      <c r="C521" s="262">
        <v>15441100</v>
      </c>
      <c r="D521" s="258">
        <v>1</v>
      </c>
      <c r="E521" s="258">
        <v>1544</v>
      </c>
      <c r="F521" s="258">
        <v>1</v>
      </c>
      <c r="G521" s="259">
        <v>1</v>
      </c>
      <c r="H521" s="258">
        <v>0</v>
      </c>
      <c r="I521" s="255" t="str">
        <f t="shared" si="78"/>
        <v>22121815O280</v>
      </c>
      <c r="J521" s="255"/>
      <c r="K521" s="435">
        <v>1840281</v>
      </c>
      <c r="L521" s="435">
        <f t="shared" si="76"/>
        <v>1840281</v>
      </c>
      <c r="M521" s="439">
        <f t="shared" si="80"/>
        <v>1840281</v>
      </c>
      <c r="N521" s="435">
        <v>1840281</v>
      </c>
      <c r="O521" s="435">
        <v>1840281</v>
      </c>
      <c r="P521" s="435">
        <v>1840280.9999999998</v>
      </c>
      <c r="Q521" s="258" t="str">
        <f t="shared" si="79"/>
        <v>11</v>
      </c>
      <c r="R521" s="439">
        <f t="shared" si="81"/>
        <v>1840280.9999999998</v>
      </c>
    </row>
    <row r="522" spans="1:18">
      <c r="A522" s="600">
        <v>221218</v>
      </c>
      <c r="B522" s="600" t="s">
        <v>975</v>
      </c>
      <c r="C522" s="262">
        <v>15442100</v>
      </c>
      <c r="D522" s="258">
        <v>1</v>
      </c>
      <c r="E522" s="258">
        <v>1544</v>
      </c>
      <c r="F522" s="258">
        <v>2</v>
      </c>
      <c r="G522" s="259">
        <v>1</v>
      </c>
      <c r="H522" s="258">
        <v>0</v>
      </c>
      <c r="I522" s="255" t="str">
        <f t="shared" si="78"/>
        <v>22121815O280</v>
      </c>
      <c r="J522" s="255"/>
      <c r="K522" s="435">
        <v>920140</v>
      </c>
      <c r="L522" s="435">
        <f t="shared" si="76"/>
        <v>918727.5</v>
      </c>
      <c r="M522" s="439">
        <f t="shared" si="80"/>
        <v>920140</v>
      </c>
      <c r="N522" s="435">
        <v>918727.5</v>
      </c>
      <c r="O522" s="435">
        <v>920140</v>
      </c>
      <c r="P522" s="435">
        <v>918727.5</v>
      </c>
      <c r="Q522" s="258" t="str">
        <f t="shared" si="79"/>
        <v>12</v>
      </c>
      <c r="R522" s="439">
        <f t="shared" si="81"/>
        <v>918727.5</v>
      </c>
    </row>
    <row r="523" spans="1:18">
      <c r="A523" s="600">
        <v>221218</v>
      </c>
      <c r="B523" s="600" t="s">
        <v>975</v>
      </c>
      <c r="C523" s="262">
        <v>15451100</v>
      </c>
      <c r="D523" s="258">
        <v>1</v>
      </c>
      <c r="E523" s="258">
        <v>1545</v>
      </c>
      <c r="F523" s="258">
        <v>1</v>
      </c>
      <c r="G523" s="259">
        <v>1</v>
      </c>
      <c r="H523" s="258">
        <v>0</v>
      </c>
      <c r="I523" s="255" t="str">
        <f t="shared" si="78"/>
        <v>22121815O280</v>
      </c>
      <c r="J523" s="255"/>
      <c r="K523" s="435">
        <v>364345</v>
      </c>
      <c r="L523" s="435">
        <f t="shared" si="76"/>
        <v>190489.91</v>
      </c>
      <c r="M523" s="439">
        <f t="shared" si="80"/>
        <v>364345</v>
      </c>
      <c r="N523" s="435">
        <v>190489.91</v>
      </c>
      <c r="O523" s="435">
        <v>191308.16</v>
      </c>
      <c r="P523" s="435">
        <v>190489.91</v>
      </c>
      <c r="Q523" s="258" t="str">
        <f t="shared" si="79"/>
        <v>11</v>
      </c>
      <c r="R523" s="439">
        <f t="shared" si="81"/>
        <v>190489.91</v>
      </c>
    </row>
    <row r="524" spans="1:18">
      <c r="A524" s="600">
        <v>221218</v>
      </c>
      <c r="B524" s="600" t="s">
        <v>975</v>
      </c>
      <c r="C524" s="262">
        <v>15451109</v>
      </c>
      <c r="D524" s="258">
        <v>1</v>
      </c>
      <c r="E524" s="258">
        <v>1545</v>
      </c>
      <c r="F524" s="258">
        <v>1</v>
      </c>
      <c r="G524" s="259">
        <v>1</v>
      </c>
      <c r="H524" s="258">
        <v>9</v>
      </c>
      <c r="I524" s="255" t="str">
        <f t="shared" si="78"/>
        <v>22121815O280</v>
      </c>
      <c r="J524" s="255"/>
      <c r="K524" s="435">
        <v>1530776</v>
      </c>
      <c r="L524" s="435">
        <f t="shared" si="76"/>
        <v>1530692.48</v>
      </c>
      <c r="M524" s="439">
        <f t="shared" si="80"/>
        <v>1530776</v>
      </c>
      <c r="N524" s="435">
        <v>1530692.48</v>
      </c>
      <c r="O524" s="435">
        <v>1530776</v>
      </c>
      <c r="P524" s="435">
        <v>1530692.48</v>
      </c>
      <c r="Q524" s="258" t="str">
        <f t="shared" si="79"/>
        <v>11</v>
      </c>
      <c r="R524" s="439">
        <f t="shared" si="81"/>
        <v>1530692.48</v>
      </c>
    </row>
    <row r="525" spans="1:18">
      <c r="A525" s="600">
        <v>221218</v>
      </c>
      <c r="B525" s="600" t="s">
        <v>975</v>
      </c>
      <c r="C525" s="262">
        <v>15451110</v>
      </c>
      <c r="D525" s="258">
        <v>1</v>
      </c>
      <c r="E525" s="258">
        <v>1545</v>
      </c>
      <c r="F525" s="258">
        <v>1</v>
      </c>
      <c r="G525" s="259">
        <v>1</v>
      </c>
      <c r="H525" s="258">
        <v>10</v>
      </c>
      <c r="I525" s="255" t="str">
        <f t="shared" si="78"/>
        <v>22121815O280</v>
      </c>
      <c r="J525" s="255"/>
      <c r="K525" s="435">
        <v>188979</v>
      </c>
      <c r="L525" s="435">
        <f t="shared" si="76"/>
        <v>687815.62</v>
      </c>
      <c r="M525" s="439">
        <f t="shared" si="80"/>
        <v>188979</v>
      </c>
      <c r="N525" s="435">
        <v>687815.62</v>
      </c>
      <c r="O525" s="435">
        <v>687815.62</v>
      </c>
      <c r="P525" s="435">
        <v>687815.62</v>
      </c>
      <c r="Q525" s="258" t="str">
        <f t="shared" si="79"/>
        <v>11</v>
      </c>
      <c r="R525" s="439">
        <f t="shared" si="81"/>
        <v>687815.62</v>
      </c>
    </row>
    <row r="526" spans="1:18">
      <c r="A526" s="600">
        <v>221218</v>
      </c>
      <c r="B526" s="600" t="s">
        <v>975</v>
      </c>
      <c r="C526" s="262">
        <v>15452100</v>
      </c>
      <c r="D526" s="258">
        <v>1</v>
      </c>
      <c r="E526" s="258">
        <v>1545</v>
      </c>
      <c r="F526" s="258">
        <v>2</v>
      </c>
      <c r="G526" s="259">
        <v>1</v>
      </c>
      <c r="H526" s="258">
        <v>0</v>
      </c>
      <c r="I526" s="255" t="str">
        <f t="shared" si="78"/>
        <v>22121815O280</v>
      </c>
      <c r="J526" s="255"/>
      <c r="K526" s="435">
        <v>182173</v>
      </c>
      <c r="L526" s="435">
        <f t="shared" si="76"/>
        <v>88364.62</v>
      </c>
      <c r="M526" s="439">
        <f t="shared" si="80"/>
        <v>182173</v>
      </c>
      <c r="N526" s="435">
        <v>88364.62</v>
      </c>
      <c r="O526" s="435">
        <v>89393.62</v>
      </c>
      <c r="P526" s="435">
        <v>88364.62</v>
      </c>
      <c r="Q526" s="258" t="str">
        <f t="shared" si="79"/>
        <v>12</v>
      </c>
      <c r="R526" s="439">
        <f t="shared" si="81"/>
        <v>88364.62</v>
      </c>
    </row>
    <row r="527" spans="1:18">
      <c r="A527" s="600">
        <v>221218</v>
      </c>
      <c r="B527" s="600" t="s">
        <v>975</v>
      </c>
      <c r="C527" s="262">
        <v>15452108</v>
      </c>
      <c r="D527" s="258">
        <v>1</v>
      </c>
      <c r="E527" s="258">
        <v>1545</v>
      </c>
      <c r="F527" s="258">
        <v>2</v>
      </c>
      <c r="G527" s="259">
        <v>1</v>
      </c>
      <c r="H527" s="258">
        <v>8</v>
      </c>
      <c r="I527" s="255" t="str">
        <f t="shared" si="78"/>
        <v>22121815O280</v>
      </c>
      <c r="J527" s="255"/>
      <c r="K527" s="435">
        <v>45620</v>
      </c>
      <c r="L527" s="435">
        <f t="shared" si="76"/>
        <v>17966</v>
      </c>
      <c r="M527" s="439">
        <f t="shared" si="80"/>
        <v>45620</v>
      </c>
      <c r="N527" s="435">
        <v>17966</v>
      </c>
      <c r="O527" s="435">
        <v>17966</v>
      </c>
      <c r="P527" s="435">
        <v>17966</v>
      </c>
      <c r="Q527" s="258" t="str">
        <f t="shared" si="79"/>
        <v>12</v>
      </c>
      <c r="R527" s="439">
        <f t="shared" si="81"/>
        <v>17966</v>
      </c>
    </row>
    <row r="528" spans="1:18">
      <c r="A528" s="600">
        <v>221218</v>
      </c>
      <c r="B528" s="600" t="s">
        <v>975</v>
      </c>
      <c r="C528" s="262">
        <v>15452109</v>
      </c>
      <c r="D528" s="258">
        <v>1</v>
      </c>
      <c r="E528" s="258">
        <v>1545</v>
      </c>
      <c r="F528" s="258">
        <v>2</v>
      </c>
      <c r="G528" s="259">
        <v>1</v>
      </c>
      <c r="H528" s="258">
        <v>9</v>
      </c>
      <c r="I528" s="255" t="str">
        <f t="shared" si="78"/>
        <v>22121815O280</v>
      </c>
      <c r="J528" s="255"/>
      <c r="K528" s="435">
        <v>765388</v>
      </c>
      <c r="L528" s="435">
        <f t="shared" si="76"/>
        <v>763013.24</v>
      </c>
      <c r="M528" s="439">
        <f t="shared" si="80"/>
        <v>765388</v>
      </c>
      <c r="N528" s="435">
        <v>763013.24</v>
      </c>
      <c r="O528" s="435">
        <v>765388</v>
      </c>
      <c r="P528" s="435">
        <v>763013.24</v>
      </c>
      <c r="Q528" s="258" t="str">
        <f t="shared" si="79"/>
        <v>12</v>
      </c>
      <c r="R528" s="439">
        <f t="shared" si="81"/>
        <v>763013.24</v>
      </c>
    </row>
    <row r="529" spans="1:18">
      <c r="A529" s="600">
        <v>221218</v>
      </c>
      <c r="B529" s="600" t="s">
        <v>975</v>
      </c>
      <c r="C529" s="262">
        <v>15452110</v>
      </c>
      <c r="D529" s="258">
        <v>1</v>
      </c>
      <c r="E529" s="258">
        <v>1545</v>
      </c>
      <c r="F529" s="258">
        <v>2</v>
      </c>
      <c r="G529" s="259">
        <v>1</v>
      </c>
      <c r="H529" s="258">
        <v>10</v>
      </c>
      <c r="I529" s="255" t="str">
        <f t="shared" si="78"/>
        <v>22121815O280</v>
      </c>
      <c r="J529" s="255"/>
      <c r="K529" s="435">
        <v>94490</v>
      </c>
      <c r="L529" s="435">
        <f t="shared" si="76"/>
        <v>1587468.76</v>
      </c>
      <c r="M529" s="439">
        <f t="shared" si="80"/>
        <v>94490</v>
      </c>
      <c r="N529" s="435">
        <v>1587468.76</v>
      </c>
      <c r="O529" s="435">
        <v>1593138.43</v>
      </c>
      <c r="P529" s="435">
        <v>1587468.76</v>
      </c>
      <c r="Q529" s="258" t="str">
        <f t="shared" si="79"/>
        <v>12</v>
      </c>
      <c r="R529" s="439">
        <f t="shared" si="81"/>
        <v>1587468.76</v>
      </c>
    </row>
    <row r="530" spans="1:18">
      <c r="A530" s="600">
        <v>221218</v>
      </c>
      <c r="B530" s="600" t="s">
        <v>975</v>
      </c>
      <c r="C530" s="262">
        <v>15461100</v>
      </c>
      <c r="D530" s="258">
        <v>1</v>
      </c>
      <c r="E530" s="258">
        <v>1546</v>
      </c>
      <c r="F530" s="258">
        <v>1</v>
      </c>
      <c r="G530" s="259">
        <v>1</v>
      </c>
      <c r="H530" s="258">
        <v>0</v>
      </c>
      <c r="I530" s="255" t="str">
        <f t="shared" si="78"/>
        <v>22121815O280</v>
      </c>
      <c r="J530" s="255"/>
      <c r="K530" s="435">
        <v>578233</v>
      </c>
      <c r="L530" s="435">
        <f t="shared" si="76"/>
        <v>537815.34</v>
      </c>
      <c r="M530" s="439">
        <f t="shared" si="80"/>
        <v>578233</v>
      </c>
      <c r="N530" s="435">
        <v>537815.34</v>
      </c>
      <c r="O530" s="435">
        <v>538708.29</v>
      </c>
      <c r="P530" s="435">
        <v>537815.34000000008</v>
      </c>
      <c r="Q530" s="258" t="str">
        <f t="shared" si="79"/>
        <v>11</v>
      </c>
      <c r="R530" s="439">
        <f t="shared" si="81"/>
        <v>537815.34000000008</v>
      </c>
    </row>
    <row r="531" spans="1:18">
      <c r="A531" s="600">
        <v>221218</v>
      </c>
      <c r="B531" s="600" t="s">
        <v>975</v>
      </c>
      <c r="C531" s="262">
        <v>15461151</v>
      </c>
      <c r="D531" s="258">
        <v>1</v>
      </c>
      <c r="E531" s="258">
        <v>1546</v>
      </c>
      <c r="F531" s="258">
        <v>1</v>
      </c>
      <c r="G531" s="259">
        <v>1</v>
      </c>
      <c r="H531" s="258">
        <v>51</v>
      </c>
      <c r="I531" s="255" t="str">
        <f t="shared" si="78"/>
        <v>22121815O280</v>
      </c>
      <c r="J531" s="255"/>
      <c r="K531" s="435">
        <v>3084730</v>
      </c>
      <c r="L531" s="435">
        <f t="shared" si="76"/>
        <v>3082930</v>
      </c>
      <c r="M531" s="439">
        <f t="shared" si="80"/>
        <v>3084730</v>
      </c>
      <c r="N531" s="435">
        <v>3082930</v>
      </c>
      <c r="O531" s="435">
        <v>3084730</v>
      </c>
      <c r="P531" s="435">
        <v>3082930</v>
      </c>
      <c r="Q531" s="258" t="str">
        <f t="shared" si="79"/>
        <v>11</v>
      </c>
      <c r="R531" s="439">
        <f t="shared" si="81"/>
        <v>3082930</v>
      </c>
    </row>
    <row r="532" spans="1:18">
      <c r="A532" s="600">
        <v>221218</v>
      </c>
      <c r="B532" s="600" t="s">
        <v>975</v>
      </c>
      <c r="C532" s="262">
        <v>15462100</v>
      </c>
      <c r="D532" s="258">
        <v>1</v>
      </c>
      <c r="E532" s="258">
        <v>1546</v>
      </c>
      <c r="F532" s="258">
        <v>2</v>
      </c>
      <c r="G532" s="259">
        <v>1</v>
      </c>
      <c r="H532" s="258">
        <v>0</v>
      </c>
      <c r="I532" s="255" t="str">
        <f t="shared" si="78"/>
        <v>22121815O280</v>
      </c>
      <c r="J532" s="255"/>
      <c r="K532" s="435">
        <v>289117</v>
      </c>
      <c r="L532" s="435">
        <f t="shared" si="76"/>
        <v>207129.72</v>
      </c>
      <c r="M532" s="439">
        <f t="shared" si="80"/>
        <v>289117</v>
      </c>
      <c r="N532" s="435">
        <v>207129.72</v>
      </c>
      <c r="O532" s="435">
        <v>207129.72</v>
      </c>
      <c r="P532" s="435">
        <v>207129.72</v>
      </c>
      <c r="Q532" s="258" t="str">
        <f t="shared" si="79"/>
        <v>12</v>
      </c>
      <c r="R532" s="439">
        <f t="shared" si="81"/>
        <v>207129.72</v>
      </c>
    </row>
    <row r="533" spans="1:18">
      <c r="A533" s="600">
        <v>221218</v>
      </c>
      <c r="B533" s="600" t="s">
        <v>975</v>
      </c>
      <c r="C533" s="262">
        <v>15462151</v>
      </c>
      <c r="D533" s="258">
        <v>1</v>
      </c>
      <c r="E533" s="258">
        <v>1546</v>
      </c>
      <c r="F533" s="258">
        <v>2</v>
      </c>
      <c r="G533" s="259">
        <v>1</v>
      </c>
      <c r="H533" s="258">
        <v>51</v>
      </c>
      <c r="I533" s="255" t="str">
        <f t="shared" si="78"/>
        <v>22121815O280</v>
      </c>
      <c r="J533" s="255"/>
      <c r="K533" s="435">
        <v>1542365</v>
      </c>
      <c r="L533" s="435">
        <f t="shared" si="76"/>
        <v>1542365</v>
      </c>
      <c r="M533" s="439">
        <f t="shared" si="80"/>
        <v>1542365</v>
      </c>
      <c r="N533" s="435">
        <v>1542365</v>
      </c>
      <c r="O533" s="435">
        <v>1542365</v>
      </c>
      <c r="P533" s="435">
        <v>1542365</v>
      </c>
      <c r="Q533" s="258" t="str">
        <f t="shared" si="79"/>
        <v>12</v>
      </c>
      <c r="R533" s="439">
        <f t="shared" si="81"/>
        <v>1542365</v>
      </c>
    </row>
    <row r="534" spans="1:18">
      <c r="A534" s="600">
        <v>221218</v>
      </c>
      <c r="B534" s="600" t="s">
        <v>975</v>
      </c>
      <c r="C534" s="262">
        <v>15471100</v>
      </c>
      <c r="D534" s="258">
        <v>1</v>
      </c>
      <c r="E534" s="258">
        <v>1547</v>
      </c>
      <c r="F534" s="258">
        <v>1</v>
      </c>
      <c r="G534" s="259">
        <v>1</v>
      </c>
      <c r="H534" s="258">
        <v>0</v>
      </c>
      <c r="I534" s="255" t="str">
        <f t="shared" si="78"/>
        <v>22121815O280</v>
      </c>
      <c r="J534" s="255"/>
      <c r="K534" s="435">
        <v>181726</v>
      </c>
      <c r="L534" s="435">
        <f t="shared" si="76"/>
        <v>171726</v>
      </c>
      <c r="M534" s="439">
        <f t="shared" si="80"/>
        <v>181726</v>
      </c>
      <c r="N534" s="435">
        <v>171726</v>
      </c>
      <c r="O534" s="435">
        <v>171726</v>
      </c>
      <c r="P534" s="435">
        <v>171726</v>
      </c>
      <c r="Q534" s="258" t="str">
        <f t="shared" si="79"/>
        <v>11</v>
      </c>
      <c r="R534" s="439">
        <f t="shared" si="81"/>
        <v>171726</v>
      </c>
    </row>
    <row r="535" spans="1:18">
      <c r="A535" s="600">
        <v>221218</v>
      </c>
      <c r="B535" s="600" t="s">
        <v>975</v>
      </c>
      <c r="C535" s="262">
        <v>15471108</v>
      </c>
      <c r="D535" s="258">
        <v>1</v>
      </c>
      <c r="E535" s="258">
        <v>1547</v>
      </c>
      <c r="F535" s="258">
        <v>1</v>
      </c>
      <c r="G535" s="259">
        <v>1</v>
      </c>
      <c r="H535" s="258">
        <v>8</v>
      </c>
      <c r="I535" s="255" t="str">
        <f t="shared" si="78"/>
        <v>22121815O280</v>
      </c>
      <c r="J535" s="255"/>
      <c r="K535" s="435">
        <v>3748</v>
      </c>
      <c r="L535" s="435">
        <f t="shared" si="76"/>
        <v>0</v>
      </c>
      <c r="M535" s="439">
        <f t="shared" si="80"/>
        <v>3748</v>
      </c>
      <c r="N535" s="435">
        <v>0</v>
      </c>
      <c r="Q535" s="258" t="str">
        <f t="shared" si="79"/>
        <v>11</v>
      </c>
      <c r="R535" s="439">
        <f t="shared" si="81"/>
        <v>0</v>
      </c>
    </row>
    <row r="536" spans="1:18">
      <c r="A536" s="600">
        <v>221218</v>
      </c>
      <c r="B536" s="600" t="s">
        <v>975</v>
      </c>
      <c r="C536" s="262">
        <v>15472100</v>
      </c>
      <c r="D536" s="258">
        <v>1</v>
      </c>
      <c r="E536" s="258">
        <v>1547</v>
      </c>
      <c r="F536" s="258">
        <v>2</v>
      </c>
      <c r="G536" s="259">
        <v>1</v>
      </c>
      <c r="H536" s="258">
        <v>0</v>
      </c>
      <c r="I536" s="255" t="str">
        <f t="shared" si="78"/>
        <v>22121815O280</v>
      </c>
      <c r="J536" s="255"/>
      <c r="K536" s="435">
        <v>90863</v>
      </c>
      <c r="L536" s="435">
        <f t="shared" si="76"/>
        <v>85863</v>
      </c>
      <c r="M536" s="439">
        <f t="shared" si="80"/>
        <v>90863</v>
      </c>
      <c r="N536" s="435">
        <v>85863</v>
      </c>
      <c r="O536" s="435">
        <v>85863</v>
      </c>
      <c r="P536" s="435">
        <v>85863</v>
      </c>
      <c r="Q536" s="258" t="str">
        <f t="shared" si="79"/>
        <v>12</v>
      </c>
      <c r="R536" s="439">
        <f t="shared" si="81"/>
        <v>85863</v>
      </c>
    </row>
    <row r="537" spans="1:18">
      <c r="A537" s="600">
        <v>221218</v>
      </c>
      <c r="B537" s="600" t="s">
        <v>975</v>
      </c>
      <c r="C537" s="262">
        <v>15481100</v>
      </c>
      <c r="D537" s="258">
        <v>1</v>
      </c>
      <c r="E537" s="258">
        <v>1548</v>
      </c>
      <c r="F537" s="258">
        <v>1</v>
      </c>
      <c r="G537" s="259">
        <v>1</v>
      </c>
      <c r="H537" s="258">
        <v>0</v>
      </c>
      <c r="I537" s="255" t="str">
        <f t="shared" si="78"/>
        <v>22121815O280</v>
      </c>
      <c r="J537" s="255"/>
      <c r="K537" s="435">
        <v>2639805</v>
      </c>
      <c r="L537" s="435">
        <f t="shared" si="76"/>
        <v>2639805</v>
      </c>
      <c r="M537" s="439">
        <f t="shared" si="80"/>
        <v>2639805</v>
      </c>
      <c r="N537" s="435">
        <v>2639805</v>
      </c>
      <c r="O537" s="435">
        <v>2639805</v>
      </c>
      <c r="P537" s="435">
        <v>2639805</v>
      </c>
      <c r="Q537" s="258" t="str">
        <f t="shared" si="79"/>
        <v>11</v>
      </c>
      <c r="R537" s="439">
        <f t="shared" si="81"/>
        <v>2639805</v>
      </c>
    </row>
    <row r="538" spans="1:18">
      <c r="A538" s="600">
        <v>221218</v>
      </c>
      <c r="B538" s="600" t="s">
        <v>975</v>
      </c>
      <c r="C538" s="262">
        <v>15482100</v>
      </c>
      <c r="D538" s="258">
        <v>1</v>
      </c>
      <c r="E538" s="258">
        <v>1548</v>
      </c>
      <c r="F538" s="258">
        <v>2</v>
      </c>
      <c r="G538" s="259">
        <v>1</v>
      </c>
      <c r="H538" s="258">
        <v>0</v>
      </c>
      <c r="I538" s="255" t="str">
        <f t="shared" si="78"/>
        <v>22121815O280</v>
      </c>
      <c r="J538" s="255"/>
      <c r="K538" s="435">
        <v>1319903</v>
      </c>
      <c r="L538" s="435">
        <f t="shared" ref="L538:L574" si="83">+N538</f>
        <v>1319903</v>
      </c>
      <c r="M538" s="439">
        <f t="shared" si="80"/>
        <v>1319903</v>
      </c>
      <c r="N538" s="435">
        <v>1319903</v>
      </c>
      <c r="O538" s="435">
        <v>1319903</v>
      </c>
      <c r="P538" s="435">
        <v>1319903</v>
      </c>
      <c r="Q538" s="258" t="str">
        <f t="shared" si="79"/>
        <v>12</v>
      </c>
      <c r="R538" s="439">
        <f t="shared" si="81"/>
        <v>1319903</v>
      </c>
    </row>
    <row r="539" spans="1:18">
      <c r="A539" s="600">
        <v>221218</v>
      </c>
      <c r="B539" s="600" t="s">
        <v>975</v>
      </c>
      <c r="C539" s="262">
        <v>15511100</v>
      </c>
      <c r="D539" s="258">
        <v>1</v>
      </c>
      <c r="E539" s="258">
        <v>1551</v>
      </c>
      <c r="F539" s="258">
        <v>1</v>
      </c>
      <c r="G539" s="259">
        <v>1</v>
      </c>
      <c r="H539" s="258">
        <v>0</v>
      </c>
      <c r="I539" s="255" t="str">
        <f t="shared" si="78"/>
        <v>22121815O280</v>
      </c>
      <c r="J539" s="255"/>
      <c r="K539" s="435">
        <v>5397</v>
      </c>
      <c r="L539" s="435">
        <f t="shared" si="83"/>
        <v>5397</v>
      </c>
      <c r="M539" s="439">
        <f t="shared" si="80"/>
        <v>5397</v>
      </c>
      <c r="N539" s="435">
        <v>5397</v>
      </c>
      <c r="O539" s="435">
        <v>5397</v>
      </c>
      <c r="P539" s="435">
        <v>5397</v>
      </c>
      <c r="Q539" s="258" t="str">
        <f t="shared" si="79"/>
        <v>11</v>
      </c>
      <c r="R539" s="439">
        <f t="shared" si="81"/>
        <v>5397</v>
      </c>
    </row>
    <row r="540" spans="1:18">
      <c r="A540" s="600">
        <v>221218</v>
      </c>
      <c r="B540" s="600" t="s">
        <v>975</v>
      </c>
      <c r="C540" s="262">
        <v>15512100</v>
      </c>
      <c r="D540" s="258">
        <v>1</v>
      </c>
      <c r="E540" s="258">
        <v>1551</v>
      </c>
      <c r="F540" s="258">
        <v>2</v>
      </c>
      <c r="G540" s="259">
        <v>1</v>
      </c>
      <c r="H540" s="258">
        <v>0</v>
      </c>
      <c r="I540" s="255" t="str">
        <f t="shared" si="78"/>
        <v>22121815O280</v>
      </c>
      <c r="J540" s="255"/>
      <c r="K540" s="435">
        <v>2698</v>
      </c>
      <c r="L540" s="435">
        <f t="shared" si="83"/>
        <v>2698</v>
      </c>
      <c r="M540" s="439">
        <f t="shared" si="80"/>
        <v>2698</v>
      </c>
      <c r="N540" s="435">
        <v>2698</v>
      </c>
      <c r="O540" s="435">
        <v>2698</v>
      </c>
      <c r="P540" s="435">
        <v>2698</v>
      </c>
      <c r="Q540" s="258" t="str">
        <f t="shared" si="79"/>
        <v>12</v>
      </c>
      <c r="R540" s="439">
        <f t="shared" si="81"/>
        <v>2698</v>
      </c>
    </row>
    <row r="541" spans="1:18">
      <c r="A541" s="600">
        <v>221218</v>
      </c>
      <c r="B541" s="600" t="s">
        <v>975</v>
      </c>
      <c r="C541" s="262">
        <v>15911100</v>
      </c>
      <c r="D541" s="258">
        <v>1</v>
      </c>
      <c r="E541" s="258">
        <v>1591</v>
      </c>
      <c r="F541" s="258">
        <v>1</v>
      </c>
      <c r="G541" s="259">
        <v>1</v>
      </c>
      <c r="H541" s="258">
        <v>0</v>
      </c>
      <c r="I541" s="255" t="str">
        <f t="shared" si="78"/>
        <v>22121815O280</v>
      </c>
      <c r="J541" s="255"/>
      <c r="K541" s="435">
        <v>5907224</v>
      </c>
      <c r="L541" s="435">
        <f t="shared" si="83"/>
        <v>5888169.9199999999</v>
      </c>
      <c r="M541" s="439">
        <f t="shared" si="80"/>
        <v>5907224</v>
      </c>
      <c r="N541" s="435">
        <v>5888169.9199999999</v>
      </c>
      <c r="O541" s="435">
        <v>6173239.96</v>
      </c>
      <c r="P541" s="435">
        <v>5888169.9199999999</v>
      </c>
      <c r="Q541" s="258" t="str">
        <f t="shared" si="79"/>
        <v>11</v>
      </c>
      <c r="R541" s="439">
        <f t="shared" si="81"/>
        <v>5888169.9199999999</v>
      </c>
    </row>
    <row r="542" spans="1:18">
      <c r="A542" s="600">
        <v>221218</v>
      </c>
      <c r="B542" s="600" t="s">
        <v>975</v>
      </c>
      <c r="C542" s="262">
        <v>15911158</v>
      </c>
      <c r="D542" s="258">
        <v>1</v>
      </c>
      <c r="E542" s="258">
        <v>1591</v>
      </c>
      <c r="F542" s="258">
        <v>1</v>
      </c>
      <c r="G542" s="259">
        <v>1</v>
      </c>
      <c r="H542" s="258">
        <v>58</v>
      </c>
      <c r="I542" s="255" t="str">
        <f t="shared" si="78"/>
        <v>22121815O280</v>
      </c>
      <c r="J542" s="255"/>
      <c r="K542" s="435">
        <v>0</v>
      </c>
      <c r="L542" s="435">
        <f t="shared" si="83"/>
        <v>2231000</v>
      </c>
      <c r="M542" s="439">
        <f t="shared" si="80"/>
        <v>0</v>
      </c>
      <c r="N542" s="435">
        <v>2231000</v>
      </c>
      <c r="O542" s="435">
        <v>2231000</v>
      </c>
      <c r="P542" s="435">
        <v>2231000</v>
      </c>
      <c r="Q542" s="258" t="str">
        <f t="shared" si="79"/>
        <v>11</v>
      </c>
      <c r="R542" s="439">
        <f t="shared" si="81"/>
        <v>2231000</v>
      </c>
    </row>
    <row r="543" spans="1:18">
      <c r="A543" s="600">
        <v>221218</v>
      </c>
      <c r="B543" s="600" t="s">
        <v>975</v>
      </c>
      <c r="C543" s="262">
        <v>15912100</v>
      </c>
      <c r="D543" s="258">
        <v>1</v>
      </c>
      <c r="E543" s="258">
        <v>1591</v>
      </c>
      <c r="F543" s="258">
        <v>2</v>
      </c>
      <c r="G543" s="259">
        <v>1</v>
      </c>
      <c r="H543" s="258">
        <v>0</v>
      </c>
      <c r="I543" s="255" t="str">
        <f t="shared" si="78"/>
        <v>22121815O280</v>
      </c>
      <c r="J543" s="255"/>
      <c r="K543" s="435">
        <v>2953612</v>
      </c>
      <c r="L543" s="435">
        <f t="shared" si="83"/>
        <v>2439529.4900000002</v>
      </c>
      <c r="M543" s="439">
        <f t="shared" si="80"/>
        <v>2953612</v>
      </c>
      <c r="N543" s="435">
        <v>2439529.4900000002</v>
      </c>
      <c r="O543" s="435">
        <v>2578723.4900000002</v>
      </c>
      <c r="P543" s="435">
        <v>2439529.4899999998</v>
      </c>
      <c r="Q543" s="258" t="str">
        <f t="shared" si="79"/>
        <v>12</v>
      </c>
      <c r="R543" s="439">
        <f t="shared" si="81"/>
        <v>2439529.4899999998</v>
      </c>
    </row>
    <row r="544" spans="1:18">
      <c r="A544" s="600">
        <v>221218</v>
      </c>
      <c r="B544" s="600" t="s">
        <v>975</v>
      </c>
      <c r="C544" s="262">
        <v>15991100</v>
      </c>
      <c r="D544" s="258">
        <v>1</v>
      </c>
      <c r="E544" s="258">
        <v>1599</v>
      </c>
      <c r="F544" s="258">
        <v>1</v>
      </c>
      <c r="G544" s="259">
        <v>1</v>
      </c>
      <c r="H544" s="258">
        <v>0</v>
      </c>
      <c r="I544" s="255" t="str">
        <f t="shared" si="78"/>
        <v>22121815O280</v>
      </c>
      <c r="J544" s="255"/>
      <c r="K544" s="435">
        <v>398622</v>
      </c>
      <c r="L544" s="435">
        <f t="shared" si="83"/>
        <v>371437.5</v>
      </c>
      <c r="M544" s="439">
        <f t="shared" si="80"/>
        <v>398622</v>
      </c>
      <c r="N544" s="435">
        <v>371437.5</v>
      </c>
      <c r="O544" s="435">
        <v>398622</v>
      </c>
      <c r="P544" s="435">
        <v>371437.5</v>
      </c>
      <c r="Q544" s="258" t="str">
        <f t="shared" si="79"/>
        <v>11</v>
      </c>
      <c r="R544" s="439">
        <f t="shared" si="81"/>
        <v>371437.5</v>
      </c>
    </row>
    <row r="545" spans="1:18">
      <c r="A545" s="600">
        <v>221218</v>
      </c>
      <c r="B545" s="600" t="s">
        <v>975</v>
      </c>
      <c r="C545" s="262">
        <v>15992100</v>
      </c>
      <c r="D545" s="258">
        <v>1</v>
      </c>
      <c r="E545" s="258">
        <v>1599</v>
      </c>
      <c r="F545" s="258">
        <v>2</v>
      </c>
      <c r="G545" s="259">
        <v>1</v>
      </c>
      <c r="H545" s="258">
        <v>0</v>
      </c>
      <c r="I545" s="255" t="str">
        <f t="shared" si="78"/>
        <v>22121815O280</v>
      </c>
      <c r="J545" s="255"/>
      <c r="K545" s="435">
        <v>199311</v>
      </c>
      <c r="L545" s="435">
        <f t="shared" si="83"/>
        <v>184311</v>
      </c>
      <c r="M545" s="439">
        <f t="shared" si="80"/>
        <v>199311</v>
      </c>
      <c r="N545" s="435">
        <v>184311</v>
      </c>
      <c r="O545" s="435">
        <v>199311</v>
      </c>
      <c r="P545" s="435">
        <v>184311</v>
      </c>
      <c r="Q545" s="258" t="str">
        <f t="shared" si="79"/>
        <v>12</v>
      </c>
      <c r="R545" s="439">
        <f t="shared" si="81"/>
        <v>184311</v>
      </c>
    </row>
    <row r="546" spans="1:18">
      <c r="A546" s="600">
        <v>221218</v>
      </c>
      <c r="B546" s="600" t="s">
        <v>975</v>
      </c>
      <c r="C546" s="262">
        <v>17141100</v>
      </c>
      <c r="D546" s="258">
        <v>1</v>
      </c>
      <c r="E546" s="258">
        <v>1714</v>
      </c>
      <c r="F546" s="258">
        <v>1</v>
      </c>
      <c r="G546" s="259">
        <v>1</v>
      </c>
      <c r="H546" s="258">
        <v>0</v>
      </c>
      <c r="I546" s="255" t="str">
        <f t="shared" si="78"/>
        <v>22121815O280</v>
      </c>
      <c r="J546" s="255"/>
      <c r="K546" s="435">
        <v>1542528</v>
      </c>
      <c r="L546" s="435">
        <f t="shared" si="83"/>
        <v>1542528</v>
      </c>
      <c r="M546" s="439">
        <f t="shared" si="80"/>
        <v>1542528</v>
      </c>
      <c r="N546" s="435">
        <v>1542528</v>
      </c>
      <c r="O546" s="435">
        <v>1542528</v>
      </c>
      <c r="P546" s="435">
        <v>1542528</v>
      </c>
      <c r="Q546" s="258" t="str">
        <f t="shared" si="79"/>
        <v>11</v>
      </c>
      <c r="R546" s="439">
        <f t="shared" si="81"/>
        <v>1542528</v>
      </c>
    </row>
    <row r="547" spans="1:18">
      <c r="A547" s="600">
        <v>221218</v>
      </c>
      <c r="B547" s="600" t="s">
        <v>975</v>
      </c>
      <c r="C547" s="262">
        <v>17142100</v>
      </c>
      <c r="D547" s="258">
        <v>1</v>
      </c>
      <c r="E547" s="258">
        <v>1714</v>
      </c>
      <c r="F547" s="258">
        <v>2</v>
      </c>
      <c r="G547" s="259">
        <v>1</v>
      </c>
      <c r="H547" s="258">
        <v>0</v>
      </c>
      <c r="I547" s="255" t="str">
        <f t="shared" si="78"/>
        <v>22121815O280</v>
      </c>
      <c r="J547" s="255"/>
      <c r="K547" s="435">
        <v>771264</v>
      </c>
      <c r="L547" s="435">
        <f t="shared" si="83"/>
        <v>1125551.8999999999</v>
      </c>
      <c r="M547" s="439">
        <f t="shared" si="80"/>
        <v>771264</v>
      </c>
      <c r="N547" s="435">
        <v>1125551.8999999999</v>
      </c>
      <c r="O547" s="435">
        <v>1125551.8999999999</v>
      </c>
      <c r="P547" s="435">
        <v>1125551.8999999999</v>
      </c>
      <c r="Q547" s="258" t="str">
        <f t="shared" si="79"/>
        <v>12</v>
      </c>
      <c r="R547" s="439">
        <f t="shared" si="81"/>
        <v>1125551.8999999999</v>
      </c>
    </row>
    <row r="548" spans="1:18">
      <c r="A548" s="600">
        <v>221218</v>
      </c>
      <c r="B548" s="600" t="s">
        <v>975</v>
      </c>
      <c r="C548" s="262">
        <v>24112100</v>
      </c>
      <c r="D548" s="258">
        <v>2</v>
      </c>
      <c r="E548" s="258">
        <v>2411</v>
      </c>
      <c r="F548" s="258">
        <v>2</v>
      </c>
      <c r="G548" s="259">
        <v>1</v>
      </c>
      <c r="H548" s="258">
        <v>0</v>
      </c>
      <c r="I548" s="255" t="str">
        <f t="shared" si="78"/>
        <v>22121815O280</v>
      </c>
      <c r="J548" s="255"/>
      <c r="K548" s="435">
        <v>6217527</v>
      </c>
      <c r="L548" s="435">
        <f t="shared" si="83"/>
        <v>0</v>
      </c>
      <c r="M548" s="439">
        <f t="shared" si="80"/>
        <v>6217527</v>
      </c>
      <c r="N548" s="435">
        <v>0</v>
      </c>
      <c r="Q548" s="258" t="str">
        <f t="shared" si="79"/>
        <v>22</v>
      </c>
      <c r="R548" s="439">
        <f t="shared" si="81"/>
        <v>0</v>
      </c>
    </row>
    <row r="549" spans="1:18">
      <c r="A549" s="600">
        <v>221218</v>
      </c>
      <c r="B549" s="600" t="s">
        <v>975</v>
      </c>
      <c r="C549" s="262">
        <v>24112200</v>
      </c>
      <c r="D549" s="258">
        <v>2</v>
      </c>
      <c r="E549" s="258">
        <v>2411</v>
      </c>
      <c r="F549" s="258">
        <v>2</v>
      </c>
      <c r="G549" s="259">
        <v>2</v>
      </c>
      <c r="H549" s="258">
        <v>0</v>
      </c>
      <c r="I549" s="255" t="str">
        <f t="shared" si="78"/>
        <v>22121815O280</v>
      </c>
      <c r="J549" s="255"/>
      <c r="K549" s="435">
        <v>0</v>
      </c>
      <c r="L549" s="435">
        <f t="shared" si="83"/>
        <v>1533798.56</v>
      </c>
      <c r="M549" s="439">
        <f t="shared" si="80"/>
        <v>0</v>
      </c>
      <c r="N549" s="435">
        <v>1533798.56</v>
      </c>
      <c r="O549" s="435">
        <f t="shared" ref="O549:O550" si="84">P549</f>
        <v>1533798.56</v>
      </c>
      <c r="P549" s="435">
        <v>1533798.56</v>
      </c>
      <c r="Q549" s="258" t="str">
        <f t="shared" si="79"/>
        <v>22</v>
      </c>
      <c r="R549" s="439">
        <f t="shared" si="81"/>
        <v>1533798.56</v>
      </c>
    </row>
    <row r="550" spans="1:18">
      <c r="A550" s="600">
        <v>221218</v>
      </c>
      <c r="B550" s="600" t="s">
        <v>975</v>
      </c>
      <c r="C550" s="262">
        <v>24112260</v>
      </c>
      <c r="D550" s="258">
        <v>2</v>
      </c>
      <c r="E550" s="258">
        <v>2411</v>
      </c>
      <c r="F550" s="258">
        <v>2</v>
      </c>
      <c r="G550" s="259">
        <v>2</v>
      </c>
      <c r="H550" s="258">
        <v>60</v>
      </c>
      <c r="I550" s="255" t="str">
        <f t="shared" si="78"/>
        <v>22121815O280</v>
      </c>
      <c r="J550" s="255"/>
      <c r="K550" s="435">
        <v>0</v>
      </c>
      <c r="L550" s="435">
        <f t="shared" si="83"/>
        <v>49582.45</v>
      </c>
      <c r="M550" s="439">
        <f t="shared" si="80"/>
        <v>0</v>
      </c>
      <c r="N550" s="435">
        <v>49582.45</v>
      </c>
      <c r="O550" s="435">
        <f t="shared" si="84"/>
        <v>49582.45</v>
      </c>
      <c r="P550" s="435">
        <v>49582.45</v>
      </c>
      <c r="Q550" s="258" t="str">
        <f t="shared" si="79"/>
        <v>22</v>
      </c>
      <c r="R550" s="439">
        <f t="shared" si="81"/>
        <v>49582.45</v>
      </c>
    </row>
    <row r="551" spans="1:18">
      <c r="A551" s="600">
        <v>221218</v>
      </c>
      <c r="B551" s="600" t="s">
        <v>975</v>
      </c>
      <c r="C551" s="262">
        <v>24192100</v>
      </c>
      <c r="D551" s="258">
        <v>2</v>
      </c>
      <c r="E551" s="258">
        <v>2419</v>
      </c>
      <c r="F551" s="258">
        <v>2</v>
      </c>
      <c r="G551" s="259">
        <v>1</v>
      </c>
      <c r="H551" s="258">
        <v>0</v>
      </c>
      <c r="I551" s="255" t="str">
        <f t="shared" si="78"/>
        <v>22121815O280</v>
      </c>
      <c r="J551" s="255"/>
      <c r="K551" s="435">
        <v>2000000</v>
      </c>
      <c r="L551" s="435">
        <f t="shared" si="83"/>
        <v>784615.37</v>
      </c>
      <c r="M551" s="439">
        <f t="shared" si="80"/>
        <v>2000000</v>
      </c>
      <c r="N551" s="435">
        <v>784615.37</v>
      </c>
      <c r="O551" s="435">
        <v>784615.37</v>
      </c>
      <c r="P551" s="435">
        <v>784615.36999999988</v>
      </c>
      <c r="Q551" s="258" t="str">
        <f t="shared" si="79"/>
        <v>22</v>
      </c>
      <c r="R551" s="439">
        <f t="shared" si="81"/>
        <v>784615.36999999988</v>
      </c>
    </row>
    <row r="552" spans="1:18">
      <c r="A552" s="600">
        <v>221218</v>
      </c>
      <c r="B552" s="600" t="s">
        <v>975</v>
      </c>
      <c r="C552" s="262">
        <v>25112100</v>
      </c>
      <c r="D552" s="258">
        <v>2</v>
      </c>
      <c r="E552" s="258">
        <v>2511</v>
      </c>
      <c r="F552" s="258">
        <v>2</v>
      </c>
      <c r="G552" s="259">
        <v>1</v>
      </c>
      <c r="H552" s="258">
        <v>0</v>
      </c>
      <c r="I552" s="255" t="str">
        <f t="shared" si="78"/>
        <v>22121815O280</v>
      </c>
      <c r="J552" s="255"/>
      <c r="K552" s="435">
        <v>1000000</v>
      </c>
      <c r="L552" s="435">
        <f t="shared" si="83"/>
        <v>999993.12</v>
      </c>
      <c r="M552" s="439">
        <f t="shared" si="80"/>
        <v>1000000</v>
      </c>
      <c r="N552" s="435">
        <v>999993.12</v>
      </c>
      <c r="O552" s="435">
        <v>1000000</v>
      </c>
      <c r="P552" s="435">
        <v>999993.12</v>
      </c>
      <c r="Q552" s="258" t="str">
        <f t="shared" si="79"/>
        <v>22</v>
      </c>
      <c r="R552" s="439">
        <f t="shared" si="81"/>
        <v>999993.12</v>
      </c>
    </row>
    <row r="553" spans="1:18">
      <c r="A553" s="600">
        <v>221218</v>
      </c>
      <c r="B553" s="600" t="s">
        <v>975</v>
      </c>
      <c r="C553" s="262">
        <v>26112200</v>
      </c>
      <c r="D553" s="258">
        <v>2</v>
      </c>
      <c r="E553" s="258">
        <v>2611</v>
      </c>
      <c r="F553" s="258">
        <v>2</v>
      </c>
      <c r="G553" s="259">
        <v>2</v>
      </c>
      <c r="H553" s="258">
        <v>0</v>
      </c>
      <c r="I553" s="255" t="str">
        <f t="shared" si="78"/>
        <v>22121815O280</v>
      </c>
      <c r="J553" s="255"/>
      <c r="K553" s="435">
        <v>11936462</v>
      </c>
      <c r="L553" s="435">
        <f t="shared" si="83"/>
        <v>11936462</v>
      </c>
      <c r="M553" s="439">
        <f t="shared" si="80"/>
        <v>11936462</v>
      </c>
      <c r="N553" s="435">
        <v>11936462</v>
      </c>
      <c r="O553" s="435">
        <f>P553</f>
        <v>11936462</v>
      </c>
      <c r="P553" s="435">
        <v>11936462</v>
      </c>
      <c r="Q553" s="258" t="str">
        <f t="shared" si="79"/>
        <v>22</v>
      </c>
      <c r="R553" s="439">
        <f t="shared" si="81"/>
        <v>11936462</v>
      </c>
    </row>
    <row r="554" spans="1:18">
      <c r="A554" s="600">
        <v>221218</v>
      </c>
      <c r="B554" s="600" t="s">
        <v>975</v>
      </c>
      <c r="C554" s="262">
        <v>29112100</v>
      </c>
      <c r="D554" s="258">
        <v>2</v>
      </c>
      <c r="E554" s="258">
        <v>2911</v>
      </c>
      <c r="F554" s="258">
        <v>2</v>
      </c>
      <c r="G554" s="259">
        <v>1</v>
      </c>
      <c r="H554" s="258">
        <v>0</v>
      </c>
      <c r="I554" s="255" t="str">
        <f t="shared" si="78"/>
        <v>22121815O280</v>
      </c>
      <c r="J554" s="255"/>
      <c r="K554" s="435">
        <v>200000</v>
      </c>
      <c r="L554" s="435">
        <f t="shared" si="83"/>
        <v>0</v>
      </c>
      <c r="M554" s="439">
        <f t="shared" si="80"/>
        <v>200000</v>
      </c>
      <c r="N554" s="435">
        <v>0</v>
      </c>
      <c r="Q554" s="258" t="str">
        <f t="shared" si="79"/>
        <v>22</v>
      </c>
      <c r="R554" s="439">
        <f t="shared" si="81"/>
        <v>0</v>
      </c>
    </row>
    <row r="555" spans="1:18">
      <c r="A555" s="600">
        <v>221218</v>
      </c>
      <c r="B555" s="600" t="s">
        <v>975</v>
      </c>
      <c r="C555" s="262">
        <v>33311100</v>
      </c>
      <c r="D555" s="258">
        <v>3</v>
      </c>
      <c r="E555" s="258">
        <v>3331</v>
      </c>
      <c r="F555" s="258">
        <v>1</v>
      </c>
      <c r="G555" s="259">
        <v>1</v>
      </c>
      <c r="H555" s="258">
        <v>0</v>
      </c>
      <c r="I555" s="255" t="str">
        <f t="shared" si="78"/>
        <v>22121815O280</v>
      </c>
      <c r="J555" s="255"/>
      <c r="K555" s="435">
        <v>1000000</v>
      </c>
      <c r="L555" s="435">
        <f t="shared" si="83"/>
        <v>621064</v>
      </c>
      <c r="M555" s="439">
        <f t="shared" si="80"/>
        <v>1000000</v>
      </c>
      <c r="N555" s="435">
        <v>621064</v>
      </c>
      <c r="O555" s="435">
        <v>989064</v>
      </c>
      <c r="P555" s="435">
        <v>621064</v>
      </c>
      <c r="Q555" s="258" t="str">
        <f t="shared" si="79"/>
        <v>31</v>
      </c>
      <c r="R555" s="439">
        <f t="shared" si="81"/>
        <v>621064</v>
      </c>
    </row>
    <row r="556" spans="1:18">
      <c r="A556" s="600">
        <v>221218</v>
      </c>
      <c r="B556" s="600" t="s">
        <v>975</v>
      </c>
      <c r="C556" s="262">
        <v>34711100</v>
      </c>
      <c r="D556" s="258">
        <v>3</v>
      </c>
      <c r="E556" s="258">
        <v>3471</v>
      </c>
      <c r="F556" s="258">
        <v>1</v>
      </c>
      <c r="G556" s="259">
        <v>1</v>
      </c>
      <c r="H556" s="258">
        <v>0</v>
      </c>
      <c r="I556" s="255" t="str">
        <f t="shared" si="78"/>
        <v>22121815O280</v>
      </c>
      <c r="J556" s="255"/>
      <c r="K556" s="435">
        <v>100000</v>
      </c>
      <c r="L556" s="435">
        <f t="shared" si="83"/>
        <v>0</v>
      </c>
      <c r="M556" s="439">
        <f t="shared" si="80"/>
        <v>100000</v>
      </c>
      <c r="N556" s="435">
        <v>0</v>
      </c>
      <c r="Q556" s="258" t="str">
        <f t="shared" si="79"/>
        <v>31</v>
      </c>
      <c r="R556" s="439">
        <f t="shared" si="81"/>
        <v>0</v>
      </c>
    </row>
    <row r="557" spans="1:18">
      <c r="A557" s="600">
        <v>221218</v>
      </c>
      <c r="B557" s="600" t="s">
        <v>975</v>
      </c>
      <c r="C557" s="262">
        <v>39811100</v>
      </c>
      <c r="D557" s="258">
        <v>3</v>
      </c>
      <c r="E557" s="258">
        <v>3981</v>
      </c>
      <c r="F557" s="258">
        <v>1</v>
      </c>
      <c r="G557" s="259">
        <v>1</v>
      </c>
      <c r="H557" s="258">
        <v>0</v>
      </c>
      <c r="I557" s="255" t="str">
        <f t="shared" si="78"/>
        <v>22121815O280</v>
      </c>
      <c r="J557" s="255"/>
      <c r="K557" s="435">
        <v>0</v>
      </c>
      <c r="L557" s="435">
        <f t="shared" si="83"/>
        <v>111814</v>
      </c>
      <c r="M557" s="439">
        <f t="shared" si="80"/>
        <v>0</v>
      </c>
      <c r="N557" s="435">
        <v>111814</v>
      </c>
      <c r="O557" s="435">
        <v>111814</v>
      </c>
      <c r="P557" s="435">
        <v>111814</v>
      </c>
      <c r="Q557" s="258" t="str">
        <f t="shared" si="79"/>
        <v>31</v>
      </c>
      <c r="R557" s="439">
        <f t="shared" si="81"/>
        <v>111814</v>
      </c>
    </row>
    <row r="558" spans="1:18">
      <c r="A558" s="600">
        <v>221218</v>
      </c>
      <c r="B558" s="600" t="s">
        <v>975</v>
      </c>
      <c r="C558" s="262">
        <v>39811200</v>
      </c>
      <c r="D558" s="258">
        <v>3</v>
      </c>
      <c r="E558" s="258">
        <v>3981</v>
      </c>
      <c r="F558" s="258">
        <v>1</v>
      </c>
      <c r="G558" s="259">
        <v>2</v>
      </c>
      <c r="H558" s="258">
        <v>0</v>
      </c>
      <c r="I558" s="255" t="str">
        <f t="shared" si="78"/>
        <v>22121815O280</v>
      </c>
      <c r="J558" s="255"/>
      <c r="K558" s="435">
        <v>1638191</v>
      </c>
      <c r="L558" s="435">
        <f t="shared" si="83"/>
        <v>1563648</v>
      </c>
      <c r="M558" s="439">
        <f t="shared" si="80"/>
        <v>1638191</v>
      </c>
      <c r="N558" s="435">
        <v>1563648</v>
      </c>
      <c r="O558" s="435">
        <f t="shared" ref="O558:O560" si="85">P558</f>
        <v>1563648</v>
      </c>
      <c r="P558" s="435">
        <v>1563648</v>
      </c>
      <c r="Q558" s="258" t="str">
        <f t="shared" si="79"/>
        <v>31</v>
      </c>
      <c r="R558" s="439">
        <f t="shared" si="81"/>
        <v>1563648</v>
      </c>
    </row>
    <row r="559" spans="1:18">
      <c r="A559" s="600">
        <v>221218</v>
      </c>
      <c r="B559" s="600" t="s">
        <v>975</v>
      </c>
      <c r="C559" s="262">
        <v>39812200</v>
      </c>
      <c r="D559" s="258">
        <v>3</v>
      </c>
      <c r="E559" s="258">
        <v>3981</v>
      </c>
      <c r="F559" s="258">
        <v>2</v>
      </c>
      <c r="G559" s="259">
        <v>2</v>
      </c>
      <c r="H559" s="258">
        <v>0</v>
      </c>
      <c r="I559" s="255" t="str">
        <f t="shared" si="78"/>
        <v>22121815O280</v>
      </c>
      <c r="J559" s="255"/>
      <c r="K559" s="435">
        <v>819096</v>
      </c>
      <c r="L559" s="435">
        <f t="shared" si="83"/>
        <v>781825</v>
      </c>
      <c r="M559" s="439">
        <f t="shared" si="80"/>
        <v>819096</v>
      </c>
      <c r="N559" s="435">
        <v>781825</v>
      </c>
      <c r="O559" s="435">
        <f t="shared" si="85"/>
        <v>781825</v>
      </c>
      <c r="P559" s="435">
        <v>781825</v>
      </c>
      <c r="Q559" s="258" t="str">
        <f t="shared" si="79"/>
        <v>32</v>
      </c>
      <c r="R559" s="439">
        <f t="shared" si="81"/>
        <v>781825</v>
      </c>
    </row>
    <row r="560" spans="1:18">
      <c r="A560" s="600">
        <v>221218</v>
      </c>
      <c r="B560" s="600" t="s">
        <v>975</v>
      </c>
      <c r="C560" s="262">
        <v>39812208</v>
      </c>
      <c r="D560" s="258">
        <v>3</v>
      </c>
      <c r="E560" s="258">
        <v>3981</v>
      </c>
      <c r="F560" s="258">
        <v>2</v>
      </c>
      <c r="G560" s="259">
        <v>2</v>
      </c>
      <c r="H560" s="258">
        <v>8</v>
      </c>
      <c r="I560" s="255" t="str">
        <f t="shared" si="78"/>
        <v>22121815O280</v>
      </c>
      <c r="J560" s="255"/>
      <c r="K560" s="435">
        <v>37061</v>
      </c>
      <c r="L560" s="435">
        <f t="shared" si="83"/>
        <v>24804</v>
      </c>
      <c r="M560" s="439">
        <f t="shared" si="80"/>
        <v>37061</v>
      </c>
      <c r="N560" s="435">
        <v>24804</v>
      </c>
      <c r="O560" s="435">
        <f t="shared" si="85"/>
        <v>24804</v>
      </c>
      <c r="P560" s="435">
        <v>24804</v>
      </c>
      <c r="Q560" s="258" t="str">
        <f t="shared" si="79"/>
        <v>32</v>
      </c>
      <c r="R560" s="439">
        <f t="shared" si="81"/>
        <v>24804</v>
      </c>
    </row>
    <row r="561" spans="1:18">
      <c r="A561" s="600">
        <v>221218</v>
      </c>
      <c r="B561" s="600" t="s">
        <v>975</v>
      </c>
      <c r="C561" s="262">
        <v>39821100</v>
      </c>
      <c r="D561" s="258">
        <v>3</v>
      </c>
      <c r="E561" s="258">
        <v>3982</v>
      </c>
      <c r="F561" s="258">
        <v>1</v>
      </c>
      <c r="G561" s="259">
        <v>1</v>
      </c>
      <c r="H561" s="258">
        <v>0</v>
      </c>
      <c r="I561" s="255" t="str">
        <f t="shared" si="78"/>
        <v>22121815O280</v>
      </c>
      <c r="J561" s="255"/>
      <c r="K561" s="435">
        <v>999403</v>
      </c>
      <c r="L561" s="435">
        <f t="shared" si="83"/>
        <v>957761</v>
      </c>
      <c r="M561" s="439">
        <f t="shared" si="80"/>
        <v>999403</v>
      </c>
      <c r="N561" s="435">
        <v>957761</v>
      </c>
      <c r="O561" s="435">
        <v>960217.53</v>
      </c>
      <c r="P561" s="435">
        <v>957761</v>
      </c>
      <c r="Q561" s="258" t="str">
        <f t="shared" si="79"/>
        <v>31</v>
      </c>
      <c r="R561" s="439">
        <f t="shared" si="81"/>
        <v>957761</v>
      </c>
    </row>
    <row r="562" spans="1:18">
      <c r="A562" s="600">
        <v>221218</v>
      </c>
      <c r="B562" s="600" t="s">
        <v>975</v>
      </c>
      <c r="C562" s="262">
        <v>39822100</v>
      </c>
      <c r="D562" s="258">
        <v>3</v>
      </c>
      <c r="E562" s="258">
        <v>3982</v>
      </c>
      <c r="F562" s="258">
        <v>2</v>
      </c>
      <c r="G562" s="259">
        <v>1</v>
      </c>
      <c r="H562" s="258">
        <v>0</v>
      </c>
      <c r="I562" s="255" t="str">
        <f t="shared" si="78"/>
        <v>22121815O280</v>
      </c>
      <c r="J562" s="255"/>
      <c r="K562" s="435">
        <v>499702</v>
      </c>
      <c r="L562" s="435">
        <f t="shared" si="83"/>
        <v>478882</v>
      </c>
      <c r="M562" s="439">
        <f t="shared" si="80"/>
        <v>499702</v>
      </c>
      <c r="N562" s="435">
        <v>478882</v>
      </c>
      <c r="O562" s="435">
        <v>499702</v>
      </c>
      <c r="P562" s="435">
        <v>478882</v>
      </c>
      <c r="Q562" s="258" t="str">
        <f t="shared" si="79"/>
        <v>32</v>
      </c>
      <c r="R562" s="439">
        <f t="shared" si="81"/>
        <v>478882</v>
      </c>
    </row>
    <row r="563" spans="1:18">
      <c r="A563" s="600">
        <v>221218</v>
      </c>
      <c r="B563" s="600" t="s">
        <v>975</v>
      </c>
      <c r="C563" s="262">
        <v>39822108</v>
      </c>
      <c r="D563" s="258">
        <v>3</v>
      </c>
      <c r="E563" s="258">
        <v>3982</v>
      </c>
      <c r="F563" s="258">
        <v>2</v>
      </c>
      <c r="G563" s="259">
        <v>1</v>
      </c>
      <c r="H563" s="258">
        <v>8</v>
      </c>
      <c r="I563" s="255" t="str">
        <f t="shared" si="78"/>
        <v>22121815O280</v>
      </c>
      <c r="J563" s="255"/>
      <c r="K563" s="435">
        <v>3708</v>
      </c>
      <c r="L563" s="435">
        <f t="shared" si="83"/>
        <v>3399</v>
      </c>
      <c r="M563" s="439">
        <f t="shared" si="80"/>
        <v>3708</v>
      </c>
      <c r="N563" s="435">
        <v>3399</v>
      </c>
      <c r="O563" s="435">
        <v>3708</v>
      </c>
      <c r="P563" s="435">
        <v>3399</v>
      </c>
      <c r="Q563" s="258" t="str">
        <f t="shared" si="79"/>
        <v>32</v>
      </c>
      <c r="R563" s="439">
        <f t="shared" si="81"/>
        <v>3399</v>
      </c>
    </row>
    <row r="564" spans="1:18">
      <c r="A564" s="600">
        <v>221218</v>
      </c>
      <c r="B564" s="600" t="s">
        <v>975</v>
      </c>
      <c r="C564" s="262">
        <v>61412160</v>
      </c>
      <c r="D564" s="258">
        <v>6</v>
      </c>
      <c r="E564" s="258">
        <v>6141</v>
      </c>
      <c r="F564" s="258">
        <v>2</v>
      </c>
      <c r="G564" s="259">
        <v>1</v>
      </c>
      <c r="H564" s="258">
        <v>60</v>
      </c>
      <c r="I564" s="255" t="str">
        <f t="shared" si="78"/>
        <v>22121815O280</v>
      </c>
      <c r="J564" s="255"/>
      <c r="K564" s="435">
        <v>0</v>
      </c>
      <c r="L564" s="435">
        <f t="shared" si="83"/>
        <v>548513.9</v>
      </c>
      <c r="M564" s="439">
        <f t="shared" si="80"/>
        <v>0</v>
      </c>
      <c r="N564" s="435">
        <v>548513.9</v>
      </c>
      <c r="O564" s="435">
        <v>548513.9</v>
      </c>
      <c r="P564" s="435">
        <v>548513.9</v>
      </c>
      <c r="Q564" s="258" t="str">
        <f t="shared" si="79"/>
        <v>62</v>
      </c>
      <c r="R564" s="439">
        <f t="shared" si="81"/>
        <v>548513.9</v>
      </c>
    </row>
    <row r="565" spans="1:18">
      <c r="A565" s="600">
        <v>221218</v>
      </c>
      <c r="B565" s="600" t="s">
        <v>975</v>
      </c>
      <c r="C565" s="262">
        <v>61512160</v>
      </c>
      <c r="D565" s="258">
        <v>6</v>
      </c>
      <c r="E565" s="258">
        <v>6151</v>
      </c>
      <c r="F565" s="258">
        <v>2</v>
      </c>
      <c r="G565" s="259">
        <v>1</v>
      </c>
      <c r="H565" s="258">
        <v>60</v>
      </c>
      <c r="I565" s="255" t="str">
        <f t="shared" si="78"/>
        <v>22121815O280</v>
      </c>
      <c r="J565" s="255"/>
      <c r="K565" s="435">
        <v>0</v>
      </c>
      <c r="L565" s="435">
        <f t="shared" si="83"/>
        <v>346205.34</v>
      </c>
      <c r="M565" s="439">
        <f t="shared" si="80"/>
        <v>0</v>
      </c>
      <c r="N565" s="435">
        <v>346205.34</v>
      </c>
      <c r="O565" s="435">
        <v>346205.34</v>
      </c>
      <c r="P565" s="435">
        <v>346205.34</v>
      </c>
      <c r="Q565" s="258" t="str">
        <f t="shared" si="79"/>
        <v>62</v>
      </c>
      <c r="R565" s="439">
        <f t="shared" si="81"/>
        <v>346205.34</v>
      </c>
    </row>
    <row r="566" spans="1:18">
      <c r="A566" s="600">
        <v>221218</v>
      </c>
      <c r="B566" s="600" t="s">
        <v>976</v>
      </c>
      <c r="C566" s="262">
        <v>61412160</v>
      </c>
      <c r="D566" s="258">
        <v>6</v>
      </c>
      <c r="E566" s="258">
        <v>6141</v>
      </c>
      <c r="F566" s="258">
        <v>2</v>
      </c>
      <c r="G566" s="259">
        <v>1</v>
      </c>
      <c r="H566" s="258">
        <v>60</v>
      </c>
      <c r="I566" s="255" t="str">
        <f t="shared" si="78"/>
        <v>22121815O380</v>
      </c>
      <c r="J566" s="255"/>
      <c r="K566" s="435">
        <v>0</v>
      </c>
      <c r="L566" s="435">
        <f t="shared" si="83"/>
        <v>360862.3</v>
      </c>
      <c r="M566" s="439">
        <f t="shared" si="80"/>
        <v>0</v>
      </c>
      <c r="N566" s="435">
        <v>360862.3</v>
      </c>
      <c r="O566" s="435">
        <v>360862.3</v>
      </c>
      <c r="P566" s="435">
        <v>360862.30000000005</v>
      </c>
      <c r="Q566" s="258" t="str">
        <f t="shared" si="79"/>
        <v>62</v>
      </c>
      <c r="R566" s="439">
        <f t="shared" si="81"/>
        <v>360862.30000000005</v>
      </c>
    </row>
    <row r="567" spans="1:18">
      <c r="A567" s="600">
        <v>221218</v>
      </c>
      <c r="B567" s="600" t="s">
        <v>976</v>
      </c>
      <c r="C567" s="262">
        <v>61412165</v>
      </c>
      <c r="D567" s="258">
        <v>6</v>
      </c>
      <c r="E567" s="258">
        <v>6141</v>
      </c>
      <c r="F567" s="258">
        <v>2</v>
      </c>
      <c r="G567" s="259">
        <v>1</v>
      </c>
      <c r="H567" s="258">
        <v>65</v>
      </c>
      <c r="I567" s="255" t="str">
        <f t="shared" si="78"/>
        <v>22121815O380</v>
      </c>
      <c r="J567" s="255" t="s">
        <v>1038</v>
      </c>
      <c r="K567" s="435">
        <v>0</v>
      </c>
      <c r="L567" s="435">
        <f t="shared" si="83"/>
        <v>10238067.6</v>
      </c>
      <c r="M567" s="439">
        <f t="shared" si="80"/>
        <v>0</v>
      </c>
      <c r="N567" s="435">
        <v>10238067.6</v>
      </c>
      <c r="O567" s="435">
        <v>10241586.92</v>
      </c>
      <c r="P567" s="435">
        <v>10238067.600000003</v>
      </c>
      <c r="Q567" s="258" t="str">
        <f t="shared" si="79"/>
        <v>62</v>
      </c>
      <c r="R567" s="439">
        <f t="shared" si="81"/>
        <v>10238067.600000003</v>
      </c>
    </row>
    <row r="568" spans="1:18">
      <c r="A568" s="600">
        <v>221218</v>
      </c>
      <c r="B568" s="600" t="s">
        <v>996</v>
      </c>
      <c r="C568" s="262">
        <v>11321100</v>
      </c>
      <c r="D568" s="258">
        <v>1</v>
      </c>
      <c r="E568" s="258">
        <v>1132</v>
      </c>
      <c r="F568" s="258">
        <v>1</v>
      </c>
      <c r="G568" s="259">
        <v>1</v>
      </c>
      <c r="H568" s="258">
        <v>0</v>
      </c>
      <c r="I568" s="255" t="str">
        <f t="shared" si="78"/>
        <v>22121815O580</v>
      </c>
      <c r="J568" s="255"/>
      <c r="K568" s="435">
        <v>20604544</v>
      </c>
      <c r="L568" s="435">
        <f t="shared" si="83"/>
        <v>20604544</v>
      </c>
      <c r="M568" s="439">
        <f t="shared" si="80"/>
        <v>20604544</v>
      </c>
      <c r="N568" s="435">
        <v>20604544</v>
      </c>
      <c r="O568" s="435">
        <v>20604544</v>
      </c>
      <c r="P568" s="435">
        <v>20604544</v>
      </c>
      <c r="Q568" s="258" t="str">
        <f t="shared" si="79"/>
        <v>11</v>
      </c>
      <c r="R568" s="439">
        <f t="shared" si="81"/>
        <v>20604544</v>
      </c>
    </row>
    <row r="569" spans="1:18">
      <c r="A569" s="600">
        <v>221218</v>
      </c>
      <c r="B569" s="600" t="s">
        <v>981</v>
      </c>
      <c r="C569" s="262">
        <v>24112200</v>
      </c>
      <c r="D569" s="258">
        <v>2</v>
      </c>
      <c r="E569" s="258">
        <v>2411</v>
      </c>
      <c r="F569" s="258">
        <v>2</v>
      </c>
      <c r="G569" s="259">
        <v>2</v>
      </c>
      <c r="H569" s="258">
        <v>0</v>
      </c>
      <c r="I569" s="255" t="str">
        <f t="shared" si="78"/>
        <v>22121815O680</v>
      </c>
      <c r="J569" s="255"/>
      <c r="K569" s="435">
        <v>0</v>
      </c>
      <c r="L569" s="435">
        <f t="shared" si="83"/>
        <v>0</v>
      </c>
      <c r="M569" s="439">
        <f t="shared" si="80"/>
        <v>0</v>
      </c>
      <c r="N569" s="435">
        <v>0</v>
      </c>
      <c r="O569" s="435">
        <f>P569</f>
        <v>0</v>
      </c>
      <c r="Q569" s="258" t="str">
        <f t="shared" si="79"/>
        <v>22</v>
      </c>
      <c r="R569" s="439">
        <f t="shared" si="81"/>
        <v>0</v>
      </c>
    </row>
    <row r="570" spans="1:18">
      <c r="A570" s="600">
        <v>221218</v>
      </c>
      <c r="B570" s="600" t="s">
        <v>981</v>
      </c>
      <c r="C570" s="262">
        <v>24812100</v>
      </c>
      <c r="D570" s="258">
        <v>2</v>
      </c>
      <c r="E570" s="258">
        <v>2481</v>
      </c>
      <c r="F570" s="258">
        <v>2</v>
      </c>
      <c r="G570" s="259">
        <v>1</v>
      </c>
      <c r="H570" s="258">
        <v>0</v>
      </c>
      <c r="I570" s="255" t="str">
        <f t="shared" si="78"/>
        <v>22121815O680</v>
      </c>
      <c r="J570" s="255"/>
      <c r="K570" s="435">
        <v>0</v>
      </c>
      <c r="L570" s="435">
        <f t="shared" si="83"/>
        <v>0</v>
      </c>
      <c r="M570" s="439">
        <f t="shared" si="80"/>
        <v>0</v>
      </c>
      <c r="N570" s="435">
        <v>0</v>
      </c>
      <c r="Q570" s="258" t="str">
        <f t="shared" si="79"/>
        <v>22</v>
      </c>
      <c r="R570" s="439">
        <f t="shared" si="81"/>
        <v>0</v>
      </c>
    </row>
    <row r="571" spans="1:18">
      <c r="A571" s="600">
        <v>221218</v>
      </c>
      <c r="B571" s="600" t="s">
        <v>981</v>
      </c>
      <c r="C571" s="262">
        <v>25112100</v>
      </c>
      <c r="D571" s="258">
        <v>2</v>
      </c>
      <c r="E571" s="258">
        <v>2511</v>
      </c>
      <c r="F571" s="258">
        <v>2</v>
      </c>
      <c r="G571" s="259">
        <v>1</v>
      </c>
      <c r="H571" s="258">
        <v>0</v>
      </c>
      <c r="I571" s="255" t="str">
        <f t="shared" si="78"/>
        <v>22121815O680</v>
      </c>
      <c r="J571" s="255"/>
      <c r="K571" s="435">
        <v>0</v>
      </c>
      <c r="L571" s="435">
        <f t="shared" si="83"/>
        <v>916632</v>
      </c>
      <c r="M571" s="439">
        <f t="shared" si="80"/>
        <v>0</v>
      </c>
      <c r="N571" s="435">
        <v>916632</v>
      </c>
      <c r="O571" s="435">
        <v>1000000</v>
      </c>
      <c r="P571" s="435">
        <v>916632</v>
      </c>
      <c r="Q571" s="258" t="str">
        <f t="shared" si="79"/>
        <v>22</v>
      </c>
      <c r="R571" s="439">
        <f t="shared" si="81"/>
        <v>916632</v>
      </c>
    </row>
    <row r="572" spans="1:18">
      <c r="A572" s="600">
        <v>221218</v>
      </c>
      <c r="B572" s="600" t="s">
        <v>981</v>
      </c>
      <c r="C572" s="262">
        <v>39211100</v>
      </c>
      <c r="D572" s="258">
        <v>3</v>
      </c>
      <c r="E572" s="258">
        <v>3921</v>
      </c>
      <c r="F572" s="258">
        <v>1</v>
      </c>
      <c r="G572" s="259">
        <v>1</v>
      </c>
      <c r="H572" s="258">
        <v>0</v>
      </c>
      <c r="I572" s="255" t="str">
        <f t="shared" si="78"/>
        <v>22121815O680</v>
      </c>
      <c r="J572" s="255"/>
      <c r="K572" s="435">
        <v>0</v>
      </c>
      <c r="L572" s="435">
        <f t="shared" si="83"/>
        <v>70965</v>
      </c>
      <c r="M572" s="439">
        <f t="shared" si="80"/>
        <v>0</v>
      </c>
      <c r="N572" s="435">
        <v>70965</v>
      </c>
      <c r="O572" s="435">
        <v>84003.07</v>
      </c>
      <c r="P572" s="435">
        <v>70965</v>
      </c>
      <c r="Q572" s="258" t="str">
        <f t="shared" si="79"/>
        <v>31</v>
      </c>
      <c r="R572" s="439">
        <f t="shared" si="81"/>
        <v>70965</v>
      </c>
    </row>
    <row r="573" spans="1:18">
      <c r="A573" s="600">
        <v>221218</v>
      </c>
      <c r="B573" s="600" t="s">
        <v>981</v>
      </c>
      <c r="C573" s="262">
        <v>61412100</v>
      </c>
      <c r="D573" s="258">
        <v>6</v>
      </c>
      <c r="E573" s="258">
        <v>6141</v>
      </c>
      <c r="F573" s="258">
        <v>2</v>
      </c>
      <c r="G573" s="259">
        <v>1</v>
      </c>
      <c r="H573" s="258">
        <v>0</v>
      </c>
      <c r="I573" s="255" t="str">
        <f t="shared" si="78"/>
        <v>22121815O680</v>
      </c>
      <c r="J573" s="255" t="s">
        <v>1039</v>
      </c>
      <c r="K573" s="435">
        <v>0</v>
      </c>
      <c r="L573" s="435">
        <f t="shared" si="83"/>
        <v>466455.37</v>
      </c>
      <c r="M573" s="439">
        <f t="shared" si="80"/>
        <v>0</v>
      </c>
      <c r="N573" s="435">
        <v>466455.37</v>
      </c>
      <c r="O573" s="435">
        <v>466455.4</v>
      </c>
      <c r="P573" s="435">
        <v>466455.37000000005</v>
      </c>
      <c r="Q573" s="258" t="str">
        <f t="shared" si="79"/>
        <v>62</v>
      </c>
      <c r="R573" s="439">
        <f t="shared" si="81"/>
        <v>466455.37000000005</v>
      </c>
    </row>
    <row r="574" spans="1:18">
      <c r="A574" s="600">
        <v>221218</v>
      </c>
      <c r="B574" s="600" t="s">
        <v>981</v>
      </c>
      <c r="C574" s="262">
        <v>61412160</v>
      </c>
      <c r="D574" s="258">
        <v>6</v>
      </c>
      <c r="E574" s="258">
        <v>6141</v>
      </c>
      <c r="F574" s="258">
        <v>2</v>
      </c>
      <c r="G574" s="259">
        <v>1</v>
      </c>
      <c r="H574" s="258">
        <v>60</v>
      </c>
      <c r="I574" s="255" t="str">
        <f t="shared" si="78"/>
        <v>22121815O680</v>
      </c>
      <c r="J574" s="255"/>
      <c r="K574" s="435">
        <v>0</v>
      </c>
      <c r="L574" s="435">
        <f t="shared" si="83"/>
        <v>86457.76</v>
      </c>
      <c r="M574" s="439">
        <f t="shared" si="80"/>
        <v>0</v>
      </c>
      <c r="N574" s="435">
        <v>86457.76</v>
      </c>
      <c r="O574" s="435">
        <v>86457.76</v>
      </c>
      <c r="P574" s="435">
        <v>86457.76</v>
      </c>
      <c r="Q574" s="258" t="str">
        <f t="shared" si="79"/>
        <v>62</v>
      </c>
      <c r="R574" s="439">
        <f t="shared" si="81"/>
        <v>86457.76</v>
      </c>
    </row>
    <row r="575" spans="1:18">
      <c r="A575" s="600">
        <v>221218</v>
      </c>
      <c r="B575" s="600" t="s">
        <v>982</v>
      </c>
      <c r="C575" s="262">
        <v>24112100</v>
      </c>
      <c r="D575" s="258">
        <v>2</v>
      </c>
      <c r="E575" s="258">
        <v>2411</v>
      </c>
      <c r="F575" s="258">
        <v>2</v>
      </c>
      <c r="G575" s="259">
        <v>1</v>
      </c>
      <c r="H575" s="258">
        <v>0</v>
      </c>
      <c r="I575" s="255" t="str">
        <f t="shared" si="78"/>
        <v>22121825P180</v>
      </c>
      <c r="J575" s="255"/>
      <c r="K575" s="435">
        <v>6848046</v>
      </c>
      <c r="L575" s="435">
        <f t="shared" ref="L575:L581" si="86">+K575</f>
        <v>6848046</v>
      </c>
      <c r="M575" s="439">
        <f t="shared" si="80"/>
        <v>6848046</v>
      </c>
      <c r="N575" s="435">
        <v>0</v>
      </c>
      <c r="Q575" s="258" t="str">
        <f t="shared" si="79"/>
        <v>22</v>
      </c>
      <c r="R575" s="439">
        <f t="shared" si="81"/>
        <v>0</v>
      </c>
    </row>
    <row r="576" spans="1:18">
      <c r="A576" s="600">
        <v>221218</v>
      </c>
      <c r="B576" s="600" t="s">
        <v>982</v>
      </c>
      <c r="C576" s="262">
        <v>24112200</v>
      </c>
      <c r="D576" s="258">
        <v>2</v>
      </c>
      <c r="E576" s="258">
        <v>2411</v>
      </c>
      <c r="F576" s="258">
        <v>2</v>
      </c>
      <c r="G576" s="259">
        <v>2</v>
      </c>
      <c r="H576" s="258">
        <v>0</v>
      </c>
      <c r="I576" s="255" t="str">
        <f t="shared" si="78"/>
        <v>22121825P180</v>
      </c>
      <c r="J576" s="255"/>
      <c r="K576" s="435">
        <v>0</v>
      </c>
      <c r="L576" s="435">
        <f t="shared" si="86"/>
        <v>0</v>
      </c>
      <c r="M576" s="439">
        <f t="shared" si="80"/>
        <v>0</v>
      </c>
      <c r="N576" s="435">
        <v>6848046</v>
      </c>
      <c r="O576" s="435">
        <f>P576</f>
        <v>6848046.0000000009</v>
      </c>
      <c r="P576" s="435">
        <v>6848046.0000000009</v>
      </c>
      <c r="Q576" s="258" t="str">
        <f t="shared" si="79"/>
        <v>22</v>
      </c>
      <c r="R576" s="439">
        <f t="shared" si="81"/>
        <v>6848046.0000000009</v>
      </c>
    </row>
    <row r="577" spans="1:18">
      <c r="A577" s="600">
        <v>221218</v>
      </c>
      <c r="B577" s="600" t="s">
        <v>982</v>
      </c>
      <c r="C577" s="262">
        <v>61412100</v>
      </c>
      <c r="D577" s="258">
        <v>6</v>
      </c>
      <c r="E577" s="258">
        <v>6141</v>
      </c>
      <c r="F577" s="258">
        <v>2</v>
      </c>
      <c r="G577" s="259">
        <v>1</v>
      </c>
      <c r="H577" s="258">
        <v>0</v>
      </c>
      <c r="I577" s="255" t="str">
        <f t="shared" si="78"/>
        <v>22121825P180</v>
      </c>
      <c r="J577" s="255" t="s">
        <v>1040</v>
      </c>
      <c r="K577" s="435">
        <v>528120</v>
      </c>
      <c r="L577" s="435">
        <f t="shared" si="86"/>
        <v>528120</v>
      </c>
      <c r="M577" s="439">
        <f t="shared" si="80"/>
        <v>528120</v>
      </c>
      <c r="N577" s="435">
        <v>528119.88</v>
      </c>
      <c r="O577" s="435">
        <v>528119.93999999994</v>
      </c>
      <c r="P577" s="435">
        <v>528119.88</v>
      </c>
      <c r="Q577" s="258" t="str">
        <f t="shared" si="79"/>
        <v>62</v>
      </c>
      <c r="R577" s="439">
        <f t="shared" si="81"/>
        <v>528119.88</v>
      </c>
    </row>
    <row r="578" spans="1:18">
      <c r="A578" s="600">
        <v>221218</v>
      </c>
      <c r="B578" s="600" t="s">
        <v>982</v>
      </c>
      <c r="C578" s="262">
        <v>61412148</v>
      </c>
      <c r="D578" s="258">
        <v>6</v>
      </c>
      <c r="E578" s="258">
        <v>6141</v>
      </c>
      <c r="F578" s="258">
        <v>2</v>
      </c>
      <c r="G578" s="259">
        <v>1</v>
      </c>
      <c r="H578" s="258">
        <v>48</v>
      </c>
      <c r="I578" s="255" t="str">
        <f t="shared" ref="I578:I641" si="87">CONCATENATE(A578,B578)</f>
        <v>22121825P180</v>
      </c>
      <c r="J578" s="255" t="s">
        <v>1035</v>
      </c>
      <c r="K578" s="435">
        <v>0</v>
      </c>
      <c r="L578" s="435">
        <f t="shared" si="86"/>
        <v>0</v>
      </c>
      <c r="M578" s="439">
        <f t="shared" si="80"/>
        <v>0</v>
      </c>
      <c r="N578" s="435">
        <v>1268573.49</v>
      </c>
      <c r="O578" s="435">
        <v>1268573.49</v>
      </c>
      <c r="P578" s="435">
        <v>1268573.4899999998</v>
      </c>
      <c r="Q578" s="258" t="str">
        <f t="shared" ref="Q578:Q641" si="88">CONCATENATE(D578,F578)</f>
        <v>62</v>
      </c>
      <c r="R578" s="439">
        <f t="shared" si="81"/>
        <v>1268573.4899999998</v>
      </c>
    </row>
    <row r="579" spans="1:18">
      <c r="A579" s="600">
        <v>221218</v>
      </c>
      <c r="B579" s="600" t="s">
        <v>1001</v>
      </c>
      <c r="C579" s="262">
        <v>61412100</v>
      </c>
      <c r="D579" s="258">
        <v>6</v>
      </c>
      <c r="E579" s="258">
        <v>6141</v>
      </c>
      <c r="F579" s="258">
        <v>2</v>
      </c>
      <c r="G579" s="259">
        <v>1</v>
      </c>
      <c r="H579" s="258">
        <v>0</v>
      </c>
      <c r="I579" s="255" t="str">
        <f t="shared" si="87"/>
        <v>22121825P280</v>
      </c>
      <c r="J579" s="255" t="s">
        <v>1039</v>
      </c>
      <c r="K579" s="435">
        <v>0</v>
      </c>
      <c r="L579" s="435">
        <f t="shared" si="86"/>
        <v>0</v>
      </c>
      <c r="M579" s="439">
        <f t="shared" ref="M579:M642" si="89">+K579</f>
        <v>0</v>
      </c>
      <c r="N579" s="435">
        <v>6678982.4699999997</v>
      </c>
      <c r="O579" s="435">
        <v>6678982.4699999997</v>
      </c>
      <c r="P579" s="435">
        <v>6678982.4699999997</v>
      </c>
      <c r="Q579" s="258" t="str">
        <f t="shared" si="88"/>
        <v>62</v>
      </c>
      <c r="R579" s="439">
        <f t="shared" ref="R579:R642" si="90">+P579</f>
        <v>6678982.4699999997</v>
      </c>
    </row>
    <row r="580" spans="1:18">
      <c r="A580" s="600">
        <v>221218</v>
      </c>
      <c r="B580" s="600" t="s">
        <v>1001</v>
      </c>
      <c r="C580" s="262">
        <v>61412148</v>
      </c>
      <c r="D580" s="258">
        <v>6</v>
      </c>
      <c r="E580" s="258">
        <v>6141</v>
      </c>
      <c r="F580" s="258">
        <v>2</v>
      </c>
      <c r="G580" s="259">
        <v>1</v>
      </c>
      <c r="H580" s="258">
        <v>48</v>
      </c>
      <c r="I580" s="255" t="str">
        <f t="shared" si="87"/>
        <v>22121825P280</v>
      </c>
      <c r="J580" s="255" t="s">
        <v>1035</v>
      </c>
      <c r="K580" s="435">
        <v>0</v>
      </c>
      <c r="L580" s="435">
        <f t="shared" si="86"/>
        <v>0</v>
      </c>
      <c r="M580" s="439">
        <f t="shared" si="89"/>
        <v>0</v>
      </c>
      <c r="N580" s="435">
        <v>4536154.59</v>
      </c>
      <c r="O580" s="435">
        <v>4536154.59</v>
      </c>
      <c r="P580" s="435">
        <v>4536154.59</v>
      </c>
      <c r="Q580" s="258" t="str">
        <f t="shared" si="88"/>
        <v>62</v>
      </c>
      <c r="R580" s="439">
        <f t="shared" si="90"/>
        <v>4536154.59</v>
      </c>
    </row>
    <row r="581" spans="1:18">
      <c r="A581" s="600">
        <v>221218</v>
      </c>
      <c r="B581" s="600" t="s">
        <v>1003</v>
      </c>
      <c r="C581" s="262">
        <v>61412100</v>
      </c>
      <c r="D581" s="258">
        <v>6</v>
      </c>
      <c r="E581" s="258">
        <v>6141</v>
      </c>
      <c r="F581" s="258">
        <v>2</v>
      </c>
      <c r="G581" s="259">
        <v>1</v>
      </c>
      <c r="H581" s="258">
        <v>0</v>
      </c>
      <c r="I581" s="255" t="str">
        <f t="shared" si="87"/>
        <v>22121825P680</v>
      </c>
      <c r="J581" s="255" t="s">
        <v>1041</v>
      </c>
      <c r="K581" s="435">
        <v>10800000</v>
      </c>
      <c r="L581" s="435">
        <f t="shared" si="86"/>
        <v>10800000</v>
      </c>
      <c r="M581" s="439">
        <f t="shared" si="89"/>
        <v>10800000</v>
      </c>
      <c r="N581" s="435">
        <v>10625303.98</v>
      </c>
      <c r="O581" s="435">
        <v>10625304</v>
      </c>
      <c r="P581" s="435">
        <v>10625303.98</v>
      </c>
      <c r="Q581" s="258" t="str">
        <f t="shared" si="88"/>
        <v>62</v>
      </c>
      <c r="R581" s="439">
        <f t="shared" si="90"/>
        <v>10625303.98</v>
      </c>
    </row>
    <row r="582" spans="1:18">
      <c r="A582" s="600">
        <v>221219</v>
      </c>
      <c r="B582" s="600" t="s">
        <v>975</v>
      </c>
      <c r="C582" s="262">
        <v>24192100</v>
      </c>
      <c r="D582" s="258">
        <v>2</v>
      </c>
      <c r="E582" s="258">
        <v>2419</v>
      </c>
      <c r="F582" s="258">
        <v>2</v>
      </c>
      <c r="G582" s="259">
        <v>1</v>
      </c>
      <c r="H582" s="258">
        <v>0</v>
      </c>
      <c r="I582" s="255" t="str">
        <f t="shared" si="87"/>
        <v>22121915O280</v>
      </c>
      <c r="J582" s="255"/>
      <c r="K582" s="435">
        <v>334998</v>
      </c>
      <c r="L582" s="435">
        <f t="shared" ref="L582:L602" si="91">+N582</f>
        <v>334676.15000000002</v>
      </c>
      <c r="M582" s="439">
        <f t="shared" si="89"/>
        <v>334998</v>
      </c>
      <c r="N582" s="435">
        <v>334676.15000000002</v>
      </c>
      <c r="O582" s="435">
        <v>334998</v>
      </c>
      <c r="P582" s="435">
        <v>334676.15000000002</v>
      </c>
      <c r="Q582" s="258" t="str">
        <f t="shared" si="88"/>
        <v>22</v>
      </c>
      <c r="R582" s="439">
        <f t="shared" si="90"/>
        <v>334676.15000000002</v>
      </c>
    </row>
    <row r="583" spans="1:18">
      <c r="A583" s="600">
        <v>221219</v>
      </c>
      <c r="B583" s="600" t="s">
        <v>975</v>
      </c>
      <c r="C583" s="262">
        <v>24211100</v>
      </c>
      <c r="D583" s="258">
        <v>2</v>
      </c>
      <c r="E583" s="258">
        <v>2421</v>
      </c>
      <c r="F583" s="258">
        <v>1</v>
      </c>
      <c r="G583" s="259">
        <v>1</v>
      </c>
      <c r="H583" s="258">
        <v>0</v>
      </c>
      <c r="I583" s="255" t="str">
        <f t="shared" si="87"/>
        <v>22121915O280</v>
      </c>
      <c r="J583" s="255"/>
      <c r="K583" s="435">
        <v>182522</v>
      </c>
      <c r="L583" s="435">
        <f t="shared" si="91"/>
        <v>181414.13</v>
      </c>
      <c r="M583" s="439">
        <f t="shared" si="89"/>
        <v>182522</v>
      </c>
      <c r="N583" s="435">
        <v>181414.13</v>
      </c>
      <c r="O583" s="435">
        <v>182522</v>
      </c>
      <c r="P583" s="435">
        <v>181414.13</v>
      </c>
      <c r="Q583" s="258" t="str">
        <f t="shared" si="88"/>
        <v>21</v>
      </c>
      <c r="R583" s="439">
        <f t="shared" si="90"/>
        <v>181414.13</v>
      </c>
    </row>
    <row r="584" spans="1:18">
      <c r="A584" s="600">
        <v>221219</v>
      </c>
      <c r="B584" s="600" t="s">
        <v>975</v>
      </c>
      <c r="C584" s="262">
        <v>24311100</v>
      </c>
      <c r="D584" s="258">
        <v>2</v>
      </c>
      <c r="E584" s="258">
        <v>2431</v>
      </c>
      <c r="F584" s="258">
        <v>1</v>
      </c>
      <c r="G584" s="259">
        <v>1</v>
      </c>
      <c r="H584" s="258">
        <v>0</v>
      </c>
      <c r="I584" s="255" t="str">
        <f t="shared" si="87"/>
        <v>22121915O280</v>
      </c>
      <c r="J584" s="255"/>
      <c r="K584" s="435">
        <v>16968</v>
      </c>
      <c r="L584" s="435">
        <f t="shared" si="91"/>
        <v>0</v>
      </c>
      <c r="M584" s="439">
        <f t="shared" si="89"/>
        <v>16968</v>
      </c>
      <c r="N584" s="435">
        <v>0</v>
      </c>
      <c r="O584" s="435">
        <v>16968</v>
      </c>
      <c r="Q584" s="258" t="str">
        <f t="shared" si="88"/>
        <v>21</v>
      </c>
      <c r="R584" s="439">
        <f t="shared" si="90"/>
        <v>0</v>
      </c>
    </row>
    <row r="585" spans="1:18">
      <c r="A585" s="600">
        <v>221219</v>
      </c>
      <c r="B585" s="600" t="s">
        <v>975</v>
      </c>
      <c r="C585" s="262">
        <v>24312100</v>
      </c>
      <c r="D585" s="258">
        <v>2</v>
      </c>
      <c r="E585" s="258">
        <v>2431</v>
      </c>
      <c r="F585" s="258">
        <v>2</v>
      </c>
      <c r="G585" s="259">
        <v>1</v>
      </c>
      <c r="H585" s="258">
        <v>0</v>
      </c>
      <c r="I585" s="255" t="str">
        <f t="shared" si="87"/>
        <v>22121915O280</v>
      </c>
      <c r="J585" s="255"/>
      <c r="K585" s="435">
        <v>16968</v>
      </c>
      <c r="L585" s="435">
        <f t="shared" si="91"/>
        <v>14222.1</v>
      </c>
      <c r="M585" s="439">
        <f t="shared" si="89"/>
        <v>16968</v>
      </c>
      <c r="N585" s="435">
        <v>14222.1</v>
      </c>
      <c r="O585" s="435">
        <v>15394</v>
      </c>
      <c r="P585" s="435">
        <v>14222.1</v>
      </c>
      <c r="Q585" s="258" t="str">
        <f t="shared" si="88"/>
        <v>22</v>
      </c>
      <c r="R585" s="439">
        <f t="shared" si="90"/>
        <v>14222.1</v>
      </c>
    </row>
    <row r="586" spans="1:18">
      <c r="A586" s="600">
        <v>221219</v>
      </c>
      <c r="B586" s="600" t="s">
        <v>975</v>
      </c>
      <c r="C586" s="262">
        <v>24412100</v>
      </c>
      <c r="D586" s="258">
        <v>2</v>
      </c>
      <c r="E586" s="258">
        <v>2441</v>
      </c>
      <c r="F586" s="258">
        <v>2</v>
      </c>
      <c r="G586" s="259">
        <v>1</v>
      </c>
      <c r="H586" s="258">
        <v>0</v>
      </c>
      <c r="I586" s="255" t="str">
        <f t="shared" si="87"/>
        <v>22121915O280</v>
      </c>
      <c r="J586" s="255"/>
      <c r="K586" s="435">
        <v>23464</v>
      </c>
      <c r="L586" s="435">
        <f t="shared" si="91"/>
        <v>23360.29</v>
      </c>
      <c r="M586" s="439">
        <f t="shared" si="89"/>
        <v>23464</v>
      </c>
      <c r="N586" s="435">
        <v>23360.29</v>
      </c>
      <c r="O586" s="435">
        <v>23360.29</v>
      </c>
      <c r="P586" s="435">
        <v>23360.29</v>
      </c>
      <c r="Q586" s="258" t="str">
        <f t="shared" si="88"/>
        <v>22</v>
      </c>
      <c r="R586" s="439">
        <f t="shared" si="90"/>
        <v>23360.29</v>
      </c>
    </row>
    <row r="587" spans="1:18">
      <c r="A587" s="600">
        <v>221219</v>
      </c>
      <c r="B587" s="600" t="s">
        <v>975</v>
      </c>
      <c r="C587" s="262">
        <v>24711100</v>
      </c>
      <c r="D587" s="258">
        <v>2</v>
      </c>
      <c r="E587" s="258">
        <v>2471</v>
      </c>
      <c r="F587" s="258">
        <v>1</v>
      </c>
      <c r="G587" s="259">
        <v>1</v>
      </c>
      <c r="H587" s="258">
        <v>0</v>
      </c>
      <c r="I587" s="255" t="str">
        <f t="shared" si="87"/>
        <v>22121915O280</v>
      </c>
      <c r="J587" s="255"/>
      <c r="K587" s="435">
        <v>1885274</v>
      </c>
      <c r="L587" s="435">
        <f t="shared" si="91"/>
        <v>1735710.01</v>
      </c>
      <c r="M587" s="439">
        <f t="shared" si="89"/>
        <v>1885274</v>
      </c>
      <c r="N587" s="435">
        <v>1735710.01</v>
      </c>
      <c r="O587" s="435">
        <v>1737178.24</v>
      </c>
      <c r="P587" s="435">
        <v>1735710.01</v>
      </c>
      <c r="Q587" s="258" t="str">
        <f t="shared" si="88"/>
        <v>21</v>
      </c>
      <c r="R587" s="439">
        <f t="shared" si="90"/>
        <v>1735710.01</v>
      </c>
    </row>
    <row r="588" spans="1:18">
      <c r="A588" s="600">
        <v>221219</v>
      </c>
      <c r="B588" s="600" t="s">
        <v>975</v>
      </c>
      <c r="C588" s="262">
        <v>24712160</v>
      </c>
      <c r="D588" s="258">
        <v>2</v>
      </c>
      <c r="E588" s="258">
        <v>2471</v>
      </c>
      <c r="F588" s="258">
        <v>2</v>
      </c>
      <c r="G588" s="259">
        <v>1</v>
      </c>
      <c r="H588" s="258">
        <v>60</v>
      </c>
      <c r="I588" s="255" t="str">
        <f t="shared" si="87"/>
        <v>22121915O280</v>
      </c>
      <c r="J588" s="255"/>
      <c r="K588" s="435">
        <v>0</v>
      </c>
      <c r="L588" s="435">
        <f t="shared" si="91"/>
        <v>34574.29</v>
      </c>
      <c r="M588" s="439">
        <f t="shared" si="89"/>
        <v>0</v>
      </c>
      <c r="N588" s="435">
        <v>34574.29</v>
      </c>
      <c r="O588" s="435">
        <v>34574.29</v>
      </c>
      <c r="P588" s="435">
        <v>34574.29</v>
      </c>
      <c r="Q588" s="258" t="str">
        <f t="shared" si="88"/>
        <v>22</v>
      </c>
      <c r="R588" s="439">
        <f t="shared" si="90"/>
        <v>34574.29</v>
      </c>
    </row>
    <row r="589" spans="1:18">
      <c r="A589" s="600">
        <v>221219</v>
      </c>
      <c r="B589" s="600" t="s">
        <v>975</v>
      </c>
      <c r="C589" s="262">
        <v>24911100</v>
      </c>
      <c r="D589" s="258">
        <v>2</v>
      </c>
      <c r="E589" s="258">
        <v>2491</v>
      </c>
      <c r="F589" s="258">
        <v>1</v>
      </c>
      <c r="G589" s="259">
        <v>1</v>
      </c>
      <c r="H589" s="258">
        <v>0</v>
      </c>
      <c r="I589" s="255" t="str">
        <f t="shared" si="87"/>
        <v>22121915O280</v>
      </c>
      <c r="J589" s="255"/>
      <c r="K589" s="435">
        <v>1800000</v>
      </c>
      <c r="L589" s="435">
        <f t="shared" si="91"/>
        <v>1600304.33</v>
      </c>
      <c r="M589" s="439">
        <f t="shared" si="89"/>
        <v>1800000</v>
      </c>
      <c r="N589" s="435">
        <v>1600304.33</v>
      </c>
      <c r="O589" s="435">
        <v>1602412.36</v>
      </c>
      <c r="P589" s="435">
        <v>1600304.33</v>
      </c>
      <c r="Q589" s="258" t="str">
        <f t="shared" si="88"/>
        <v>21</v>
      </c>
      <c r="R589" s="439">
        <f t="shared" si="90"/>
        <v>1600304.33</v>
      </c>
    </row>
    <row r="590" spans="1:18">
      <c r="A590" s="600">
        <v>221219</v>
      </c>
      <c r="B590" s="600" t="s">
        <v>975</v>
      </c>
      <c r="C590" s="262">
        <v>24912100</v>
      </c>
      <c r="D590" s="258">
        <v>2</v>
      </c>
      <c r="E590" s="258">
        <v>2491</v>
      </c>
      <c r="F590" s="258">
        <v>2</v>
      </c>
      <c r="G590" s="259">
        <v>1</v>
      </c>
      <c r="H590" s="258">
        <v>0</v>
      </c>
      <c r="I590" s="255" t="str">
        <f t="shared" si="87"/>
        <v>22121915O280</v>
      </c>
      <c r="J590" s="255"/>
      <c r="K590" s="435">
        <v>45000</v>
      </c>
      <c r="L590" s="435">
        <f t="shared" si="91"/>
        <v>45000</v>
      </c>
      <c r="M590" s="439">
        <f t="shared" si="89"/>
        <v>45000</v>
      </c>
      <c r="N590" s="435">
        <v>45000</v>
      </c>
      <c r="O590" s="435">
        <v>45000</v>
      </c>
      <c r="P590" s="435">
        <v>45000</v>
      </c>
      <c r="Q590" s="258" t="str">
        <f t="shared" si="88"/>
        <v>22</v>
      </c>
      <c r="R590" s="439">
        <f t="shared" si="90"/>
        <v>45000</v>
      </c>
    </row>
    <row r="591" spans="1:18">
      <c r="A591" s="600">
        <v>221219</v>
      </c>
      <c r="B591" s="600" t="s">
        <v>975</v>
      </c>
      <c r="C591" s="262">
        <v>26112200</v>
      </c>
      <c r="D591" s="258">
        <v>2</v>
      </c>
      <c r="E591" s="258">
        <v>2611</v>
      </c>
      <c r="F591" s="258">
        <v>2</v>
      </c>
      <c r="G591" s="259">
        <v>2</v>
      </c>
      <c r="H591" s="258">
        <v>0</v>
      </c>
      <c r="I591" s="255" t="str">
        <f t="shared" si="87"/>
        <v>22121915O280</v>
      </c>
      <c r="J591" s="255"/>
      <c r="K591" s="435">
        <v>4634974</v>
      </c>
      <c r="L591" s="435">
        <f t="shared" si="91"/>
        <v>4634974</v>
      </c>
      <c r="M591" s="439">
        <f t="shared" si="89"/>
        <v>4634974</v>
      </c>
      <c r="N591" s="435">
        <v>4634974</v>
      </c>
      <c r="O591" s="435">
        <f>P591</f>
        <v>4634974</v>
      </c>
      <c r="P591" s="435">
        <v>4634974</v>
      </c>
      <c r="Q591" s="258" t="str">
        <f t="shared" si="88"/>
        <v>22</v>
      </c>
      <c r="R591" s="439">
        <f t="shared" si="90"/>
        <v>4634974</v>
      </c>
    </row>
    <row r="592" spans="1:18">
      <c r="A592" s="600">
        <v>221219</v>
      </c>
      <c r="B592" s="600" t="s">
        <v>975</v>
      </c>
      <c r="C592" s="262">
        <v>29111100</v>
      </c>
      <c r="D592" s="258">
        <v>2</v>
      </c>
      <c r="E592" s="258">
        <v>2911</v>
      </c>
      <c r="F592" s="258">
        <v>1</v>
      </c>
      <c r="G592" s="259">
        <v>1</v>
      </c>
      <c r="H592" s="258">
        <v>0</v>
      </c>
      <c r="I592" s="255" t="str">
        <f t="shared" si="87"/>
        <v>22121915O280</v>
      </c>
      <c r="J592" s="255"/>
      <c r="K592" s="435">
        <v>560000</v>
      </c>
      <c r="L592" s="435">
        <f t="shared" si="91"/>
        <v>513550.11</v>
      </c>
      <c r="M592" s="439">
        <f t="shared" si="89"/>
        <v>560000</v>
      </c>
      <c r="N592" s="435">
        <v>513550.11</v>
      </c>
      <c r="O592" s="435">
        <v>513644.89</v>
      </c>
      <c r="P592" s="435">
        <v>513550.11</v>
      </c>
      <c r="Q592" s="258" t="str">
        <f t="shared" si="88"/>
        <v>21</v>
      </c>
      <c r="R592" s="439">
        <f t="shared" si="90"/>
        <v>513550.11</v>
      </c>
    </row>
    <row r="593" spans="1:18">
      <c r="A593" s="600">
        <v>221219</v>
      </c>
      <c r="B593" s="600" t="s">
        <v>975</v>
      </c>
      <c r="C593" s="262">
        <v>37221100</v>
      </c>
      <c r="D593" s="258">
        <v>3</v>
      </c>
      <c r="E593" s="258">
        <v>3722</v>
      </c>
      <c r="F593" s="258">
        <v>1</v>
      </c>
      <c r="G593" s="259">
        <v>1</v>
      </c>
      <c r="H593" s="258">
        <v>0</v>
      </c>
      <c r="I593" s="255" t="str">
        <f t="shared" si="87"/>
        <v>22121915O280</v>
      </c>
      <c r="J593" s="255"/>
      <c r="K593" s="435">
        <v>147200</v>
      </c>
      <c r="L593" s="435">
        <f t="shared" si="91"/>
        <v>147200</v>
      </c>
      <c r="M593" s="439">
        <f t="shared" si="89"/>
        <v>147200</v>
      </c>
      <c r="N593" s="435">
        <v>147200</v>
      </c>
      <c r="O593" s="435">
        <v>147200</v>
      </c>
      <c r="P593" s="435">
        <v>147200</v>
      </c>
      <c r="Q593" s="258" t="str">
        <f t="shared" si="88"/>
        <v>31</v>
      </c>
      <c r="R593" s="439">
        <f t="shared" si="90"/>
        <v>147200</v>
      </c>
    </row>
    <row r="594" spans="1:18">
      <c r="A594" s="600">
        <v>221219</v>
      </c>
      <c r="B594" s="600" t="s">
        <v>975</v>
      </c>
      <c r="C594" s="262">
        <v>44191100</v>
      </c>
      <c r="D594" s="258">
        <v>4</v>
      </c>
      <c r="E594" s="258">
        <v>4419</v>
      </c>
      <c r="F594" s="258">
        <v>1</v>
      </c>
      <c r="G594" s="259">
        <v>1</v>
      </c>
      <c r="H594" s="258">
        <v>0</v>
      </c>
      <c r="I594" s="255" t="str">
        <f t="shared" si="87"/>
        <v>22121915O280</v>
      </c>
      <c r="J594" s="255"/>
      <c r="K594" s="435">
        <v>4000000</v>
      </c>
      <c r="L594" s="435">
        <f t="shared" si="91"/>
        <v>2971299.86</v>
      </c>
      <c r="M594" s="439">
        <f t="shared" si="89"/>
        <v>4000000</v>
      </c>
      <c r="N594" s="435">
        <v>2971299.86</v>
      </c>
      <c r="O594" s="435">
        <v>2999999.86</v>
      </c>
      <c r="P594" s="435">
        <v>2971299.8599999994</v>
      </c>
      <c r="Q594" s="258" t="str">
        <f t="shared" si="88"/>
        <v>41</v>
      </c>
      <c r="R594" s="439">
        <f t="shared" si="90"/>
        <v>2971299.8599999994</v>
      </c>
    </row>
    <row r="595" spans="1:18">
      <c r="A595" s="600">
        <v>221219</v>
      </c>
      <c r="B595" s="600" t="s">
        <v>975</v>
      </c>
      <c r="C595" s="262">
        <v>61412100</v>
      </c>
      <c r="D595" s="258">
        <v>6</v>
      </c>
      <c r="E595" s="258">
        <v>6141</v>
      </c>
      <c r="F595" s="258">
        <v>2</v>
      </c>
      <c r="G595" s="259">
        <v>1</v>
      </c>
      <c r="H595" s="258">
        <v>0</v>
      </c>
      <c r="I595" s="255" t="str">
        <f t="shared" si="87"/>
        <v>22121915O280</v>
      </c>
      <c r="J595" s="255" t="s">
        <v>1043</v>
      </c>
      <c r="K595" s="435">
        <v>2167048</v>
      </c>
      <c r="L595" s="435">
        <f t="shared" si="91"/>
        <v>0</v>
      </c>
      <c r="M595" s="439">
        <f t="shared" si="89"/>
        <v>2167048</v>
      </c>
      <c r="N595" s="435">
        <v>0</v>
      </c>
      <c r="Q595" s="258" t="str">
        <f t="shared" si="88"/>
        <v>62</v>
      </c>
      <c r="R595" s="439">
        <f t="shared" si="90"/>
        <v>0</v>
      </c>
    </row>
    <row r="596" spans="1:18">
      <c r="A596" s="600">
        <v>221219</v>
      </c>
      <c r="B596" s="600" t="s">
        <v>976</v>
      </c>
      <c r="C596" s="262">
        <v>61212165</v>
      </c>
      <c r="D596" s="258">
        <v>6</v>
      </c>
      <c r="E596" s="258">
        <v>6121</v>
      </c>
      <c r="F596" s="258">
        <v>2</v>
      </c>
      <c r="G596" s="259">
        <v>1</v>
      </c>
      <c r="H596" s="258">
        <v>65</v>
      </c>
      <c r="I596" s="255" t="str">
        <f t="shared" si="87"/>
        <v>22121915O380</v>
      </c>
      <c r="J596" s="255" t="s">
        <v>1044</v>
      </c>
      <c r="K596" s="435">
        <v>0</v>
      </c>
      <c r="L596" s="435">
        <f t="shared" si="91"/>
        <v>0</v>
      </c>
      <c r="M596" s="439">
        <f t="shared" si="89"/>
        <v>0</v>
      </c>
      <c r="N596" s="435">
        <v>0</v>
      </c>
      <c r="Q596" s="258" t="str">
        <f t="shared" si="88"/>
        <v>62</v>
      </c>
      <c r="R596" s="439">
        <f t="shared" si="90"/>
        <v>0</v>
      </c>
    </row>
    <row r="597" spans="1:18">
      <c r="A597" s="600">
        <v>221219</v>
      </c>
      <c r="B597" s="600" t="s">
        <v>976</v>
      </c>
      <c r="C597" s="262">
        <v>61412160</v>
      </c>
      <c r="D597" s="258">
        <v>6</v>
      </c>
      <c r="E597" s="258">
        <v>6141</v>
      </c>
      <c r="F597" s="258">
        <v>2</v>
      </c>
      <c r="G597" s="259">
        <v>1</v>
      </c>
      <c r="H597" s="258">
        <v>60</v>
      </c>
      <c r="I597" s="255" t="str">
        <f t="shared" si="87"/>
        <v>22121915O380</v>
      </c>
      <c r="J597" s="255"/>
      <c r="K597" s="435">
        <v>0</v>
      </c>
      <c r="L597" s="435">
        <f t="shared" si="91"/>
        <v>71166.16</v>
      </c>
      <c r="M597" s="439">
        <f t="shared" si="89"/>
        <v>0</v>
      </c>
      <c r="N597" s="435">
        <v>71166.16</v>
      </c>
      <c r="O597" s="435">
        <v>71166.16</v>
      </c>
      <c r="P597" s="435">
        <v>71166.16</v>
      </c>
      <c r="Q597" s="258" t="str">
        <f t="shared" si="88"/>
        <v>62</v>
      </c>
      <c r="R597" s="439">
        <f t="shared" si="90"/>
        <v>71166.16</v>
      </c>
    </row>
    <row r="598" spans="1:18">
      <c r="A598" s="600">
        <v>221219</v>
      </c>
      <c r="B598" s="600" t="s">
        <v>976</v>
      </c>
      <c r="C598" s="262">
        <v>61412165</v>
      </c>
      <c r="D598" s="258">
        <v>6</v>
      </c>
      <c r="E598" s="258">
        <v>6141</v>
      </c>
      <c r="F598" s="258">
        <v>2</v>
      </c>
      <c r="G598" s="259">
        <v>1</v>
      </c>
      <c r="H598" s="258">
        <v>65</v>
      </c>
      <c r="I598" s="255" t="str">
        <f t="shared" si="87"/>
        <v>22121915O380</v>
      </c>
      <c r="J598" s="255" t="s">
        <v>1043</v>
      </c>
      <c r="K598" s="435">
        <v>63763421</v>
      </c>
      <c r="L598" s="435">
        <f t="shared" si="91"/>
        <v>0</v>
      </c>
      <c r="M598" s="439">
        <f t="shared" si="89"/>
        <v>63763421</v>
      </c>
      <c r="N598" s="435">
        <v>0</v>
      </c>
      <c r="Q598" s="258" t="str">
        <f t="shared" si="88"/>
        <v>62</v>
      </c>
      <c r="R598" s="439">
        <f t="shared" si="90"/>
        <v>0</v>
      </c>
    </row>
    <row r="599" spans="1:18">
      <c r="A599" s="600">
        <v>221219</v>
      </c>
      <c r="B599" s="600" t="s">
        <v>976</v>
      </c>
      <c r="C599" s="262">
        <v>61412165</v>
      </c>
      <c r="D599" s="258">
        <v>6</v>
      </c>
      <c r="E599" s="258">
        <v>6141</v>
      </c>
      <c r="F599" s="258">
        <v>2</v>
      </c>
      <c r="G599" s="259">
        <v>1</v>
      </c>
      <c r="H599" s="258">
        <v>65</v>
      </c>
      <c r="I599" s="255" t="str">
        <f t="shared" si="87"/>
        <v>22121915O380</v>
      </c>
      <c r="J599" s="255" t="s">
        <v>1045</v>
      </c>
      <c r="K599" s="435">
        <v>0</v>
      </c>
      <c r="L599" s="435">
        <f t="shared" si="91"/>
        <v>2795016.71</v>
      </c>
      <c r="M599" s="439">
        <f t="shared" si="89"/>
        <v>0</v>
      </c>
      <c r="N599" s="435">
        <v>2795016.71</v>
      </c>
      <c r="O599" s="435">
        <v>3069265.71</v>
      </c>
      <c r="P599" s="435">
        <v>2795016.71</v>
      </c>
      <c r="Q599" s="258" t="str">
        <f t="shared" si="88"/>
        <v>62</v>
      </c>
      <c r="R599" s="439">
        <f t="shared" si="90"/>
        <v>2795016.71</v>
      </c>
    </row>
    <row r="600" spans="1:18">
      <c r="A600" s="600">
        <v>221219</v>
      </c>
      <c r="B600" s="600" t="s">
        <v>976</v>
      </c>
      <c r="C600" s="262">
        <v>61412165</v>
      </c>
      <c r="D600" s="258">
        <v>6</v>
      </c>
      <c r="E600" s="258">
        <v>6141</v>
      </c>
      <c r="F600" s="258">
        <v>2</v>
      </c>
      <c r="G600" s="259">
        <v>1</v>
      </c>
      <c r="H600" s="258">
        <v>65</v>
      </c>
      <c r="I600" s="255" t="str">
        <f t="shared" si="87"/>
        <v>22121915O380</v>
      </c>
      <c r="J600" s="255" t="s">
        <v>1046</v>
      </c>
      <c r="K600" s="435">
        <v>0</v>
      </c>
      <c r="L600" s="435">
        <f t="shared" si="91"/>
        <v>1727870.33</v>
      </c>
      <c r="M600" s="439">
        <f t="shared" si="89"/>
        <v>0</v>
      </c>
      <c r="N600" s="435">
        <v>1727870.33</v>
      </c>
      <c r="O600" s="435">
        <v>2052775.5</v>
      </c>
      <c r="P600" s="435">
        <v>1727870.33</v>
      </c>
      <c r="Q600" s="258" t="str">
        <f t="shared" si="88"/>
        <v>62</v>
      </c>
      <c r="R600" s="439">
        <f t="shared" si="90"/>
        <v>1727870.33</v>
      </c>
    </row>
    <row r="601" spans="1:18">
      <c r="A601" s="600">
        <v>221219</v>
      </c>
      <c r="B601" s="600" t="s">
        <v>981</v>
      </c>
      <c r="C601" s="262">
        <v>61412100</v>
      </c>
      <c r="D601" s="258">
        <v>6</v>
      </c>
      <c r="E601" s="258">
        <v>6141</v>
      </c>
      <c r="F601" s="258">
        <v>2</v>
      </c>
      <c r="G601" s="259">
        <v>1</v>
      </c>
      <c r="H601" s="258">
        <v>0</v>
      </c>
      <c r="I601" s="255" t="str">
        <f t="shared" si="87"/>
        <v>22121915O680</v>
      </c>
      <c r="J601" s="255" t="s">
        <v>1047</v>
      </c>
      <c r="K601" s="435">
        <v>13696915</v>
      </c>
      <c r="L601" s="435">
        <f t="shared" si="91"/>
        <v>0</v>
      </c>
      <c r="M601" s="439">
        <f t="shared" si="89"/>
        <v>13696915</v>
      </c>
      <c r="N601" s="435">
        <v>0</v>
      </c>
      <c r="Q601" s="258" t="str">
        <f t="shared" si="88"/>
        <v>62</v>
      </c>
      <c r="R601" s="439">
        <f t="shared" si="90"/>
        <v>0</v>
      </c>
    </row>
    <row r="602" spans="1:18">
      <c r="A602" s="600">
        <v>221219</v>
      </c>
      <c r="B602" s="600" t="s">
        <v>981</v>
      </c>
      <c r="C602" s="262">
        <v>61412160</v>
      </c>
      <c r="D602" s="258">
        <v>6</v>
      </c>
      <c r="E602" s="258">
        <v>6141</v>
      </c>
      <c r="F602" s="258">
        <v>2</v>
      </c>
      <c r="G602" s="259">
        <v>1</v>
      </c>
      <c r="H602" s="258">
        <v>60</v>
      </c>
      <c r="I602" s="255" t="str">
        <f t="shared" si="87"/>
        <v>22121915O680</v>
      </c>
      <c r="J602" s="255"/>
      <c r="K602" s="435">
        <v>0</v>
      </c>
      <c r="L602" s="435">
        <f t="shared" si="91"/>
        <v>81418.28</v>
      </c>
      <c r="M602" s="439">
        <f t="shared" si="89"/>
        <v>0</v>
      </c>
      <c r="N602" s="435">
        <v>81418.28</v>
      </c>
      <c r="O602" s="435">
        <v>81418.28</v>
      </c>
      <c r="P602" s="435">
        <v>81418.28</v>
      </c>
      <c r="Q602" s="258" t="str">
        <f t="shared" si="88"/>
        <v>62</v>
      </c>
      <c r="R602" s="439">
        <f t="shared" si="90"/>
        <v>81418.28</v>
      </c>
    </row>
    <row r="603" spans="1:18">
      <c r="A603" s="600">
        <v>221219</v>
      </c>
      <c r="B603" s="600" t="s">
        <v>1025</v>
      </c>
      <c r="C603" s="262">
        <v>61412100</v>
      </c>
      <c r="D603" s="258">
        <v>6</v>
      </c>
      <c r="E603" s="258">
        <v>6141</v>
      </c>
      <c r="F603" s="258">
        <v>2</v>
      </c>
      <c r="G603" s="259">
        <v>1</v>
      </c>
      <c r="H603" s="258">
        <v>0</v>
      </c>
      <c r="I603" s="255" t="str">
        <f t="shared" si="87"/>
        <v>22121925MK83</v>
      </c>
      <c r="J603" s="255" t="s">
        <v>1048</v>
      </c>
      <c r="K603" s="435">
        <v>0</v>
      </c>
      <c r="L603" s="435">
        <f t="shared" ref="L603:L607" si="92">+K603</f>
        <v>0</v>
      </c>
      <c r="M603" s="439">
        <f t="shared" si="89"/>
        <v>0</v>
      </c>
      <c r="N603" s="435">
        <v>0</v>
      </c>
      <c r="Q603" s="258" t="str">
        <f t="shared" si="88"/>
        <v>62</v>
      </c>
      <c r="R603" s="439">
        <f t="shared" si="90"/>
        <v>0</v>
      </c>
    </row>
    <row r="604" spans="1:18">
      <c r="A604" s="600">
        <v>221219</v>
      </c>
      <c r="B604" s="600" t="s">
        <v>982</v>
      </c>
      <c r="C604" s="262">
        <v>61412100</v>
      </c>
      <c r="D604" s="258">
        <v>6</v>
      </c>
      <c r="E604" s="258">
        <v>6141</v>
      </c>
      <c r="F604" s="258">
        <v>2</v>
      </c>
      <c r="G604" s="259">
        <v>1</v>
      </c>
      <c r="H604" s="258">
        <v>0</v>
      </c>
      <c r="I604" s="255" t="str">
        <f t="shared" si="87"/>
        <v>22121925P180</v>
      </c>
      <c r="J604" s="255" t="s">
        <v>1049</v>
      </c>
      <c r="K604" s="435">
        <v>20000000</v>
      </c>
      <c r="L604" s="435">
        <f t="shared" si="92"/>
        <v>20000000</v>
      </c>
      <c r="M604" s="439">
        <f t="shared" si="89"/>
        <v>20000000</v>
      </c>
      <c r="N604" s="435">
        <v>16642350.91</v>
      </c>
      <c r="O604" s="435">
        <v>19997692.760000002</v>
      </c>
      <c r="P604" s="435">
        <v>16642350.909999993</v>
      </c>
      <c r="Q604" s="258" t="str">
        <f t="shared" si="88"/>
        <v>62</v>
      </c>
      <c r="R604" s="439">
        <f t="shared" si="90"/>
        <v>16642350.909999993</v>
      </c>
    </row>
    <row r="605" spans="1:18">
      <c r="A605" s="600">
        <v>221219</v>
      </c>
      <c r="B605" s="600" t="s">
        <v>982</v>
      </c>
      <c r="C605" s="262">
        <v>61412100</v>
      </c>
      <c r="D605" s="258">
        <v>6</v>
      </c>
      <c r="E605" s="258">
        <v>6141</v>
      </c>
      <c r="F605" s="258">
        <v>2</v>
      </c>
      <c r="G605" s="259">
        <v>1</v>
      </c>
      <c r="H605" s="258">
        <v>0</v>
      </c>
      <c r="I605" s="255" t="str">
        <f t="shared" si="87"/>
        <v>22121925P180</v>
      </c>
      <c r="J605" s="255" t="s">
        <v>1047</v>
      </c>
      <c r="K605" s="435">
        <v>2760380</v>
      </c>
      <c r="L605" s="435">
        <f t="shared" si="92"/>
        <v>2760380</v>
      </c>
      <c r="M605" s="439">
        <f t="shared" si="89"/>
        <v>2760380</v>
      </c>
      <c r="N605" s="435">
        <v>0</v>
      </c>
      <c r="Q605" s="258" t="str">
        <f t="shared" si="88"/>
        <v>62</v>
      </c>
      <c r="R605" s="439">
        <f t="shared" si="90"/>
        <v>0</v>
      </c>
    </row>
    <row r="606" spans="1:18">
      <c r="A606" s="600">
        <v>221219</v>
      </c>
      <c r="B606" s="600" t="s">
        <v>1001</v>
      </c>
      <c r="C606" s="262">
        <v>61412100</v>
      </c>
      <c r="D606" s="258">
        <v>6</v>
      </c>
      <c r="E606" s="258">
        <v>6141</v>
      </c>
      <c r="F606" s="258">
        <v>2</v>
      </c>
      <c r="G606" s="259">
        <v>1</v>
      </c>
      <c r="H606" s="258">
        <v>0</v>
      </c>
      <c r="I606" s="255" t="str">
        <f t="shared" si="87"/>
        <v>22121925P280</v>
      </c>
      <c r="J606" s="255" t="s">
        <v>1047</v>
      </c>
      <c r="K606" s="435">
        <v>50303085</v>
      </c>
      <c r="L606" s="435">
        <f t="shared" si="92"/>
        <v>50303085</v>
      </c>
      <c r="M606" s="439">
        <f t="shared" si="89"/>
        <v>50303085</v>
      </c>
      <c r="N606" s="435">
        <v>0</v>
      </c>
      <c r="Q606" s="258" t="str">
        <f t="shared" si="88"/>
        <v>62</v>
      </c>
      <c r="R606" s="439">
        <f t="shared" si="90"/>
        <v>0</v>
      </c>
    </row>
    <row r="607" spans="1:18">
      <c r="A607" s="600">
        <v>221219</v>
      </c>
      <c r="B607" s="600" t="s">
        <v>1001</v>
      </c>
      <c r="C607" s="262">
        <v>61412100</v>
      </c>
      <c r="D607" s="258">
        <v>6</v>
      </c>
      <c r="E607" s="258">
        <v>6141</v>
      </c>
      <c r="F607" s="258">
        <v>2</v>
      </c>
      <c r="G607" s="259">
        <v>1</v>
      </c>
      <c r="H607" s="258">
        <v>0</v>
      </c>
      <c r="I607" s="255" t="str">
        <f t="shared" si="87"/>
        <v>22121925P280</v>
      </c>
      <c r="J607" s="255" t="s">
        <v>1050</v>
      </c>
      <c r="K607" s="435">
        <v>0</v>
      </c>
      <c r="L607" s="435">
        <f t="shared" si="92"/>
        <v>0</v>
      </c>
      <c r="M607" s="439">
        <f t="shared" si="89"/>
        <v>0</v>
      </c>
      <c r="N607" s="435">
        <v>7407130.4199999999</v>
      </c>
      <c r="O607" s="435">
        <v>7460146.1399999997</v>
      </c>
      <c r="P607" s="435">
        <v>7407130.4199999999</v>
      </c>
      <c r="Q607" s="258" t="str">
        <f t="shared" si="88"/>
        <v>62</v>
      </c>
      <c r="R607" s="439">
        <f t="shared" si="90"/>
        <v>7407130.4199999999</v>
      </c>
    </row>
    <row r="608" spans="1:18">
      <c r="A608" s="600">
        <v>223212</v>
      </c>
      <c r="B608" s="600">
        <v>111182</v>
      </c>
      <c r="C608" s="262">
        <v>32521100</v>
      </c>
      <c r="D608" s="258">
        <v>3</v>
      </c>
      <c r="E608" s="258">
        <v>3252</v>
      </c>
      <c r="F608" s="258">
        <v>1</v>
      </c>
      <c r="G608" s="259">
        <v>1</v>
      </c>
      <c r="H608" s="258">
        <v>0</v>
      </c>
      <c r="I608" s="255" t="str">
        <f t="shared" si="87"/>
        <v>223212111182</v>
      </c>
      <c r="J608" s="255"/>
      <c r="K608" s="435">
        <v>0</v>
      </c>
      <c r="L608" s="435">
        <f t="shared" ref="L608:L616" si="93">+N608</f>
        <v>1405356.02</v>
      </c>
      <c r="M608" s="439">
        <f t="shared" si="89"/>
        <v>0</v>
      </c>
      <c r="N608" s="435">
        <v>1405356.02</v>
      </c>
      <c r="O608" s="435">
        <v>1500000</v>
      </c>
      <c r="P608" s="435">
        <v>1405356.02</v>
      </c>
      <c r="Q608" s="258" t="str">
        <f t="shared" si="88"/>
        <v>31</v>
      </c>
      <c r="R608" s="439">
        <f t="shared" si="90"/>
        <v>1405356.02</v>
      </c>
    </row>
    <row r="609" spans="1:18">
      <c r="A609" s="600">
        <v>223212</v>
      </c>
      <c r="B609" s="600">
        <v>111183</v>
      </c>
      <c r="C609" s="262">
        <v>32521100</v>
      </c>
      <c r="D609" s="258">
        <v>3</v>
      </c>
      <c r="E609" s="258">
        <v>3252</v>
      </c>
      <c r="F609" s="258">
        <v>1</v>
      </c>
      <c r="G609" s="259">
        <v>1</v>
      </c>
      <c r="H609" s="258">
        <v>0</v>
      </c>
      <c r="I609" s="255" t="str">
        <f t="shared" si="87"/>
        <v>223212111183</v>
      </c>
      <c r="J609" s="255"/>
      <c r="K609" s="435">
        <v>0</v>
      </c>
      <c r="L609" s="435">
        <f t="shared" si="93"/>
        <v>4605322.95</v>
      </c>
      <c r="M609" s="439">
        <f t="shared" si="89"/>
        <v>0</v>
      </c>
      <c r="N609" s="435">
        <v>4605322.95</v>
      </c>
      <c r="O609" s="435">
        <v>6080231.0599999996</v>
      </c>
      <c r="P609" s="435">
        <v>4605322.9500000011</v>
      </c>
      <c r="Q609" s="258" t="str">
        <f t="shared" si="88"/>
        <v>31</v>
      </c>
      <c r="R609" s="439">
        <f t="shared" si="90"/>
        <v>4605322.9500000011</v>
      </c>
    </row>
    <row r="610" spans="1:18">
      <c r="A610" s="600">
        <v>223212</v>
      </c>
      <c r="B610" s="600">
        <v>111280</v>
      </c>
      <c r="C610" s="262">
        <v>12111100</v>
      </c>
      <c r="D610" s="258">
        <v>1</v>
      </c>
      <c r="E610" s="258">
        <v>1211</v>
      </c>
      <c r="F610" s="258">
        <v>1</v>
      </c>
      <c r="G610" s="259">
        <v>1</v>
      </c>
      <c r="H610" s="258">
        <v>0</v>
      </c>
      <c r="I610" s="255" t="str">
        <f t="shared" si="87"/>
        <v>223212111280</v>
      </c>
      <c r="J610" s="255"/>
      <c r="K610" s="435">
        <v>15558764</v>
      </c>
      <c r="L610" s="435">
        <f t="shared" si="93"/>
        <v>15255957.539999999</v>
      </c>
      <c r="M610" s="439">
        <f t="shared" si="89"/>
        <v>15558764</v>
      </c>
      <c r="N610" s="435">
        <v>15255957.539999999</v>
      </c>
      <c r="O610" s="435">
        <v>15255957.539999999</v>
      </c>
      <c r="Q610" s="258" t="str">
        <f t="shared" si="88"/>
        <v>11</v>
      </c>
      <c r="R610" s="439">
        <f t="shared" si="90"/>
        <v>0</v>
      </c>
    </row>
    <row r="611" spans="1:18">
      <c r="A611" s="600">
        <v>223212</v>
      </c>
      <c r="B611" s="600">
        <v>111280</v>
      </c>
      <c r="C611" s="262">
        <v>33621100</v>
      </c>
      <c r="D611" s="258">
        <v>3</v>
      </c>
      <c r="E611" s="258">
        <v>3362</v>
      </c>
      <c r="F611" s="258">
        <v>1</v>
      </c>
      <c r="G611" s="259">
        <v>1</v>
      </c>
      <c r="H611" s="258">
        <v>0</v>
      </c>
      <c r="I611" s="255" t="str">
        <f t="shared" si="87"/>
        <v>223212111280</v>
      </c>
      <c r="J611" s="255"/>
      <c r="K611" s="435">
        <v>150000</v>
      </c>
      <c r="L611" s="435">
        <f t="shared" si="93"/>
        <v>292175</v>
      </c>
      <c r="M611" s="439">
        <f t="shared" si="89"/>
        <v>150000</v>
      </c>
      <c r="N611" s="435">
        <v>292175</v>
      </c>
      <c r="O611" s="435">
        <v>292175</v>
      </c>
      <c r="Q611" s="258" t="str">
        <f t="shared" si="88"/>
        <v>31</v>
      </c>
      <c r="R611" s="439">
        <f t="shared" si="90"/>
        <v>0</v>
      </c>
    </row>
    <row r="612" spans="1:18">
      <c r="A612" s="600">
        <v>223212</v>
      </c>
      <c r="B612" s="600">
        <v>111280</v>
      </c>
      <c r="C612" s="262">
        <v>34111100</v>
      </c>
      <c r="D612" s="258">
        <v>3</v>
      </c>
      <c r="E612" s="258">
        <v>3411</v>
      </c>
      <c r="F612" s="258">
        <v>1</v>
      </c>
      <c r="G612" s="259">
        <v>1</v>
      </c>
      <c r="H612" s="258">
        <v>0</v>
      </c>
      <c r="I612" s="255" t="str">
        <f t="shared" si="87"/>
        <v>223212111280</v>
      </c>
      <c r="J612" s="255"/>
      <c r="K612" s="435">
        <v>30000</v>
      </c>
      <c r="L612" s="435">
        <f t="shared" si="93"/>
        <v>11432.84</v>
      </c>
      <c r="M612" s="439">
        <f t="shared" si="89"/>
        <v>30000</v>
      </c>
      <c r="N612" s="435">
        <v>11432.84</v>
      </c>
      <c r="O612" s="435">
        <v>11432.84</v>
      </c>
      <c r="Q612" s="258" t="str">
        <f t="shared" si="88"/>
        <v>31</v>
      </c>
      <c r="R612" s="439">
        <f t="shared" si="90"/>
        <v>0</v>
      </c>
    </row>
    <row r="613" spans="1:18">
      <c r="A613" s="600">
        <v>223212</v>
      </c>
      <c r="B613" s="600">
        <v>111280</v>
      </c>
      <c r="C613" s="262">
        <v>34391100</v>
      </c>
      <c r="D613" s="258">
        <v>3</v>
      </c>
      <c r="E613" s="258">
        <v>3439</v>
      </c>
      <c r="F613" s="258">
        <v>1</v>
      </c>
      <c r="G613" s="259">
        <v>1</v>
      </c>
      <c r="H613" s="258">
        <v>0</v>
      </c>
      <c r="I613" s="255" t="str">
        <f t="shared" si="87"/>
        <v>223212111280</v>
      </c>
      <c r="J613" s="255"/>
      <c r="K613" s="435">
        <v>200000</v>
      </c>
      <c r="L613" s="435">
        <f t="shared" si="93"/>
        <v>290748.34000000003</v>
      </c>
      <c r="M613" s="439">
        <f t="shared" si="89"/>
        <v>200000</v>
      </c>
      <c r="N613" s="435">
        <v>290748.34000000003</v>
      </c>
      <c r="O613" s="435">
        <v>290748.34000000003</v>
      </c>
      <c r="Q613" s="258" t="str">
        <f t="shared" si="88"/>
        <v>31</v>
      </c>
      <c r="R613" s="439">
        <f t="shared" si="90"/>
        <v>0</v>
      </c>
    </row>
    <row r="614" spans="1:18">
      <c r="A614" s="600">
        <v>223212</v>
      </c>
      <c r="B614" s="600" t="s">
        <v>975</v>
      </c>
      <c r="C614" s="262">
        <v>32521100</v>
      </c>
      <c r="D614" s="258">
        <v>3</v>
      </c>
      <c r="E614" s="258">
        <v>3252</v>
      </c>
      <c r="F614" s="258">
        <v>1</v>
      </c>
      <c r="G614" s="259">
        <v>1</v>
      </c>
      <c r="H614" s="258">
        <v>0</v>
      </c>
      <c r="I614" s="255" t="str">
        <f t="shared" si="87"/>
        <v>22321215O280</v>
      </c>
      <c r="J614" s="255"/>
      <c r="K614" s="435">
        <v>0</v>
      </c>
      <c r="L614" s="435">
        <f t="shared" si="93"/>
        <v>5717249.2300000004</v>
      </c>
      <c r="M614" s="439">
        <f t="shared" si="89"/>
        <v>0</v>
      </c>
      <c r="N614" s="435">
        <v>5717249.2300000004</v>
      </c>
      <c r="O614" s="435">
        <v>10301396.4</v>
      </c>
      <c r="P614" s="435">
        <v>5717249.2299999995</v>
      </c>
      <c r="Q614" s="258" t="str">
        <f t="shared" si="88"/>
        <v>31</v>
      </c>
      <c r="R614" s="439">
        <f t="shared" si="90"/>
        <v>5717249.2299999995</v>
      </c>
    </row>
    <row r="615" spans="1:18">
      <c r="A615" s="600">
        <v>223212</v>
      </c>
      <c r="B615" s="600" t="s">
        <v>976</v>
      </c>
      <c r="C615" s="262">
        <v>32521100</v>
      </c>
      <c r="D615" s="258">
        <v>3</v>
      </c>
      <c r="E615" s="258">
        <v>3252</v>
      </c>
      <c r="F615" s="258">
        <v>1</v>
      </c>
      <c r="G615" s="259">
        <v>1</v>
      </c>
      <c r="H615" s="258">
        <v>0</v>
      </c>
      <c r="I615" s="255" t="str">
        <f t="shared" si="87"/>
        <v>22321215O380</v>
      </c>
      <c r="J615" s="255"/>
      <c r="K615" s="435">
        <v>0</v>
      </c>
      <c r="L615" s="435">
        <f t="shared" si="93"/>
        <v>303883.42</v>
      </c>
      <c r="M615" s="439">
        <f t="shared" si="89"/>
        <v>0</v>
      </c>
      <c r="N615" s="435">
        <v>303883.42</v>
      </c>
      <c r="O615" s="435">
        <v>364838.66</v>
      </c>
      <c r="P615" s="435">
        <v>303883.42</v>
      </c>
      <c r="Q615" s="258" t="str">
        <f t="shared" si="88"/>
        <v>31</v>
      </c>
      <c r="R615" s="439">
        <f t="shared" si="90"/>
        <v>303883.42</v>
      </c>
    </row>
    <row r="616" spans="1:18">
      <c r="A616" s="600">
        <v>223212</v>
      </c>
      <c r="B616" s="600" t="s">
        <v>981</v>
      </c>
      <c r="C616" s="262">
        <v>32521100</v>
      </c>
      <c r="D616" s="258">
        <v>3</v>
      </c>
      <c r="E616" s="258">
        <v>3252</v>
      </c>
      <c r="F616" s="258">
        <v>1</v>
      </c>
      <c r="G616" s="259">
        <v>1</v>
      </c>
      <c r="H616" s="258">
        <v>0</v>
      </c>
      <c r="I616" s="255" t="str">
        <f t="shared" si="87"/>
        <v>22321215O680</v>
      </c>
      <c r="J616" s="255"/>
      <c r="K616" s="435">
        <v>0</v>
      </c>
      <c r="L616" s="435">
        <f t="shared" si="93"/>
        <v>0</v>
      </c>
      <c r="M616" s="439">
        <f t="shared" si="89"/>
        <v>0</v>
      </c>
      <c r="N616" s="435">
        <v>0</v>
      </c>
      <c r="O616" s="435">
        <v>261015.38</v>
      </c>
      <c r="Q616" s="258" t="str">
        <f t="shared" si="88"/>
        <v>31</v>
      </c>
      <c r="R616" s="439">
        <f t="shared" si="90"/>
        <v>0</v>
      </c>
    </row>
    <row r="617" spans="1:18">
      <c r="A617" s="600">
        <v>223212</v>
      </c>
      <c r="B617" s="600" t="s">
        <v>982</v>
      </c>
      <c r="C617" s="262">
        <v>32521100</v>
      </c>
      <c r="D617" s="258">
        <v>3</v>
      </c>
      <c r="E617" s="258">
        <v>3252</v>
      </c>
      <c r="F617" s="258">
        <v>1</v>
      </c>
      <c r="G617" s="259">
        <v>1</v>
      </c>
      <c r="H617" s="258">
        <v>0</v>
      </c>
      <c r="I617" s="255" t="str">
        <f t="shared" si="87"/>
        <v>22321225P180</v>
      </c>
      <c r="J617" s="255"/>
      <c r="K617" s="435">
        <v>115535851</v>
      </c>
      <c r="L617" s="435">
        <f>+K617</f>
        <v>115535851</v>
      </c>
      <c r="M617" s="439">
        <f t="shared" si="89"/>
        <v>115535851</v>
      </c>
      <c r="N617" s="435">
        <v>116847730.51000001</v>
      </c>
      <c r="O617" s="435">
        <v>117480479.83</v>
      </c>
      <c r="P617" s="435">
        <v>116847730.50999998</v>
      </c>
      <c r="Q617" s="258" t="str">
        <f t="shared" si="88"/>
        <v>31</v>
      </c>
      <c r="R617" s="439">
        <f t="shared" si="90"/>
        <v>116847730.50999998</v>
      </c>
    </row>
    <row r="618" spans="1:18">
      <c r="A618" s="600">
        <v>223221</v>
      </c>
      <c r="B618" s="600" t="s">
        <v>975</v>
      </c>
      <c r="C618" s="262">
        <v>44511100</v>
      </c>
      <c r="D618" s="258">
        <v>4</v>
      </c>
      <c r="E618" s="258">
        <v>4451</v>
      </c>
      <c r="F618" s="258">
        <v>1</v>
      </c>
      <c r="G618" s="259">
        <v>1</v>
      </c>
      <c r="H618" s="258">
        <v>0</v>
      </c>
      <c r="I618" s="255" t="str">
        <f t="shared" si="87"/>
        <v>22322115O280</v>
      </c>
      <c r="J618" s="255"/>
      <c r="K618" s="435">
        <v>0</v>
      </c>
      <c r="L618" s="435">
        <f t="shared" ref="L618:L620" si="94">+N618</f>
        <v>3000000</v>
      </c>
      <c r="M618" s="439">
        <f t="shared" si="89"/>
        <v>0</v>
      </c>
      <c r="N618" s="435">
        <v>3000000</v>
      </c>
      <c r="O618" s="435">
        <v>3000000</v>
      </c>
      <c r="P618" s="435">
        <v>3000000</v>
      </c>
      <c r="Q618" s="258" t="str">
        <f t="shared" si="88"/>
        <v>41</v>
      </c>
      <c r="R618" s="439">
        <f t="shared" si="90"/>
        <v>3000000</v>
      </c>
    </row>
    <row r="619" spans="1:18">
      <c r="A619" s="600">
        <v>223221</v>
      </c>
      <c r="B619" s="600" t="s">
        <v>975</v>
      </c>
      <c r="C619" s="262">
        <v>44511160</v>
      </c>
      <c r="D619" s="258">
        <v>4</v>
      </c>
      <c r="E619" s="258">
        <v>4451</v>
      </c>
      <c r="F619" s="258">
        <v>1</v>
      </c>
      <c r="G619" s="259">
        <v>1</v>
      </c>
      <c r="H619" s="258">
        <v>60</v>
      </c>
      <c r="I619" s="255" t="str">
        <f t="shared" si="87"/>
        <v>22322115O280</v>
      </c>
      <c r="J619" s="255"/>
      <c r="K619" s="435">
        <v>0</v>
      </c>
      <c r="L619" s="435">
        <f t="shared" si="94"/>
        <v>1500000</v>
      </c>
      <c r="M619" s="439">
        <f t="shared" si="89"/>
        <v>0</v>
      </c>
      <c r="N619" s="435">
        <v>1500000</v>
      </c>
      <c r="O619" s="435">
        <v>1500000</v>
      </c>
      <c r="P619" s="435">
        <v>1500000</v>
      </c>
      <c r="Q619" s="258" t="str">
        <f t="shared" si="88"/>
        <v>41</v>
      </c>
      <c r="R619" s="439">
        <f t="shared" si="90"/>
        <v>1500000</v>
      </c>
    </row>
    <row r="620" spans="1:18">
      <c r="A620" s="600">
        <v>223221</v>
      </c>
      <c r="B620" s="600" t="s">
        <v>981</v>
      </c>
      <c r="C620" s="262">
        <v>61412160</v>
      </c>
      <c r="D620" s="258">
        <v>6</v>
      </c>
      <c r="E620" s="258">
        <v>6141</v>
      </c>
      <c r="F620" s="258">
        <v>2</v>
      </c>
      <c r="G620" s="259">
        <v>1</v>
      </c>
      <c r="H620" s="258">
        <v>60</v>
      </c>
      <c r="I620" s="255" t="str">
        <f t="shared" si="87"/>
        <v>22322115O680</v>
      </c>
      <c r="J620" s="255"/>
      <c r="K620" s="435">
        <v>0</v>
      </c>
      <c r="L620" s="435">
        <f t="shared" si="94"/>
        <v>151397.21</v>
      </c>
      <c r="M620" s="439">
        <f t="shared" si="89"/>
        <v>0</v>
      </c>
      <c r="N620" s="435">
        <v>151397.21</v>
      </c>
      <c r="O620" s="435">
        <v>151397.21</v>
      </c>
      <c r="P620" s="435">
        <v>151397.21</v>
      </c>
      <c r="Q620" s="258" t="str">
        <f t="shared" si="88"/>
        <v>62</v>
      </c>
      <c r="R620" s="439">
        <f t="shared" si="90"/>
        <v>151397.21</v>
      </c>
    </row>
    <row r="621" spans="1:18">
      <c r="A621" s="600">
        <v>223221</v>
      </c>
      <c r="B621" s="600" t="s">
        <v>1001</v>
      </c>
      <c r="C621" s="262">
        <v>61412100</v>
      </c>
      <c r="D621" s="258">
        <v>6</v>
      </c>
      <c r="E621" s="258">
        <v>6141</v>
      </c>
      <c r="F621" s="258">
        <v>2</v>
      </c>
      <c r="G621" s="259">
        <v>1</v>
      </c>
      <c r="H621" s="258">
        <v>0</v>
      </c>
      <c r="I621" s="255" t="str">
        <f t="shared" si="87"/>
        <v>22322125P280</v>
      </c>
      <c r="J621" s="255" t="s">
        <v>1052</v>
      </c>
      <c r="K621" s="435">
        <v>5000000</v>
      </c>
      <c r="L621" s="435">
        <f>+K621</f>
        <v>5000000</v>
      </c>
      <c r="M621" s="439">
        <f t="shared" si="89"/>
        <v>5000000</v>
      </c>
      <c r="N621" s="435">
        <v>3292186.72</v>
      </c>
      <c r="O621" s="435">
        <v>4215238.6900000004</v>
      </c>
      <c r="P621" s="435">
        <v>3292186.7199999997</v>
      </c>
      <c r="Q621" s="258" t="str">
        <f t="shared" si="88"/>
        <v>62</v>
      </c>
      <c r="R621" s="439">
        <f t="shared" si="90"/>
        <v>3292186.7199999997</v>
      </c>
    </row>
    <row r="622" spans="1:18">
      <c r="A622" s="600">
        <v>223222</v>
      </c>
      <c r="B622" s="600" t="s">
        <v>975</v>
      </c>
      <c r="C622" s="262">
        <v>12212108</v>
      </c>
      <c r="D622" s="258">
        <v>1</v>
      </c>
      <c r="E622" s="258">
        <v>1221</v>
      </c>
      <c r="F622" s="258">
        <v>2</v>
      </c>
      <c r="G622" s="259">
        <v>1</v>
      </c>
      <c r="H622" s="258">
        <v>8</v>
      </c>
      <c r="I622" s="255" t="str">
        <f t="shared" si="87"/>
        <v>22322215O280</v>
      </c>
      <c r="J622" s="255"/>
      <c r="K622" s="435">
        <v>638598</v>
      </c>
      <c r="L622" s="435">
        <f t="shared" ref="L622:L645" si="95">+N622</f>
        <v>628598</v>
      </c>
      <c r="M622" s="439">
        <f t="shared" si="89"/>
        <v>638598</v>
      </c>
      <c r="N622" s="435">
        <v>628598</v>
      </c>
      <c r="O622" s="435">
        <v>628598</v>
      </c>
      <c r="P622" s="435">
        <v>628598</v>
      </c>
      <c r="Q622" s="258" t="str">
        <f t="shared" si="88"/>
        <v>12</v>
      </c>
      <c r="R622" s="439">
        <f t="shared" si="90"/>
        <v>628598</v>
      </c>
    </row>
    <row r="623" spans="1:18">
      <c r="A623" s="600">
        <v>223222</v>
      </c>
      <c r="B623" s="600" t="s">
        <v>975</v>
      </c>
      <c r="C623" s="262">
        <v>13232108</v>
      </c>
      <c r="D623" s="258">
        <v>1</v>
      </c>
      <c r="E623" s="258">
        <v>1323</v>
      </c>
      <c r="F623" s="258">
        <v>2</v>
      </c>
      <c r="G623" s="259">
        <v>1</v>
      </c>
      <c r="H623" s="258">
        <v>8</v>
      </c>
      <c r="I623" s="255" t="str">
        <f t="shared" si="87"/>
        <v>22322215O280</v>
      </c>
      <c r="J623" s="255"/>
      <c r="K623" s="435">
        <v>51539</v>
      </c>
      <c r="L623" s="435">
        <f t="shared" si="95"/>
        <v>0</v>
      </c>
      <c r="M623" s="439">
        <f t="shared" si="89"/>
        <v>51539</v>
      </c>
      <c r="N623" s="435">
        <v>0</v>
      </c>
      <c r="Q623" s="258" t="str">
        <f t="shared" si="88"/>
        <v>12</v>
      </c>
      <c r="R623" s="439">
        <f t="shared" si="90"/>
        <v>0</v>
      </c>
    </row>
    <row r="624" spans="1:18">
      <c r="A624" s="600">
        <v>223222</v>
      </c>
      <c r="B624" s="600" t="s">
        <v>975</v>
      </c>
      <c r="C624" s="262">
        <v>13322100</v>
      </c>
      <c r="D624" s="258">
        <v>1</v>
      </c>
      <c r="E624" s="258">
        <v>1332</v>
      </c>
      <c r="F624" s="258">
        <v>2</v>
      </c>
      <c r="G624" s="259">
        <v>1</v>
      </c>
      <c r="H624" s="258">
        <v>0</v>
      </c>
      <c r="I624" s="255" t="str">
        <f t="shared" si="87"/>
        <v>22322215O280</v>
      </c>
      <c r="J624" s="255"/>
      <c r="K624" s="435">
        <v>0</v>
      </c>
      <c r="L624" s="435">
        <f t="shared" si="95"/>
        <v>1067490</v>
      </c>
      <c r="M624" s="439">
        <f t="shared" si="89"/>
        <v>0</v>
      </c>
      <c r="N624" s="435">
        <v>1067490</v>
      </c>
      <c r="O624" s="435">
        <v>1067490</v>
      </c>
      <c r="P624" s="435">
        <v>1067490</v>
      </c>
      <c r="Q624" s="258" t="str">
        <f t="shared" si="88"/>
        <v>12</v>
      </c>
      <c r="R624" s="439">
        <f t="shared" si="90"/>
        <v>1067490</v>
      </c>
    </row>
    <row r="625" spans="1:18">
      <c r="A625" s="600">
        <v>223222</v>
      </c>
      <c r="B625" s="600" t="s">
        <v>975</v>
      </c>
      <c r="C625" s="262">
        <v>13432100</v>
      </c>
      <c r="D625" s="258">
        <v>1</v>
      </c>
      <c r="E625" s="258">
        <v>1343</v>
      </c>
      <c r="F625" s="258">
        <v>2</v>
      </c>
      <c r="G625" s="259">
        <v>1</v>
      </c>
      <c r="H625" s="258">
        <v>0</v>
      </c>
      <c r="I625" s="255" t="str">
        <f t="shared" si="87"/>
        <v>22322215O280</v>
      </c>
      <c r="J625" s="255"/>
      <c r="K625" s="435">
        <v>0</v>
      </c>
      <c r="L625" s="435">
        <f t="shared" si="95"/>
        <v>1322125</v>
      </c>
      <c r="M625" s="439">
        <f t="shared" si="89"/>
        <v>0</v>
      </c>
      <c r="N625" s="435">
        <v>1322125</v>
      </c>
      <c r="O625" s="435">
        <v>1323775</v>
      </c>
      <c r="P625" s="435">
        <v>1322125</v>
      </c>
      <c r="Q625" s="258" t="str">
        <f t="shared" si="88"/>
        <v>12</v>
      </c>
      <c r="R625" s="439">
        <f t="shared" si="90"/>
        <v>1322125</v>
      </c>
    </row>
    <row r="626" spans="1:18">
      <c r="A626" s="600">
        <v>223222</v>
      </c>
      <c r="B626" s="600" t="s">
        <v>975</v>
      </c>
      <c r="C626" s="262">
        <v>14112208</v>
      </c>
      <c r="D626" s="258">
        <v>1</v>
      </c>
      <c r="E626" s="258">
        <v>1411</v>
      </c>
      <c r="F626" s="258">
        <v>2</v>
      </c>
      <c r="G626" s="259">
        <v>2</v>
      </c>
      <c r="H626" s="258">
        <v>8</v>
      </c>
      <c r="I626" s="255" t="str">
        <f t="shared" si="87"/>
        <v>22322215O280</v>
      </c>
      <c r="J626" s="255"/>
      <c r="K626" s="435">
        <v>67157</v>
      </c>
      <c r="L626" s="435">
        <f t="shared" si="95"/>
        <v>39662.53</v>
      </c>
      <c r="M626" s="439">
        <f t="shared" si="89"/>
        <v>67157</v>
      </c>
      <c r="N626" s="435">
        <v>39662.53</v>
      </c>
      <c r="O626" s="435">
        <f>P626</f>
        <v>39662.529999999992</v>
      </c>
      <c r="P626" s="435">
        <v>39662.529999999992</v>
      </c>
      <c r="Q626" s="258" t="str">
        <f t="shared" si="88"/>
        <v>12</v>
      </c>
      <c r="R626" s="439">
        <f t="shared" si="90"/>
        <v>39662.529999999992</v>
      </c>
    </row>
    <row r="627" spans="1:18">
      <c r="A627" s="600">
        <v>223222</v>
      </c>
      <c r="B627" s="600" t="s">
        <v>975</v>
      </c>
      <c r="C627" s="262">
        <v>15412100</v>
      </c>
      <c r="D627" s="258">
        <v>1</v>
      </c>
      <c r="E627" s="258">
        <v>1541</v>
      </c>
      <c r="F627" s="258">
        <v>2</v>
      </c>
      <c r="G627" s="259">
        <v>1</v>
      </c>
      <c r="H627" s="258">
        <v>0</v>
      </c>
      <c r="I627" s="255" t="str">
        <f t="shared" si="87"/>
        <v>22322215O280</v>
      </c>
      <c r="J627" s="255"/>
      <c r="K627" s="435">
        <v>0</v>
      </c>
      <c r="L627" s="435">
        <f t="shared" si="95"/>
        <v>669555</v>
      </c>
      <c r="M627" s="439">
        <f t="shared" si="89"/>
        <v>0</v>
      </c>
      <c r="N627" s="435">
        <v>669555</v>
      </c>
      <c r="O627" s="435">
        <v>669555</v>
      </c>
      <c r="P627" s="435">
        <v>669555</v>
      </c>
      <c r="Q627" s="258" t="str">
        <f t="shared" si="88"/>
        <v>12</v>
      </c>
      <c r="R627" s="439">
        <f t="shared" si="90"/>
        <v>669555</v>
      </c>
    </row>
    <row r="628" spans="1:18">
      <c r="A628" s="600">
        <v>223222</v>
      </c>
      <c r="B628" s="600" t="s">
        <v>975</v>
      </c>
      <c r="C628" s="262">
        <v>15412208</v>
      </c>
      <c r="D628" s="258">
        <v>1</v>
      </c>
      <c r="E628" s="258">
        <v>1541</v>
      </c>
      <c r="F628" s="258">
        <v>2</v>
      </c>
      <c r="G628" s="259">
        <v>2</v>
      </c>
      <c r="H628" s="258">
        <v>8</v>
      </c>
      <c r="I628" s="255" t="str">
        <f t="shared" si="87"/>
        <v>22322215O280</v>
      </c>
      <c r="J628" s="255"/>
      <c r="K628" s="435">
        <v>188937</v>
      </c>
      <c r="L628" s="435">
        <f t="shared" si="95"/>
        <v>188937</v>
      </c>
      <c r="M628" s="439">
        <f t="shared" si="89"/>
        <v>188937</v>
      </c>
      <c r="N628" s="435">
        <v>188937</v>
      </c>
      <c r="O628" s="435">
        <f>P628</f>
        <v>188937</v>
      </c>
      <c r="P628" s="435">
        <v>188937</v>
      </c>
      <c r="Q628" s="258" t="str">
        <f t="shared" si="88"/>
        <v>12</v>
      </c>
      <c r="R628" s="439">
        <f t="shared" si="90"/>
        <v>188937</v>
      </c>
    </row>
    <row r="629" spans="1:18">
      <c r="A629" s="600">
        <v>223222</v>
      </c>
      <c r="B629" s="600" t="s">
        <v>975</v>
      </c>
      <c r="C629" s="262">
        <v>15442100</v>
      </c>
      <c r="D629" s="258">
        <v>1</v>
      </c>
      <c r="E629" s="258">
        <v>1544</v>
      </c>
      <c r="F629" s="258">
        <v>2</v>
      </c>
      <c r="G629" s="259">
        <v>1</v>
      </c>
      <c r="H629" s="258">
        <v>0</v>
      </c>
      <c r="I629" s="255" t="str">
        <f t="shared" si="87"/>
        <v>22322215O280</v>
      </c>
      <c r="J629" s="255"/>
      <c r="K629" s="435">
        <v>0</v>
      </c>
      <c r="L629" s="435">
        <f t="shared" si="95"/>
        <v>860716.79</v>
      </c>
      <c r="M629" s="439">
        <f t="shared" si="89"/>
        <v>0</v>
      </c>
      <c r="N629" s="435">
        <v>860716.79</v>
      </c>
      <c r="O629" s="435">
        <v>861007.29</v>
      </c>
      <c r="P629" s="435">
        <v>860716.79</v>
      </c>
      <c r="Q629" s="258" t="str">
        <f t="shared" si="88"/>
        <v>12</v>
      </c>
      <c r="R629" s="439">
        <f t="shared" si="90"/>
        <v>860716.79</v>
      </c>
    </row>
    <row r="630" spans="1:18">
      <c r="A630" s="600">
        <v>223222</v>
      </c>
      <c r="B630" s="600" t="s">
        <v>975</v>
      </c>
      <c r="C630" s="262">
        <v>15452100</v>
      </c>
      <c r="D630" s="258">
        <v>1</v>
      </c>
      <c r="E630" s="258">
        <v>1545</v>
      </c>
      <c r="F630" s="258">
        <v>2</v>
      </c>
      <c r="G630" s="259">
        <v>1</v>
      </c>
      <c r="H630" s="258">
        <v>0</v>
      </c>
      <c r="I630" s="255" t="str">
        <f t="shared" si="87"/>
        <v>22322215O280</v>
      </c>
      <c r="J630" s="255"/>
      <c r="K630" s="435">
        <v>0</v>
      </c>
      <c r="L630" s="435">
        <f t="shared" si="95"/>
        <v>51799.77</v>
      </c>
      <c r="M630" s="439">
        <f t="shared" si="89"/>
        <v>0</v>
      </c>
      <c r="N630" s="435">
        <v>51799.77</v>
      </c>
      <c r="O630" s="435">
        <v>58167.44</v>
      </c>
      <c r="P630" s="435">
        <v>51799.770000000004</v>
      </c>
      <c r="Q630" s="258" t="str">
        <f t="shared" si="88"/>
        <v>12</v>
      </c>
      <c r="R630" s="439">
        <f t="shared" si="90"/>
        <v>51799.770000000004</v>
      </c>
    </row>
    <row r="631" spans="1:18">
      <c r="A631" s="600">
        <v>223222</v>
      </c>
      <c r="B631" s="600" t="s">
        <v>975</v>
      </c>
      <c r="C631" s="262">
        <v>15452108</v>
      </c>
      <c r="D631" s="258">
        <v>1</v>
      </c>
      <c r="E631" s="258">
        <v>1545</v>
      </c>
      <c r="F631" s="258">
        <v>2</v>
      </c>
      <c r="G631" s="259">
        <v>1</v>
      </c>
      <c r="H631" s="258">
        <v>8</v>
      </c>
      <c r="I631" s="255" t="str">
        <f t="shared" si="87"/>
        <v>22322215O280</v>
      </c>
      <c r="J631" s="255"/>
      <c r="K631" s="435">
        <v>26224</v>
      </c>
      <c r="L631" s="435">
        <f t="shared" si="95"/>
        <v>8520</v>
      </c>
      <c r="M631" s="439">
        <f t="shared" si="89"/>
        <v>26224</v>
      </c>
      <c r="N631" s="435">
        <v>8520</v>
      </c>
      <c r="O631" s="435">
        <v>8520</v>
      </c>
      <c r="P631" s="435">
        <v>8520</v>
      </c>
      <c r="Q631" s="258" t="str">
        <f t="shared" si="88"/>
        <v>12</v>
      </c>
      <c r="R631" s="439">
        <f t="shared" si="90"/>
        <v>8520</v>
      </c>
    </row>
    <row r="632" spans="1:18">
      <c r="A632" s="600">
        <v>223222</v>
      </c>
      <c r="B632" s="600" t="s">
        <v>975</v>
      </c>
      <c r="C632" s="262">
        <v>15471108</v>
      </c>
      <c r="D632" s="258">
        <v>1</v>
      </c>
      <c r="E632" s="258">
        <v>1547</v>
      </c>
      <c r="F632" s="258">
        <v>1</v>
      </c>
      <c r="G632" s="259">
        <v>1</v>
      </c>
      <c r="H632" s="258">
        <v>8</v>
      </c>
      <c r="I632" s="255" t="str">
        <f t="shared" si="87"/>
        <v>22322215O280</v>
      </c>
      <c r="J632" s="255"/>
      <c r="K632" s="435">
        <v>2154</v>
      </c>
      <c r="L632" s="435">
        <f t="shared" si="95"/>
        <v>0</v>
      </c>
      <c r="M632" s="439">
        <f t="shared" si="89"/>
        <v>2154</v>
      </c>
      <c r="N632" s="435">
        <v>0</v>
      </c>
      <c r="Q632" s="258" t="str">
        <f t="shared" si="88"/>
        <v>11</v>
      </c>
      <c r="R632" s="439">
        <f t="shared" si="90"/>
        <v>0</v>
      </c>
    </row>
    <row r="633" spans="1:18">
      <c r="A633" s="600">
        <v>223222</v>
      </c>
      <c r="B633" s="600" t="s">
        <v>975</v>
      </c>
      <c r="C633" s="262">
        <v>24192100</v>
      </c>
      <c r="D633" s="258">
        <v>2</v>
      </c>
      <c r="E633" s="258">
        <v>2419</v>
      </c>
      <c r="F633" s="258">
        <v>2</v>
      </c>
      <c r="G633" s="259">
        <v>1</v>
      </c>
      <c r="H633" s="258">
        <v>0</v>
      </c>
      <c r="I633" s="255" t="str">
        <f t="shared" si="87"/>
        <v>22322215O280</v>
      </c>
      <c r="J633" s="255"/>
      <c r="K633" s="435">
        <v>126167</v>
      </c>
      <c r="L633" s="435">
        <f t="shared" si="95"/>
        <v>126054.44</v>
      </c>
      <c r="M633" s="439">
        <f t="shared" si="89"/>
        <v>126167</v>
      </c>
      <c r="N633" s="435">
        <v>126054.44</v>
      </c>
      <c r="O633" s="435">
        <v>126167</v>
      </c>
      <c r="P633" s="435">
        <v>126054.44</v>
      </c>
      <c r="Q633" s="258" t="str">
        <f t="shared" si="88"/>
        <v>22</v>
      </c>
      <c r="R633" s="439">
        <f t="shared" si="90"/>
        <v>126054.44</v>
      </c>
    </row>
    <row r="634" spans="1:18">
      <c r="A634" s="600">
        <v>223222</v>
      </c>
      <c r="B634" s="600" t="s">
        <v>975</v>
      </c>
      <c r="C634" s="262">
        <v>24212100</v>
      </c>
      <c r="D634" s="258">
        <v>2</v>
      </c>
      <c r="E634" s="258">
        <v>2421</v>
      </c>
      <c r="F634" s="258">
        <v>2</v>
      </c>
      <c r="G634" s="259">
        <v>1</v>
      </c>
      <c r="H634" s="258">
        <v>0</v>
      </c>
      <c r="I634" s="255" t="str">
        <f t="shared" si="87"/>
        <v>22322215O280</v>
      </c>
      <c r="J634" s="255"/>
      <c r="K634" s="435">
        <v>163701</v>
      </c>
      <c r="L634" s="435">
        <f t="shared" si="95"/>
        <v>63696.78</v>
      </c>
      <c r="M634" s="439">
        <f t="shared" si="89"/>
        <v>163701</v>
      </c>
      <c r="N634" s="435">
        <v>63696.78</v>
      </c>
      <c r="O634" s="435">
        <v>63701</v>
      </c>
      <c r="P634" s="435">
        <v>63696.78</v>
      </c>
      <c r="Q634" s="258" t="str">
        <f t="shared" si="88"/>
        <v>22</v>
      </c>
      <c r="R634" s="439">
        <f t="shared" si="90"/>
        <v>63696.78</v>
      </c>
    </row>
    <row r="635" spans="1:18">
      <c r="A635" s="600">
        <v>223222</v>
      </c>
      <c r="B635" s="600" t="s">
        <v>975</v>
      </c>
      <c r="C635" s="262">
        <v>24412100</v>
      </c>
      <c r="D635" s="258">
        <v>2</v>
      </c>
      <c r="E635" s="258">
        <v>2441</v>
      </c>
      <c r="F635" s="258">
        <v>2</v>
      </c>
      <c r="G635" s="259">
        <v>1</v>
      </c>
      <c r="H635" s="258">
        <v>0</v>
      </c>
      <c r="I635" s="255" t="str">
        <f t="shared" si="87"/>
        <v>22322215O280</v>
      </c>
      <c r="J635" s="255"/>
      <c r="K635" s="435">
        <v>23794</v>
      </c>
      <c r="L635" s="435">
        <f t="shared" si="95"/>
        <v>23768.06</v>
      </c>
      <c r="M635" s="439">
        <f t="shared" si="89"/>
        <v>23794</v>
      </c>
      <c r="N635" s="435">
        <v>23768.06</v>
      </c>
      <c r="O635" s="435">
        <v>23768.06</v>
      </c>
      <c r="P635" s="435">
        <v>23768.06</v>
      </c>
      <c r="Q635" s="258" t="str">
        <f t="shared" si="88"/>
        <v>22</v>
      </c>
      <c r="R635" s="439">
        <f t="shared" si="90"/>
        <v>23768.06</v>
      </c>
    </row>
    <row r="636" spans="1:18">
      <c r="A636" s="600">
        <v>223222</v>
      </c>
      <c r="B636" s="600" t="s">
        <v>975</v>
      </c>
      <c r="C636" s="262">
        <v>24712100</v>
      </c>
      <c r="D636" s="258">
        <v>2</v>
      </c>
      <c r="E636" s="258">
        <v>2471</v>
      </c>
      <c r="F636" s="258">
        <v>2</v>
      </c>
      <c r="G636" s="259">
        <v>1</v>
      </c>
      <c r="H636" s="258">
        <v>0</v>
      </c>
      <c r="I636" s="255" t="str">
        <f t="shared" si="87"/>
        <v>22322215O280</v>
      </c>
      <c r="J636" s="255"/>
      <c r="K636" s="435">
        <v>1837817</v>
      </c>
      <c r="L636" s="435">
        <f t="shared" si="95"/>
        <v>464958.66</v>
      </c>
      <c r="M636" s="439">
        <f t="shared" si="89"/>
        <v>1837817</v>
      </c>
      <c r="N636" s="435">
        <v>464958.66</v>
      </c>
      <c r="O636" s="435">
        <v>465624.66</v>
      </c>
      <c r="P636" s="435">
        <v>464958.66</v>
      </c>
      <c r="Q636" s="258" t="str">
        <f t="shared" si="88"/>
        <v>22</v>
      </c>
      <c r="R636" s="439">
        <f t="shared" si="90"/>
        <v>464958.66</v>
      </c>
    </row>
    <row r="637" spans="1:18">
      <c r="A637" s="600">
        <v>223222</v>
      </c>
      <c r="B637" s="600" t="s">
        <v>975</v>
      </c>
      <c r="C637" s="262">
        <v>25612100</v>
      </c>
      <c r="D637" s="258">
        <v>2</v>
      </c>
      <c r="E637" s="258">
        <v>2561</v>
      </c>
      <c r="F637" s="258">
        <v>2</v>
      </c>
      <c r="G637" s="259">
        <v>1</v>
      </c>
      <c r="H637" s="258">
        <v>0</v>
      </c>
      <c r="I637" s="255" t="str">
        <f t="shared" si="87"/>
        <v>22322215O280</v>
      </c>
      <c r="J637" s="255"/>
      <c r="K637" s="435">
        <v>598701</v>
      </c>
      <c r="L637" s="435">
        <f t="shared" si="95"/>
        <v>585987.92000000004</v>
      </c>
      <c r="M637" s="439">
        <f t="shared" si="89"/>
        <v>598701</v>
      </c>
      <c r="N637" s="435">
        <v>585987.92000000004</v>
      </c>
      <c r="O637" s="435">
        <v>585987.92000000004</v>
      </c>
      <c r="P637" s="435">
        <v>585987.92000000004</v>
      </c>
      <c r="Q637" s="258" t="str">
        <f t="shared" si="88"/>
        <v>22</v>
      </c>
      <c r="R637" s="439">
        <f t="shared" si="90"/>
        <v>585987.92000000004</v>
      </c>
    </row>
    <row r="638" spans="1:18">
      <c r="A638" s="600">
        <v>223222</v>
      </c>
      <c r="B638" s="600" t="s">
        <v>975</v>
      </c>
      <c r="C638" s="262">
        <v>29112100</v>
      </c>
      <c r="D638" s="258">
        <v>2</v>
      </c>
      <c r="E638" s="258">
        <v>2911</v>
      </c>
      <c r="F638" s="258">
        <v>2</v>
      </c>
      <c r="G638" s="259">
        <v>1</v>
      </c>
      <c r="H638" s="258">
        <v>0</v>
      </c>
      <c r="I638" s="255" t="str">
        <f t="shared" si="87"/>
        <v>22322215O280</v>
      </c>
      <c r="J638" s="255"/>
      <c r="K638" s="435">
        <v>60000</v>
      </c>
      <c r="L638" s="435">
        <f t="shared" si="95"/>
        <v>60000</v>
      </c>
      <c r="M638" s="439">
        <f t="shared" si="89"/>
        <v>60000</v>
      </c>
      <c r="N638" s="435">
        <v>60000</v>
      </c>
      <c r="O638" s="435">
        <v>60000</v>
      </c>
      <c r="P638" s="435">
        <v>60000</v>
      </c>
      <c r="Q638" s="258" t="str">
        <f t="shared" si="88"/>
        <v>22</v>
      </c>
      <c r="R638" s="439">
        <f t="shared" si="90"/>
        <v>60000</v>
      </c>
    </row>
    <row r="639" spans="1:18">
      <c r="A639" s="600">
        <v>223222</v>
      </c>
      <c r="B639" s="600" t="s">
        <v>975</v>
      </c>
      <c r="C639" s="262">
        <v>29812100</v>
      </c>
      <c r="D639" s="258">
        <v>2</v>
      </c>
      <c r="E639" s="258">
        <v>2981</v>
      </c>
      <c r="F639" s="258">
        <v>2</v>
      </c>
      <c r="G639" s="259">
        <v>1</v>
      </c>
      <c r="H639" s="258">
        <v>0</v>
      </c>
      <c r="I639" s="255" t="str">
        <f t="shared" si="87"/>
        <v>22322215O280</v>
      </c>
      <c r="J639" s="255"/>
      <c r="K639" s="435">
        <v>100000</v>
      </c>
      <c r="L639" s="435">
        <f t="shared" si="95"/>
        <v>0</v>
      </c>
      <c r="M639" s="439">
        <f t="shared" si="89"/>
        <v>100000</v>
      </c>
      <c r="N639" s="435">
        <v>0</v>
      </c>
      <c r="Q639" s="258" t="str">
        <f t="shared" si="88"/>
        <v>22</v>
      </c>
      <c r="R639" s="439">
        <f t="shared" si="90"/>
        <v>0</v>
      </c>
    </row>
    <row r="640" spans="1:18">
      <c r="A640" s="600">
        <v>223222</v>
      </c>
      <c r="B640" s="600" t="s">
        <v>975</v>
      </c>
      <c r="C640" s="262">
        <v>39812208</v>
      </c>
      <c r="D640" s="258">
        <v>3</v>
      </c>
      <c r="E640" s="258">
        <v>3981</v>
      </c>
      <c r="F640" s="258">
        <v>2</v>
      </c>
      <c r="G640" s="259">
        <v>2</v>
      </c>
      <c r="H640" s="258">
        <v>8</v>
      </c>
      <c r="I640" s="255" t="str">
        <f t="shared" si="87"/>
        <v>22322215O280</v>
      </c>
      <c r="J640" s="255"/>
      <c r="K640" s="435">
        <v>21306</v>
      </c>
      <c r="L640" s="435">
        <f t="shared" si="95"/>
        <v>14259</v>
      </c>
      <c r="M640" s="439">
        <f t="shared" si="89"/>
        <v>21306</v>
      </c>
      <c r="N640" s="435">
        <v>14259</v>
      </c>
      <c r="O640" s="435">
        <f>P640</f>
        <v>14259</v>
      </c>
      <c r="P640" s="435">
        <v>14259</v>
      </c>
      <c r="Q640" s="258" t="str">
        <f t="shared" si="88"/>
        <v>32</v>
      </c>
      <c r="R640" s="439">
        <f t="shared" si="90"/>
        <v>14259</v>
      </c>
    </row>
    <row r="641" spans="1:18">
      <c r="A641" s="600">
        <v>223222</v>
      </c>
      <c r="B641" s="600" t="s">
        <v>975</v>
      </c>
      <c r="C641" s="262">
        <v>39822108</v>
      </c>
      <c r="D641" s="258">
        <v>3</v>
      </c>
      <c r="E641" s="258">
        <v>3982</v>
      </c>
      <c r="F641" s="258">
        <v>2</v>
      </c>
      <c r="G641" s="259">
        <v>1</v>
      </c>
      <c r="H641" s="258">
        <v>8</v>
      </c>
      <c r="I641" s="255" t="str">
        <f t="shared" si="87"/>
        <v>22322215O280</v>
      </c>
      <c r="J641" s="255"/>
      <c r="K641" s="435">
        <v>29763</v>
      </c>
      <c r="L641" s="435">
        <f t="shared" si="95"/>
        <v>27282</v>
      </c>
      <c r="M641" s="439">
        <f t="shared" si="89"/>
        <v>29763</v>
      </c>
      <c r="N641" s="435">
        <v>27282</v>
      </c>
      <c r="O641" s="435">
        <v>29763</v>
      </c>
      <c r="P641" s="435">
        <v>27282</v>
      </c>
      <c r="Q641" s="258" t="str">
        <f t="shared" si="88"/>
        <v>32</v>
      </c>
      <c r="R641" s="439">
        <f t="shared" si="90"/>
        <v>27282</v>
      </c>
    </row>
    <row r="642" spans="1:18">
      <c r="A642" s="600">
        <v>223222</v>
      </c>
      <c r="B642" s="600" t="s">
        <v>976</v>
      </c>
      <c r="C642" s="262">
        <v>12212108</v>
      </c>
      <c r="D642" s="258">
        <v>1</v>
      </c>
      <c r="E642" s="258">
        <v>1221</v>
      </c>
      <c r="F642" s="258">
        <v>2</v>
      </c>
      <c r="G642" s="259">
        <v>1</v>
      </c>
      <c r="H642" s="258">
        <v>8</v>
      </c>
      <c r="I642" s="255" t="str">
        <f t="shared" ref="I642:I705" si="96">CONCATENATE(A642,B642)</f>
        <v>22322215O380</v>
      </c>
      <c r="J642" s="255"/>
      <c r="K642" s="435">
        <v>0</v>
      </c>
      <c r="L642" s="435">
        <f t="shared" si="95"/>
        <v>6093820.8499999996</v>
      </c>
      <c r="M642" s="439">
        <f t="shared" si="89"/>
        <v>0</v>
      </c>
      <c r="N642" s="435">
        <v>6093820.8499999996</v>
      </c>
      <c r="O642" s="435">
        <v>6093820.8499999996</v>
      </c>
      <c r="P642" s="435">
        <v>6093820.8499999996</v>
      </c>
      <c r="Q642" s="258" t="str">
        <f t="shared" ref="Q642:Q705" si="97">CONCATENATE(D642,F642)</f>
        <v>12</v>
      </c>
      <c r="R642" s="439">
        <f t="shared" si="90"/>
        <v>6093820.8499999996</v>
      </c>
    </row>
    <row r="643" spans="1:18">
      <c r="A643" s="600">
        <v>223222</v>
      </c>
      <c r="B643" s="600" t="s">
        <v>976</v>
      </c>
      <c r="C643" s="262">
        <v>24711100</v>
      </c>
      <c r="D643" s="258">
        <v>2</v>
      </c>
      <c r="E643" s="258">
        <v>2471</v>
      </c>
      <c r="F643" s="258">
        <v>1</v>
      </c>
      <c r="G643" s="259">
        <v>1</v>
      </c>
      <c r="H643" s="258">
        <v>0</v>
      </c>
      <c r="I643" s="255" t="str">
        <f t="shared" si="96"/>
        <v>22322215O380</v>
      </c>
      <c r="J643" s="255"/>
      <c r="K643" s="435">
        <v>0</v>
      </c>
      <c r="L643" s="435">
        <f t="shared" si="95"/>
        <v>0</v>
      </c>
      <c r="M643" s="439">
        <f t="shared" ref="M643:M706" si="98">+K643</f>
        <v>0</v>
      </c>
      <c r="N643" s="435">
        <v>0</v>
      </c>
      <c r="Q643" s="258" t="str">
        <f t="shared" si="97"/>
        <v>21</v>
      </c>
      <c r="R643" s="439">
        <f t="shared" ref="R643:R706" si="99">+P643</f>
        <v>0</v>
      </c>
    </row>
    <row r="644" spans="1:18">
      <c r="A644" s="600">
        <v>223222</v>
      </c>
      <c r="B644" s="600" t="s">
        <v>976</v>
      </c>
      <c r="C644" s="262">
        <v>61412165</v>
      </c>
      <c r="D644" s="258">
        <v>6</v>
      </c>
      <c r="E644" s="258">
        <v>6141</v>
      </c>
      <c r="F644" s="258">
        <v>2</v>
      </c>
      <c r="G644" s="259">
        <v>1</v>
      </c>
      <c r="H644" s="258">
        <v>65</v>
      </c>
      <c r="I644" s="255" t="str">
        <f t="shared" si="96"/>
        <v>22322215O380</v>
      </c>
      <c r="J644" s="255" t="s">
        <v>1054</v>
      </c>
      <c r="K644" s="435">
        <v>0</v>
      </c>
      <c r="L644" s="435">
        <f t="shared" si="95"/>
        <v>972355.03</v>
      </c>
      <c r="M644" s="439">
        <f t="shared" si="98"/>
        <v>0</v>
      </c>
      <c r="N644" s="435">
        <v>972355.03</v>
      </c>
      <c r="O644" s="435">
        <v>972355.09</v>
      </c>
      <c r="P644" s="435">
        <v>972355.03</v>
      </c>
      <c r="Q644" s="258" t="str">
        <f t="shared" si="97"/>
        <v>62</v>
      </c>
      <c r="R644" s="439">
        <f t="shared" si="99"/>
        <v>972355.03</v>
      </c>
    </row>
    <row r="645" spans="1:18">
      <c r="A645" s="600">
        <v>223222</v>
      </c>
      <c r="B645" s="600" t="s">
        <v>981</v>
      </c>
      <c r="C645" s="262">
        <v>61412160</v>
      </c>
      <c r="D645" s="258">
        <v>6</v>
      </c>
      <c r="E645" s="258">
        <v>6141</v>
      </c>
      <c r="F645" s="258">
        <v>2</v>
      </c>
      <c r="G645" s="259">
        <v>1</v>
      </c>
      <c r="H645" s="258">
        <v>60</v>
      </c>
      <c r="I645" s="255" t="str">
        <f t="shared" si="96"/>
        <v>22322215O680</v>
      </c>
      <c r="J645" s="255"/>
      <c r="K645" s="435">
        <v>0</v>
      </c>
      <c r="L645" s="435">
        <f t="shared" si="95"/>
        <v>775788.91</v>
      </c>
      <c r="M645" s="439">
        <f t="shared" si="98"/>
        <v>0</v>
      </c>
      <c r="N645" s="435">
        <v>775788.91</v>
      </c>
      <c r="O645" s="435">
        <v>775788.91</v>
      </c>
      <c r="P645" s="435">
        <v>775788.90999999992</v>
      </c>
      <c r="Q645" s="258" t="str">
        <f t="shared" si="97"/>
        <v>62</v>
      </c>
      <c r="R645" s="439">
        <f t="shared" si="99"/>
        <v>775788.90999999992</v>
      </c>
    </row>
    <row r="646" spans="1:18">
      <c r="A646" s="600">
        <v>223222</v>
      </c>
      <c r="B646" s="600" t="s">
        <v>982</v>
      </c>
      <c r="C646" s="262">
        <v>61412100</v>
      </c>
      <c r="D646" s="258">
        <v>6</v>
      </c>
      <c r="E646" s="258">
        <v>6141</v>
      </c>
      <c r="F646" s="258">
        <v>2</v>
      </c>
      <c r="G646" s="259">
        <v>1</v>
      </c>
      <c r="H646" s="258">
        <v>0</v>
      </c>
      <c r="I646" s="255" t="str">
        <f t="shared" si="96"/>
        <v>22322225P180</v>
      </c>
      <c r="J646" s="255" t="s">
        <v>1055</v>
      </c>
      <c r="K646" s="435">
        <v>244500</v>
      </c>
      <c r="L646" s="435">
        <f t="shared" ref="L646:L649" si="100">+K646</f>
        <v>244500</v>
      </c>
      <c r="M646" s="439">
        <f t="shared" si="98"/>
        <v>244500</v>
      </c>
      <c r="N646" s="435">
        <v>244499.99</v>
      </c>
      <c r="O646" s="435">
        <v>244500</v>
      </c>
      <c r="P646" s="435">
        <v>244499.99000000002</v>
      </c>
      <c r="Q646" s="258" t="str">
        <f t="shared" si="97"/>
        <v>62</v>
      </c>
      <c r="R646" s="439">
        <f t="shared" si="99"/>
        <v>244499.99000000002</v>
      </c>
    </row>
    <row r="647" spans="1:18">
      <c r="A647" s="600">
        <v>223222</v>
      </c>
      <c r="B647" s="600" t="s">
        <v>1001</v>
      </c>
      <c r="C647" s="262">
        <v>61412100</v>
      </c>
      <c r="D647" s="258">
        <v>6</v>
      </c>
      <c r="E647" s="258">
        <v>6141</v>
      </c>
      <c r="F647" s="258">
        <v>2</v>
      </c>
      <c r="G647" s="259">
        <v>1</v>
      </c>
      <c r="H647" s="258">
        <v>0</v>
      </c>
      <c r="I647" s="255" t="str">
        <f t="shared" si="96"/>
        <v>22322225P280</v>
      </c>
      <c r="J647" s="255" t="s">
        <v>1056</v>
      </c>
      <c r="K647" s="435">
        <v>5000000</v>
      </c>
      <c r="L647" s="435">
        <f t="shared" si="100"/>
        <v>5000000</v>
      </c>
      <c r="M647" s="439">
        <f t="shared" si="98"/>
        <v>5000000</v>
      </c>
      <c r="N647" s="435">
        <v>2703298.04</v>
      </c>
      <c r="O647" s="435">
        <v>4757050.41</v>
      </c>
      <c r="P647" s="435">
        <v>2703298.0400000005</v>
      </c>
      <c r="Q647" s="258" t="str">
        <f t="shared" si="97"/>
        <v>62</v>
      </c>
      <c r="R647" s="439">
        <f t="shared" si="99"/>
        <v>2703298.0400000005</v>
      </c>
    </row>
    <row r="648" spans="1:18">
      <c r="A648" s="600">
        <v>223222</v>
      </c>
      <c r="B648" s="600" t="s">
        <v>1001</v>
      </c>
      <c r="C648" s="262">
        <v>61412100</v>
      </c>
      <c r="D648" s="258">
        <v>6</v>
      </c>
      <c r="E648" s="258">
        <v>6141</v>
      </c>
      <c r="F648" s="258">
        <v>2</v>
      </c>
      <c r="G648" s="259">
        <v>1</v>
      </c>
      <c r="H648" s="258">
        <v>0</v>
      </c>
      <c r="I648" s="255" t="str">
        <f t="shared" si="96"/>
        <v>22322225P280</v>
      </c>
      <c r="J648" s="255" t="s">
        <v>1057</v>
      </c>
      <c r="K648" s="435">
        <v>0</v>
      </c>
      <c r="L648" s="435">
        <f t="shared" si="100"/>
        <v>0</v>
      </c>
      <c r="M648" s="439">
        <f t="shared" si="98"/>
        <v>0</v>
      </c>
      <c r="N648" s="435">
        <v>458694.63</v>
      </c>
      <c r="O648" s="435">
        <v>485434.02</v>
      </c>
      <c r="P648" s="435">
        <v>458694.63</v>
      </c>
      <c r="Q648" s="258" t="str">
        <f t="shared" si="97"/>
        <v>62</v>
      </c>
      <c r="R648" s="439">
        <f t="shared" si="99"/>
        <v>458694.63</v>
      </c>
    </row>
    <row r="649" spans="1:18">
      <c r="A649" s="600">
        <v>223222</v>
      </c>
      <c r="B649" s="600" t="s">
        <v>1003</v>
      </c>
      <c r="C649" s="262">
        <v>61412100</v>
      </c>
      <c r="D649" s="258">
        <v>6</v>
      </c>
      <c r="E649" s="258">
        <v>6141</v>
      </c>
      <c r="F649" s="258">
        <v>2</v>
      </c>
      <c r="G649" s="259">
        <v>1</v>
      </c>
      <c r="H649" s="258">
        <v>0</v>
      </c>
      <c r="I649" s="255" t="str">
        <f t="shared" si="96"/>
        <v>22322225P680</v>
      </c>
      <c r="J649" s="255" t="s">
        <v>1058</v>
      </c>
      <c r="K649" s="435">
        <v>5000000</v>
      </c>
      <c r="L649" s="435">
        <f t="shared" si="100"/>
        <v>5000000</v>
      </c>
      <c r="M649" s="439">
        <f t="shared" si="98"/>
        <v>5000000</v>
      </c>
      <c r="N649" s="435">
        <v>4548488.78</v>
      </c>
      <c r="O649" s="435">
        <v>4548488.78</v>
      </c>
      <c r="P649" s="435">
        <v>4548488.7799999993</v>
      </c>
      <c r="Q649" s="258" t="str">
        <f t="shared" si="97"/>
        <v>62</v>
      </c>
      <c r="R649" s="439">
        <f t="shared" si="99"/>
        <v>4548488.7799999993</v>
      </c>
    </row>
    <row r="650" spans="1:18">
      <c r="A650" s="600">
        <v>224223</v>
      </c>
      <c r="B650" s="600">
        <v>111183</v>
      </c>
      <c r="C650" s="262">
        <v>24611100</v>
      </c>
      <c r="D650" s="258">
        <v>2</v>
      </c>
      <c r="E650" s="258">
        <v>2461</v>
      </c>
      <c r="F650" s="258">
        <v>1</v>
      </c>
      <c r="G650" s="259">
        <v>1</v>
      </c>
      <c r="H650" s="258">
        <v>0</v>
      </c>
      <c r="I650" s="255" t="str">
        <f t="shared" si="96"/>
        <v>224223111183</v>
      </c>
      <c r="J650" s="255"/>
      <c r="K650" s="435">
        <v>0</v>
      </c>
      <c r="L650" s="435">
        <f t="shared" ref="L650:L674" si="101">+N650</f>
        <v>548415.52</v>
      </c>
      <c r="M650" s="439">
        <f t="shared" si="98"/>
        <v>0</v>
      </c>
      <c r="N650" s="435">
        <v>548415.52</v>
      </c>
      <c r="O650" s="435">
        <v>549680.76</v>
      </c>
      <c r="P650" s="435">
        <v>548415.52</v>
      </c>
      <c r="Q650" s="258" t="str">
        <f t="shared" si="97"/>
        <v>21</v>
      </c>
      <c r="R650" s="439">
        <f t="shared" si="99"/>
        <v>548415.52</v>
      </c>
    </row>
    <row r="651" spans="1:18">
      <c r="A651" s="600">
        <v>224223</v>
      </c>
      <c r="B651" s="600" t="s">
        <v>975</v>
      </c>
      <c r="C651" s="262">
        <v>12212108</v>
      </c>
      <c r="D651" s="258">
        <v>1</v>
      </c>
      <c r="E651" s="258">
        <v>1221</v>
      </c>
      <c r="F651" s="258">
        <v>2</v>
      </c>
      <c r="G651" s="259">
        <v>1</v>
      </c>
      <c r="H651" s="258">
        <v>8</v>
      </c>
      <c r="I651" s="255" t="str">
        <f t="shared" si="96"/>
        <v>22422315O280</v>
      </c>
      <c r="J651" s="255"/>
      <c r="K651" s="435">
        <v>1034088</v>
      </c>
      <c r="L651" s="435">
        <f t="shared" si="101"/>
        <v>976088.5</v>
      </c>
      <c r="M651" s="439">
        <f t="shared" si="98"/>
        <v>1034088</v>
      </c>
      <c r="N651" s="435">
        <v>976088.5</v>
      </c>
      <c r="O651" s="435">
        <v>1014088</v>
      </c>
      <c r="P651" s="435">
        <v>976088.5</v>
      </c>
      <c r="Q651" s="258" t="str">
        <f t="shared" si="97"/>
        <v>12</v>
      </c>
      <c r="R651" s="439">
        <f t="shared" si="99"/>
        <v>976088.5</v>
      </c>
    </row>
    <row r="652" spans="1:18">
      <c r="A652" s="600">
        <v>224223</v>
      </c>
      <c r="B652" s="600" t="s">
        <v>975</v>
      </c>
      <c r="C652" s="262">
        <v>13232108</v>
      </c>
      <c r="D652" s="258">
        <v>1</v>
      </c>
      <c r="E652" s="258">
        <v>1323</v>
      </c>
      <c r="F652" s="258">
        <v>2</v>
      </c>
      <c r="G652" s="259">
        <v>1</v>
      </c>
      <c r="H652" s="258">
        <v>8</v>
      </c>
      <c r="I652" s="255" t="str">
        <f t="shared" si="96"/>
        <v>22422315O280</v>
      </c>
      <c r="J652" s="255"/>
      <c r="K652" s="435">
        <v>154611</v>
      </c>
      <c r="L652" s="435">
        <f t="shared" si="101"/>
        <v>0</v>
      </c>
      <c r="M652" s="439">
        <f t="shared" si="98"/>
        <v>154611</v>
      </c>
      <c r="N652" s="435">
        <v>0</v>
      </c>
      <c r="Q652" s="258" t="str">
        <f t="shared" si="97"/>
        <v>12</v>
      </c>
      <c r="R652" s="439">
        <f t="shared" si="99"/>
        <v>0</v>
      </c>
    </row>
    <row r="653" spans="1:18">
      <c r="A653" s="600">
        <v>224223</v>
      </c>
      <c r="B653" s="600" t="s">
        <v>975</v>
      </c>
      <c r="C653" s="262">
        <v>14112208</v>
      </c>
      <c r="D653" s="258">
        <v>1</v>
      </c>
      <c r="E653" s="258">
        <v>1411</v>
      </c>
      <c r="F653" s="258">
        <v>2</v>
      </c>
      <c r="G653" s="259">
        <v>2</v>
      </c>
      <c r="H653" s="258">
        <v>8</v>
      </c>
      <c r="I653" s="255" t="str">
        <f t="shared" si="96"/>
        <v>22422315O280</v>
      </c>
      <c r="J653" s="255"/>
      <c r="K653" s="435">
        <v>108746</v>
      </c>
      <c r="L653" s="435">
        <f t="shared" si="101"/>
        <v>64220.4</v>
      </c>
      <c r="M653" s="439">
        <f t="shared" si="98"/>
        <v>108746</v>
      </c>
      <c r="N653" s="435">
        <v>64220.4</v>
      </c>
      <c r="O653" s="435">
        <f t="shared" ref="O653:O654" si="102">P653</f>
        <v>64220.399999999994</v>
      </c>
      <c r="P653" s="435">
        <v>64220.399999999994</v>
      </c>
      <c r="Q653" s="258" t="str">
        <f t="shared" si="97"/>
        <v>12</v>
      </c>
      <c r="R653" s="439">
        <f t="shared" si="99"/>
        <v>64220.399999999994</v>
      </c>
    </row>
    <row r="654" spans="1:18">
      <c r="A654" s="600">
        <v>224223</v>
      </c>
      <c r="B654" s="600" t="s">
        <v>975</v>
      </c>
      <c r="C654" s="262">
        <v>15412208</v>
      </c>
      <c r="D654" s="258">
        <v>1</v>
      </c>
      <c r="E654" s="258">
        <v>1541</v>
      </c>
      <c r="F654" s="258">
        <v>2</v>
      </c>
      <c r="G654" s="259">
        <v>2</v>
      </c>
      <c r="H654" s="258">
        <v>8</v>
      </c>
      <c r="I654" s="255" t="str">
        <f t="shared" si="96"/>
        <v>22422315O280</v>
      </c>
      <c r="J654" s="255"/>
      <c r="K654" s="435">
        <v>311191</v>
      </c>
      <c r="L654" s="435">
        <f t="shared" si="101"/>
        <v>311191</v>
      </c>
      <c r="M654" s="439">
        <f t="shared" si="98"/>
        <v>311191</v>
      </c>
      <c r="N654" s="435">
        <v>311191</v>
      </c>
      <c r="O654" s="435">
        <f t="shared" si="102"/>
        <v>311191</v>
      </c>
      <c r="P654" s="435">
        <v>311191</v>
      </c>
      <c r="Q654" s="258" t="str">
        <f t="shared" si="97"/>
        <v>12</v>
      </c>
      <c r="R654" s="439">
        <f t="shared" si="99"/>
        <v>311191</v>
      </c>
    </row>
    <row r="655" spans="1:18">
      <c r="A655" s="600">
        <v>224223</v>
      </c>
      <c r="B655" s="600" t="s">
        <v>975</v>
      </c>
      <c r="C655" s="262">
        <v>15452108</v>
      </c>
      <c r="D655" s="258">
        <v>1</v>
      </c>
      <c r="E655" s="258">
        <v>1545</v>
      </c>
      <c r="F655" s="258">
        <v>2</v>
      </c>
      <c r="G655" s="259">
        <v>1</v>
      </c>
      <c r="H655" s="258">
        <v>8</v>
      </c>
      <c r="I655" s="255" t="str">
        <f t="shared" si="96"/>
        <v>22422315O280</v>
      </c>
      <c r="J655" s="255"/>
      <c r="K655" s="435">
        <v>42468</v>
      </c>
      <c r="L655" s="435">
        <f t="shared" si="101"/>
        <v>255360.67</v>
      </c>
      <c r="M655" s="439">
        <f t="shared" si="98"/>
        <v>42468</v>
      </c>
      <c r="N655" s="435">
        <v>255360.67</v>
      </c>
      <c r="O655" s="435">
        <v>257438.23</v>
      </c>
      <c r="P655" s="435">
        <v>255360.67</v>
      </c>
      <c r="Q655" s="258" t="str">
        <f t="shared" si="97"/>
        <v>12</v>
      </c>
      <c r="R655" s="439">
        <f t="shared" si="99"/>
        <v>255360.67</v>
      </c>
    </row>
    <row r="656" spans="1:18">
      <c r="A656" s="600">
        <v>224223</v>
      </c>
      <c r="B656" s="600" t="s">
        <v>975</v>
      </c>
      <c r="C656" s="262">
        <v>15452109</v>
      </c>
      <c r="D656" s="258">
        <v>1</v>
      </c>
      <c r="E656" s="258">
        <v>1545</v>
      </c>
      <c r="F656" s="258">
        <v>2</v>
      </c>
      <c r="G656" s="259">
        <v>1</v>
      </c>
      <c r="H656" s="258">
        <v>9</v>
      </c>
      <c r="I656" s="255" t="str">
        <f t="shared" si="96"/>
        <v>22422315O280</v>
      </c>
      <c r="J656" s="255"/>
      <c r="K656" s="435">
        <v>0</v>
      </c>
      <c r="L656" s="435">
        <f t="shared" si="101"/>
        <v>1686419.53</v>
      </c>
      <c r="M656" s="439">
        <f t="shared" si="98"/>
        <v>0</v>
      </c>
      <c r="N656" s="435">
        <v>1686419.53</v>
      </c>
      <c r="O656" s="435">
        <v>1686419.53</v>
      </c>
      <c r="P656" s="435">
        <v>1686419.53</v>
      </c>
      <c r="Q656" s="258" t="str">
        <f t="shared" si="97"/>
        <v>12</v>
      </c>
      <c r="R656" s="439">
        <f t="shared" si="99"/>
        <v>1686419.53</v>
      </c>
    </row>
    <row r="657" spans="1:18">
      <c r="A657" s="600">
        <v>224223</v>
      </c>
      <c r="B657" s="600" t="s">
        <v>975</v>
      </c>
      <c r="C657" s="262">
        <v>15462100</v>
      </c>
      <c r="D657" s="258">
        <v>1</v>
      </c>
      <c r="E657" s="258">
        <v>1546</v>
      </c>
      <c r="F657" s="258">
        <v>2</v>
      </c>
      <c r="G657" s="259">
        <v>1</v>
      </c>
      <c r="H657" s="258">
        <v>0</v>
      </c>
      <c r="I657" s="255" t="str">
        <f t="shared" si="96"/>
        <v>22422315O280</v>
      </c>
      <c r="J657" s="255"/>
      <c r="K657" s="435">
        <v>0</v>
      </c>
      <c r="L657" s="435">
        <f t="shared" si="101"/>
        <v>347875.82</v>
      </c>
      <c r="M657" s="439">
        <f t="shared" si="98"/>
        <v>0</v>
      </c>
      <c r="N657" s="435">
        <v>347875.82</v>
      </c>
      <c r="O657" s="435">
        <v>348233</v>
      </c>
      <c r="P657" s="435">
        <v>347875.82</v>
      </c>
      <c r="Q657" s="258" t="str">
        <f t="shared" si="97"/>
        <v>12</v>
      </c>
      <c r="R657" s="439">
        <f t="shared" si="99"/>
        <v>347875.82</v>
      </c>
    </row>
    <row r="658" spans="1:18">
      <c r="A658" s="600">
        <v>224223</v>
      </c>
      <c r="B658" s="600" t="s">
        <v>975</v>
      </c>
      <c r="C658" s="262">
        <v>15462151</v>
      </c>
      <c r="D658" s="258">
        <v>1</v>
      </c>
      <c r="E658" s="258">
        <v>1546</v>
      </c>
      <c r="F658" s="258">
        <v>2</v>
      </c>
      <c r="G658" s="259">
        <v>1</v>
      </c>
      <c r="H658" s="258">
        <v>51</v>
      </c>
      <c r="I658" s="255" t="str">
        <f t="shared" si="96"/>
        <v>22422315O280</v>
      </c>
      <c r="J658" s="255"/>
      <c r="K658" s="435">
        <v>0</v>
      </c>
      <c r="L658" s="435">
        <f t="shared" si="101"/>
        <v>1772130</v>
      </c>
      <c r="M658" s="439">
        <f t="shared" si="98"/>
        <v>0</v>
      </c>
      <c r="N658" s="435">
        <v>1772130</v>
      </c>
      <c r="O658" s="435">
        <v>1772130</v>
      </c>
      <c r="P658" s="435">
        <v>1772130</v>
      </c>
      <c r="Q658" s="258" t="str">
        <f t="shared" si="97"/>
        <v>12</v>
      </c>
      <c r="R658" s="439">
        <f t="shared" si="99"/>
        <v>1772130</v>
      </c>
    </row>
    <row r="659" spans="1:18">
      <c r="A659" s="600">
        <v>224223</v>
      </c>
      <c r="B659" s="600" t="s">
        <v>975</v>
      </c>
      <c r="C659" s="262">
        <v>15471108</v>
      </c>
      <c r="D659" s="258">
        <v>1</v>
      </c>
      <c r="E659" s="258">
        <v>1547</v>
      </c>
      <c r="F659" s="258">
        <v>1</v>
      </c>
      <c r="G659" s="259">
        <v>1</v>
      </c>
      <c r="H659" s="258">
        <v>8</v>
      </c>
      <c r="I659" s="255" t="str">
        <f t="shared" si="96"/>
        <v>22422315O280</v>
      </c>
      <c r="J659" s="255"/>
      <c r="K659" s="435">
        <v>3489</v>
      </c>
      <c r="L659" s="435">
        <f t="shared" si="101"/>
        <v>0</v>
      </c>
      <c r="M659" s="439">
        <f t="shared" si="98"/>
        <v>3489</v>
      </c>
      <c r="N659" s="435">
        <v>0</v>
      </c>
      <c r="Q659" s="258" t="str">
        <f t="shared" si="97"/>
        <v>11</v>
      </c>
      <c r="R659" s="439">
        <f t="shared" si="99"/>
        <v>0</v>
      </c>
    </row>
    <row r="660" spans="1:18">
      <c r="A660" s="600">
        <v>224223</v>
      </c>
      <c r="B660" s="600" t="s">
        <v>975</v>
      </c>
      <c r="C660" s="262">
        <v>15472100</v>
      </c>
      <c r="D660" s="258">
        <v>1</v>
      </c>
      <c r="E660" s="258">
        <v>1547</v>
      </c>
      <c r="F660" s="258">
        <v>2</v>
      </c>
      <c r="G660" s="259">
        <v>1</v>
      </c>
      <c r="H660" s="258">
        <v>0</v>
      </c>
      <c r="I660" s="255" t="str">
        <f t="shared" si="96"/>
        <v>22422315O280</v>
      </c>
      <c r="J660" s="255"/>
      <c r="K660" s="435">
        <v>0</v>
      </c>
      <c r="L660" s="435">
        <f t="shared" si="101"/>
        <v>71726</v>
      </c>
      <c r="M660" s="439">
        <f t="shared" si="98"/>
        <v>0</v>
      </c>
      <c r="N660" s="435">
        <v>71726</v>
      </c>
      <c r="O660" s="435">
        <v>71726</v>
      </c>
      <c r="P660" s="435">
        <v>71726</v>
      </c>
      <c r="Q660" s="258" t="str">
        <f t="shared" si="97"/>
        <v>12</v>
      </c>
      <c r="R660" s="439">
        <f t="shared" si="99"/>
        <v>71726</v>
      </c>
    </row>
    <row r="661" spans="1:18">
      <c r="A661" s="600">
        <v>224223</v>
      </c>
      <c r="B661" s="600" t="s">
        <v>975</v>
      </c>
      <c r="C661" s="262">
        <v>15492106</v>
      </c>
      <c r="D661" s="258">
        <v>1</v>
      </c>
      <c r="E661" s="258">
        <v>1549</v>
      </c>
      <c r="F661" s="258">
        <v>2</v>
      </c>
      <c r="G661" s="259">
        <v>1</v>
      </c>
      <c r="H661" s="258">
        <v>6</v>
      </c>
      <c r="I661" s="255" t="str">
        <f t="shared" si="96"/>
        <v>22422315O280</v>
      </c>
      <c r="J661" s="255"/>
      <c r="K661" s="435">
        <v>0</v>
      </c>
      <c r="L661" s="435">
        <f t="shared" si="101"/>
        <v>577259</v>
      </c>
      <c r="M661" s="439">
        <f t="shared" si="98"/>
        <v>0</v>
      </c>
      <c r="N661" s="435">
        <v>577259</v>
      </c>
      <c r="O661" s="435">
        <v>577259</v>
      </c>
      <c r="P661" s="435">
        <v>577259</v>
      </c>
      <c r="Q661" s="258" t="str">
        <f t="shared" si="97"/>
        <v>12</v>
      </c>
      <c r="R661" s="439">
        <f t="shared" si="99"/>
        <v>577259</v>
      </c>
    </row>
    <row r="662" spans="1:18">
      <c r="A662" s="600">
        <v>224223</v>
      </c>
      <c r="B662" s="600" t="s">
        <v>975</v>
      </c>
      <c r="C662" s="262">
        <v>15512100</v>
      </c>
      <c r="D662" s="258">
        <v>1</v>
      </c>
      <c r="E662" s="258">
        <v>1551</v>
      </c>
      <c r="F662" s="258">
        <v>2</v>
      </c>
      <c r="G662" s="259">
        <v>1</v>
      </c>
      <c r="H662" s="258">
        <v>0</v>
      </c>
      <c r="I662" s="255" t="str">
        <f t="shared" si="96"/>
        <v>22422315O280</v>
      </c>
      <c r="J662" s="255"/>
      <c r="K662" s="435">
        <v>0</v>
      </c>
      <c r="L662" s="435">
        <f t="shared" si="101"/>
        <v>1897</v>
      </c>
      <c r="M662" s="439">
        <f t="shared" si="98"/>
        <v>0</v>
      </c>
      <c r="N662" s="435">
        <v>1897</v>
      </c>
      <c r="O662" s="435">
        <v>1897</v>
      </c>
      <c r="P662" s="435">
        <v>1897</v>
      </c>
      <c r="Q662" s="258" t="str">
        <f t="shared" si="97"/>
        <v>12</v>
      </c>
      <c r="R662" s="439">
        <f t="shared" si="99"/>
        <v>1897</v>
      </c>
    </row>
    <row r="663" spans="1:18">
      <c r="A663" s="600">
        <v>224223</v>
      </c>
      <c r="B663" s="600" t="s">
        <v>975</v>
      </c>
      <c r="C663" s="262">
        <v>15912100</v>
      </c>
      <c r="D663" s="258">
        <v>1</v>
      </c>
      <c r="E663" s="258">
        <v>1591</v>
      </c>
      <c r="F663" s="258">
        <v>2</v>
      </c>
      <c r="G663" s="259">
        <v>1</v>
      </c>
      <c r="H663" s="258">
        <v>0</v>
      </c>
      <c r="I663" s="255" t="str">
        <f t="shared" si="96"/>
        <v>22422315O280</v>
      </c>
      <c r="J663" s="255"/>
      <c r="K663" s="435">
        <v>0</v>
      </c>
      <c r="L663" s="435">
        <f t="shared" si="101"/>
        <v>4707474.3</v>
      </c>
      <c r="M663" s="439">
        <f t="shared" si="98"/>
        <v>0</v>
      </c>
      <c r="N663" s="435">
        <v>4707474.3</v>
      </c>
      <c r="O663" s="435">
        <v>5847415.2999999998</v>
      </c>
      <c r="P663" s="435">
        <v>4707474.3</v>
      </c>
      <c r="Q663" s="258" t="str">
        <f t="shared" si="97"/>
        <v>12</v>
      </c>
      <c r="R663" s="439">
        <f t="shared" si="99"/>
        <v>4707474.3</v>
      </c>
    </row>
    <row r="664" spans="1:18">
      <c r="A664" s="600">
        <v>224223</v>
      </c>
      <c r="B664" s="600" t="s">
        <v>975</v>
      </c>
      <c r="C664" s="262">
        <v>15992100</v>
      </c>
      <c r="D664" s="258">
        <v>1</v>
      </c>
      <c r="E664" s="258">
        <v>1599</v>
      </c>
      <c r="F664" s="258">
        <v>2</v>
      </c>
      <c r="G664" s="259">
        <v>1</v>
      </c>
      <c r="H664" s="258">
        <v>0</v>
      </c>
      <c r="I664" s="255" t="str">
        <f t="shared" si="96"/>
        <v>22422315O280</v>
      </c>
      <c r="J664" s="255"/>
      <c r="K664" s="435">
        <v>0</v>
      </c>
      <c r="L664" s="435">
        <f t="shared" si="101"/>
        <v>202868.75</v>
      </c>
      <c r="M664" s="439">
        <f t="shared" si="98"/>
        <v>0</v>
      </c>
      <c r="N664" s="435">
        <v>202868.75</v>
      </c>
      <c r="O664" s="435">
        <v>228622</v>
      </c>
      <c r="P664" s="435">
        <v>202868.75</v>
      </c>
      <c r="Q664" s="258" t="str">
        <f t="shared" si="97"/>
        <v>12</v>
      </c>
      <c r="R664" s="439">
        <f t="shared" si="99"/>
        <v>202868.75</v>
      </c>
    </row>
    <row r="665" spans="1:18">
      <c r="A665" s="600">
        <v>224223</v>
      </c>
      <c r="B665" s="600" t="s">
        <v>975</v>
      </c>
      <c r="C665" s="262">
        <v>17112100</v>
      </c>
      <c r="D665" s="258">
        <v>1</v>
      </c>
      <c r="E665" s="258">
        <v>1711</v>
      </c>
      <c r="F665" s="258">
        <v>2</v>
      </c>
      <c r="G665" s="259">
        <v>1</v>
      </c>
      <c r="H665" s="258">
        <v>0</v>
      </c>
      <c r="I665" s="255" t="str">
        <f t="shared" si="96"/>
        <v>22422315O280</v>
      </c>
      <c r="J665" s="255"/>
      <c r="K665" s="435">
        <v>0</v>
      </c>
      <c r="L665" s="435">
        <f t="shared" si="101"/>
        <v>98500</v>
      </c>
      <c r="M665" s="439">
        <f t="shared" si="98"/>
        <v>0</v>
      </c>
      <c r="N665" s="435">
        <v>98500</v>
      </c>
      <c r="O665" s="435">
        <v>98500</v>
      </c>
      <c r="P665" s="435">
        <v>98500</v>
      </c>
      <c r="Q665" s="258" t="str">
        <f t="shared" si="97"/>
        <v>12</v>
      </c>
      <c r="R665" s="439">
        <f t="shared" si="99"/>
        <v>98500</v>
      </c>
    </row>
    <row r="666" spans="1:18">
      <c r="A666" s="600">
        <v>224223</v>
      </c>
      <c r="B666" s="600" t="s">
        <v>975</v>
      </c>
      <c r="C666" s="262">
        <v>17142100</v>
      </c>
      <c r="D666" s="258">
        <v>1</v>
      </c>
      <c r="E666" s="258">
        <v>1714</v>
      </c>
      <c r="F666" s="258">
        <v>2</v>
      </c>
      <c r="G666" s="259">
        <v>1</v>
      </c>
      <c r="H666" s="258">
        <v>0</v>
      </c>
      <c r="I666" s="255" t="str">
        <f t="shared" si="96"/>
        <v>22422315O280</v>
      </c>
      <c r="J666" s="255"/>
      <c r="K666" s="435">
        <v>0</v>
      </c>
      <c r="L666" s="435">
        <f t="shared" si="101"/>
        <v>1149385</v>
      </c>
      <c r="M666" s="439">
        <f t="shared" si="98"/>
        <v>0</v>
      </c>
      <c r="N666" s="435">
        <v>1149385</v>
      </c>
      <c r="O666" s="435">
        <v>1149385</v>
      </c>
      <c r="P666" s="435">
        <v>1149385</v>
      </c>
      <c r="Q666" s="258" t="str">
        <f t="shared" si="97"/>
        <v>12</v>
      </c>
      <c r="R666" s="439">
        <f t="shared" si="99"/>
        <v>1149385</v>
      </c>
    </row>
    <row r="667" spans="1:18">
      <c r="A667" s="600">
        <v>224223</v>
      </c>
      <c r="B667" s="600" t="s">
        <v>975</v>
      </c>
      <c r="C667" s="262">
        <v>24611165</v>
      </c>
      <c r="D667" s="258">
        <v>2</v>
      </c>
      <c r="E667" s="258">
        <v>2461</v>
      </c>
      <c r="F667" s="258">
        <v>1</v>
      </c>
      <c r="G667" s="259">
        <v>1</v>
      </c>
      <c r="H667" s="258">
        <v>65</v>
      </c>
      <c r="I667" s="255" t="str">
        <f t="shared" si="96"/>
        <v>22422315O280</v>
      </c>
      <c r="J667" s="255"/>
      <c r="K667" s="435">
        <v>347880</v>
      </c>
      <c r="L667" s="435">
        <f t="shared" si="101"/>
        <v>339069.85</v>
      </c>
      <c r="M667" s="439">
        <f t="shared" si="98"/>
        <v>347880</v>
      </c>
      <c r="N667" s="435">
        <v>339069.85</v>
      </c>
      <c r="O667" s="435">
        <v>339069.86</v>
      </c>
      <c r="P667" s="435">
        <v>339069.85</v>
      </c>
      <c r="Q667" s="258" t="str">
        <f t="shared" si="97"/>
        <v>21</v>
      </c>
      <c r="R667" s="439">
        <f t="shared" si="99"/>
        <v>339069.85</v>
      </c>
    </row>
    <row r="668" spans="1:18">
      <c r="A668" s="600">
        <v>224223</v>
      </c>
      <c r="B668" s="600" t="s">
        <v>975</v>
      </c>
      <c r="C668" s="262">
        <v>24612100</v>
      </c>
      <c r="D668" s="258">
        <v>2</v>
      </c>
      <c r="E668" s="258">
        <v>2461</v>
      </c>
      <c r="F668" s="258">
        <v>2</v>
      </c>
      <c r="G668" s="259">
        <v>1</v>
      </c>
      <c r="H668" s="258">
        <v>0</v>
      </c>
      <c r="I668" s="255" t="str">
        <f t="shared" si="96"/>
        <v>22422315O280</v>
      </c>
      <c r="J668" s="255"/>
      <c r="K668" s="435">
        <v>5652120</v>
      </c>
      <c r="L668" s="435">
        <f t="shared" si="101"/>
        <v>5651672.21</v>
      </c>
      <c r="M668" s="439">
        <f t="shared" si="98"/>
        <v>5652120</v>
      </c>
      <c r="N668" s="435">
        <v>5651672.21</v>
      </c>
      <c r="O668" s="435">
        <v>5652120</v>
      </c>
      <c r="P668" s="435">
        <v>5651672.21</v>
      </c>
      <c r="Q668" s="258" t="str">
        <f t="shared" si="97"/>
        <v>22</v>
      </c>
      <c r="R668" s="439">
        <f t="shared" si="99"/>
        <v>5651672.21</v>
      </c>
    </row>
    <row r="669" spans="1:18">
      <c r="A669" s="600">
        <v>224223</v>
      </c>
      <c r="B669" s="600" t="s">
        <v>975</v>
      </c>
      <c r="C669" s="262">
        <v>37221100</v>
      </c>
      <c r="D669" s="258">
        <v>3</v>
      </c>
      <c r="E669" s="258">
        <v>3722</v>
      </c>
      <c r="F669" s="258">
        <v>1</v>
      </c>
      <c r="G669" s="259">
        <v>1</v>
      </c>
      <c r="H669" s="258">
        <v>0</v>
      </c>
      <c r="I669" s="255" t="str">
        <f t="shared" si="96"/>
        <v>22422315O280</v>
      </c>
      <c r="J669" s="255"/>
      <c r="K669" s="435">
        <v>92724</v>
      </c>
      <c r="L669" s="435">
        <f t="shared" si="101"/>
        <v>92724</v>
      </c>
      <c r="M669" s="439">
        <f t="shared" si="98"/>
        <v>92724</v>
      </c>
      <c r="N669" s="435">
        <v>92724</v>
      </c>
      <c r="O669" s="435">
        <v>92724</v>
      </c>
      <c r="P669" s="435">
        <v>92724</v>
      </c>
      <c r="Q669" s="258" t="str">
        <f t="shared" si="97"/>
        <v>31</v>
      </c>
      <c r="R669" s="439">
        <f t="shared" si="99"/>
        <v>92724</v>
      </c>
    </row>
    <row r="670" spans="1:18">
      <c r="A670" s="600">
        <v>224223</v>
      </c>
      <c r="B670" s="600" t="s">
        <v>975</v>
      </c>
      <c r="C670" s="262">
        <v>39812208</v>
      </c>
      <c r="D670" s="258">
        <v>3</v>
      </c>
      <c r="E670" s="258">
        <v>3981</v>
      </c>
      <c r="F670" s="258">
        <v>2</v>
      </c>
      <c r="G670" s="259">
        <v>2</v>
      </c>
      <c r="H670" s="258">
        <v>8</v>
      </c>
      <c r="I670" s="255" t="str">
        <f t="shared" si="96"/>
        <v>22422315O280</v>
      </c>
      <c r="J670" s="255"/>
      <c r="K670" s="435">
        <v>34501</v>
      </c>
      <c r="L670" s="435">
        <f t="shared" si="101"/>
        <v>23092</v>
      </c>
      <c r="M670" s="439">
        <f t="shared" si="98"/>
        <v>34501</v>
      </c>
      <c r="N670" s="435">
        <v>23092</v>
      </c>
      <c r="O670" s="435">
        <f>P670</f>
        <v>23092</v>
      </c>
      <c r="P670" s="435">
        <v>23092</v>
      </c>
      <c r="Q670" s="258" t="str">
        <f t="shared" si="97"/>
        <v>32</v>
      </c>
      <c r="R670" s="439">
        <f t="shared" si="99"/>
        <v>23092</v>
      </c>
    </row>
    <row r="671" spans="1:18">
      <c r="A671" s="600">
        <v>224223</v>
      </c>
      <c r="B671" s="600" t="s">
        <v>975</v>
      </c>
      <c r="C671" s="262">
        <v>39822108</v>
      </c>
      <c r="D671" s="258">
        <v>3</v>
      </c>
      <c r="E671" s="258">
        <v>3982</v>
      </c>
      <c r="F671" s="258">
        <v>2</v>
      </c>
      <c r="G671" s="259">
        <v>1</v>
      </c>
      <c r="H671" s="258">
        <v>8</v>
      </c>
      <c r="I671" s="255" t="str">
        <f t="shared" si="96"/>
        <v>22422315O280</v>
      </c>
      <c r="J671" s="255"/>
      <c r="K671" s="435">
        <v>3970</v>
      </c>
      <c r="L671" s="435">
        <f t="shared" si="101"/>
        <v>3639</v>
      </c>
      <c r="M671" s="439">
        <f t="shared" si="98"/>
        <v>3970</v>
      </c>
      <c r="N671" s="435">
        <v>3639</v>
      </c>
      <c r="O671" s="435">
        <v>3970</v>
      </c>
      <c r="P671" s="435">
        <v>3639</v>
      </c>
      <c r="Q671" s="258" t="str">
        <f t="shared" si="97"/>
        <v>32</v>
      </c>
      <c r="R671" s="439">
        <f t="shared" si="99"/>
        <v>3639</v>
      </c>
    </row>
    <row r="672" spans="1:18">
      <c r="A672" s="600">
        <v>224223</v>
      </c>
      <c r="B672" s="600" t="s">
        <v>976</v>
      </c>
      <c r="C672" s="262">
        <v>24611165</v>
      </c>
      <c r="D672" s="258">
        <v>2</v>
      </c>
      <c r="E672" s="258">
        <v>2461</v>
      </c>
      <c r="F672" s="258">
        <v>1</v>
      </c>
      <c r="G672" s="259">
        <v>1</v>
      </c>
      <c r="H672" s="258">
        <v>65</v>
      </c>
      <c r="I672" s="255" t="str">
        <f t="shared" si="96"/>
        <v>22422315O380</v>
      </c>
      <c r="J672" s="255"/>
      <c r="K672" s="435">
        <v>0</v>
      </c>
      <c r="L672" s="435">
        <f t="shared" si="101"/>
        <v>718837.46</v>
      </c>
      <c r="M672" s="439">
        <f t="shared" si="98"/>
        <v>0</v>
      </c>
      <c r="N672" s="435">
        <v>718837.46</v>
      </c>
      <c r="O672" s="435">
        <v>718837.46</v>
      </c>
      <c r="P672" s="435">
        <v>718837.46</v>
      </c>
      <c r="Q672" s="258" t="str">
        <f t="shared" si="97"/>
        <v>21</v>
      </c>
      <c r="R672" s="439">
        <f t="shared" si="99"/>
        <v>718837.46</v>
      </c>
    </row>
    <row r="673" spans="1:18">
      <c r="A673" s="600">
        <v>224223</v>
      </c>
      <c r="B673" s="600" t="s">
        <v>976</v>
      </c>
      <c r="C673" s="262">
        <v>61412165</v>
      </c>
      <c r="D673" s="258">
        <v>6</v>
      </c>
      <c r="E673" s="258">
        <v>6141</v>
      </c>
      <c r="F673" s="258">
        <v>2</v>
      </c>
      <c r="G673" s="259">
        <v>1</v>
      </c>
      <c r="H673" s="258">
        <v>65</v>
      </c>
      <c r="I673" s="255" t="str">
        <f t="shared" si="96"/>
        <v>22422315O380</v>
      </c>
      <c r="J673" s="255" t="s">
        <v>1060</v>
      </c>
      <c r="K673" s="435">
        <v>0</v>
      </c>
      <c r="L673" s="435">
        <f t="shared" si="101"/>
        <v>3993453.01</v>
      </c>
      <c r="M673" s="439">
        <f t="shared" si="98"/>
        <v>0</v>
      </c>
      <c r="N673" s="435">
        <v>3993453.01</v>
      </c>
      <c r="O673" s="435">
        <v>3996644.82</v>
      </c>
      <c r="P673" s="435">
        <v>3993453.0099999993</v>
      </c>
      <c r="Q673" s="258" t="str">
        <f t="shared" si="97"/>
        <v>62</v>
      </c>
      <c r="R673" s="439">
        <f t="shared" si="99"/>
        <v>3993453.0099999993</v>
      </c>
    </row>
    <row r="674" spans="1:18">
      <c r="A674" s="600">
        <v>224223</v>
      </c>
      <c r="B674" s="600" t="s">
        <v>996</v>
      </c>
      <c r="C674" s="262">
        <v>11322100</v>
      </c>
      <c r="D674" s="258">
        <v>1</v>
      </c>
      <c r="E674" s="258">
        <v>1132</v>
      </c>
      <c r="F674" s="258">
        <v>2</v>
      </c>
      <c r="G674" s="259">
        <v>1</v>
      </c>
      <c r="H674" s="258">
        <v>0</v>
      </c>
      <c r="I674" s="255" t="str">
        <f t="shared" si="96"/>
        <v>22422315O580</v>
      </c>
      <c r="J674" s="255"/>
      <c r="K674" s="435">
        <v>0</v>
      </c>
      <c r="L674" s="435">
        <f t="shared" si="101"/>
        <v>12058239</v>
      </c>
      <c r="M674" s="439">
        <f t="shared" si="98"/>
        <v>0</v>
      </c>
      <c r="N674" s="435">
        <v>12058239</v>
      </c>
      <c r="O674" s="435">
        <v>12058239</v>
      </c>
      <c r="P674" s="435">
        <v>12058239</v>
      </c>
      <c r="Q674" s="258" t="str">
        <f t="shared" si="97"/>
        <v>12</v>
      </c>
      <c r="R674" s="439">
        <f t="shared" si="99"/>
        <v>12058239</v>
      </c>
    </row>
    <row r="675" spans="1:18">
      <c r="A675" s="600">
        <v>224223</v>
      </c>
      <c r="B675" s="600" t="s">
        <v>983</v>
      </c>
      <c r="C675" s="262">
        <v>35522100</v>
      </c>
      <c r="D675" s="258">
        <v>3</v>
      </c>
      <c r="E675" s="258">
        <v>3552</v>
      </c>
      <c r="F675" s="258">
        <v>2</v>
      </c>
      <c r="G675" s="259">
        <v>1</v>
      </c>
      <c r="H675" s="258">
        <v>0</v>
      </c>
      <c r="I675" s="255" t="str">
        <f t="shared" si="96"/>
        <v>22422325P184</v>
      </c>
      <c r="J675" s="255"/>
      <c r="K675" s="435">
        <v>0</v>
      </c>
      <c r="L675" s="435">
        <f>+K675</f>
        <v>0</v>
      </c>
      <c r="M675" s="439">
        <f t="shared" si="98"/>
        <v>0</v>
      </c>
      <c r="N675" s="435">
        <v>710959.53</v>
      </c>
      <c r="O675" s="435">
        <v>728004.29</v>
      </c>
      <c r="P675" s="435">
        <v>710959.53</v>
      </c>
      <c r="Q675" s="258" t="str">
        <f t="shared" si="97"/>
        <v>32</v>
      </c>
      <c r="R675" s="439">
        <f t="shared" si="99"/>
        <v>710959.53</v>
      </c>
    </row>
    <row r="676" spans="1:18">
      <c r="A676" s="600">
        <v>225224</v>
      </c>
      <c r="B676" s="600">
        <v>111180</v>
      </c>
      <c r="C676" s="262">
        <v>44191170</v>
      </c>
      <c r="D676" s="258">
        <v>4</v>
      </c>
      <c r="E676" s="258">
        <v>4419</v>
      </c>
      <c r="F676" s="258">
        <v>1</v>
      </c>
      <c r="G676" s="259">
        <v>1</v>
      </c>
      <c r="H676" s="258">
        <v>70</v>
      </c>
      <c r="I676" s="255" t="str">
        <f t="shared" si="96"/>
        <v>225224111180</v>
      </c>
      <c r="J676" s="255"/>
      <c r="K676" s="435">
        <v>109000000</v>
      </c>
      <c r="L676" s="435">
        <f t="shared" ref="L676:L739" si="103">+N676</f>
        <v>108536614.09</v>
      </c>
      <c r="M676" s="439">
        <f t="shared" si="98"/>
        <v>109000000</v>
      </c>
      <c r="N676" s="435">
        <v>108536614.09</v>
      </c>
      <c r="O676" s="435">
        <v>109000000</v>
      </c>
      <c r="P676" s="435">
        <v>108386688.30000004</v>
      </c>
      <c r="Q676" s="258" t="str">
        <f t="shared" si="97"/>
        <v>41</v>
      </c>
      <c r="R676" s="439">
        <f t="shared" si="99"/>
        <v>108386688.30000004</v>
      </c>
    </row>
    <row r="677" spans="1:18">
      <c r="A677" s="600">
        <v>225224</v>
      </c>
      <c r="B677" s="600" t="s">
        <v>975</v>
      </c>
      <c r="C677" s="262">
        <v>11311100</v>
      </c>
      <c r="D677" s="258">
        <v>1</v>
      </c>
      <c r="E677" s="258">
        <v>1131</v>
      </c>
      <c r="F677" s="258">
        <v>1</v>
      </c>
      <c r="G677" s="259">
        <v>1</v>
      </c>
      <c r="H677" s="258">
        <v>0</v>
      </c>
      <c r="I677" s="255" t="str">
        <f t="shared" si="96"/>
        <v>22522415O280</v>
      </c>
      <c r="J677" s="255"/>
      <c r="K677" s="435">
        <v>6325659</v>
      </c>
      <c r="L677" s="435">
        <f t="shared" si="103"/>
        <v>6310236.54</v>
      </c>
      <c r="M677" s="439">
        <f t="shared" si="98"/>
        <v>6325659</v>
      </c>
      <c r="N677" s="435">
        <v>6310236.54</v>
      </c>
      <c r="O677" s="435">
        <v>6325659</v>
      </c>
      <c r="P677" s="435">
        <v>6310236.54</v>
      </c>
      <c r="Q677" s="258" t="str">
        <f t="shared" si="97"/>
        <v>11</v>
      </c>
      <c r="R677" s="439">
        <f t="shared" si="99"/>
        <v>6310236.54</v>
      </c>
    </row>
    <row r="678" spans="1:18">
      <c r="A678" s="600">
        <v>225224</v>
      </c>
      <c r="B678" s="600" t="s">
        <v>975</v>
      </c>
      <c r="C678" s="262">
        <v>11312100</v>
      </c>
      <c r="D678" s="258">
        <v>1</v>
      </c>
      <c r="E678" s="258">
        <v>1131</v>
      </c>
      <c r="F678" s="258">
        <v>2</v>
      </c>
      <c r="G678" s="259">
        <v>1</v>
      </c>
      <c r="H678" s="258">
        <v>0</v>
      </c>
      <c r="I678" s="255" t="str">
        <f t="shared" si="96"/>
        <v>22522415O280</v>
      </c>
      <c r="J678" s="255"/>
      <c r="K678" s="435">
        <v>4217106</v>
      </c>
      <c r="L678" s="435">
        <f t="shared" si="103"/>
        <v>4217106</v>
      </c>
      <c r="M678" s="439">
        <f t="shared" si="98"/>
        <v>4217106</v>
      </c>
      <c r="N678" s="435">
        <v>4217106</v>
      </c>
      <c r="O678" s="435">
        <v>4217106</v>
      </c>
      <c r="P678" s="435">
        <v>4217106</v>
      </c>
      <c r="Q678" s="258" t="str">
        <f t="shared" si="97"/>
        <v>12</v>
      </c>
      <c r="R678" s="439">
        <f t="shared" si="99"/>
        <v>4217106</v>
      </c>
    </row>
    <row r="679" spans="1:18">
      <c r="A679" s="600">
        <v>225224</v>
      </c>
      <c r="B679" s="600" t="s">
        <v>975</v>
      </c>
      <c r="C679" s="262">
        <v>11321100</v>
      </c>
      <c r="D679" s="258">
        <v>1</v>
      </c>
      <c r="E679" s="258">
        <v>1132</v>
      </c>
      <c r="F679" s="258">
        <v>1</v>
      </c>
      <c r="G679" s="259">
        <v>1</v>
      </c>
      <c r="H679" s="258">
        <v>0</v>
      </c>
      <c r="I679" s="255" t="str">
        <f t="shared" si="96"/>
        <v>22522415O280</v>
      </c>
      <c r="J679" s="255"/>
      <c r="K679" s="435">
        <v>12362727</v>
      </c>
      <c r="L679" s="435">
        <f t="shared" si="103"/>
        <v>10407076.65</v>
      </c>
      <c r="M679" s="439">
        <f t="shared" si="98"/>
        <v>12362727</v>
      </c>
      <c r="N679" s="435">
        <v>10407076.65</v>
      </c>
      <c r="O679" s="435">
        <v>10429164.039999999</v>
      </c>
      <c r="P679" s="435">
        <v>10407076.650000002</v>
      </c>
      <c r="Q679" s="258" t="str">
        <f t="shared" si="97"/>
        <v>11</v>
      </c>
      <c r="R679" s="439">
        <f t="shared" si="99"/>
        <v>10407076.650000002</v>
      </c>
    </row>
    <row r="680" spans="1:18">
      <c r="A680" s="600">
        <v>225224</v>
      </c>
      <c r="B680" s="600" t="s">
        <v>975</v>
      </c>
      <c r="C680" s="262">
        <v>11322100</v>
      </c>
      <c r="D680" s="258">
        <v>1</v>
      </c>
      <c r="E680" s="258">
        <v>1132</v>
      </c>
      <c r="F680" s="258">
        <v>2</v>
      </c>
      <c r="G680" s="259">
        <v>1</v>
      </c>
      <c r="H680" s="258">
        <v>0</v>
      </c>
      <c r="I680" s="255" t="str">
        <f t="shared" si="96"/>
        <v>22522415O280</v>
      </c>
      <c r="J680" s="255"/>
      <c r="K680" s="435">
        <v>8241817</v>
      </c>
      <c r="L680" s="435">
        <f t="shared" si="103"/>
        <v>7798108.0999999996</v>
      </c>
      <c r="M680" s="439">
        <f t="shared" si="98"/>
        <v>8241817</v>
      </c>
      <c r="N680" s="435">
        <v>7798108.0999999996</v>
      </c>
      <c r="O680" s="435">
        <v>7798108.0999999996</v>
      </c>
      <c r="P680" s="435">
        <v>7798108.0999999996</v>
      </c>
      <c r="Q680" s="258" t="str">
        <f t="shared" si="97"/>
        <v>12</v>
      </c>
      <c r="R680" s="439">
        <f t="shared" si="99"/>
        <v>7798108.0999999996</v>
      </c>
    </row>
    <row r="681" spans="1:18">
      <c r="A681" s="600">
        <v>225224</v>
      </c>
      <c r="B681" s="600" t="s">
        <v>975</v>
      </c>
      <c r="C681" s="262">
        <v>13111100</v>
      </c>
      <c r="D681" s="258">
        <v>1</v>
      </c>
      <c r="E681" s="258">
        <v>1311</v>
      </c>
      <c r="F681" s="258">
        <v>1</v>
      </c>
      <c r="G681" s="259">
        <v>1</v>
      </c>
      <c r="H681" s="258">
        <v>0</v>
      </c>
      <c r="I681" s="255" t="str">
        <f t="shared" si="96"/>
        <v>22522415O280</v>
      </c>
      <c r="J681" s="255"/>
      <c r="K681" s="435">
        <v>195406</v>
      </c>
      <c r="L681" s="435">
        <f t="shared" si="103"/>
        <v>176210.53</v>
      </c>
      <c r="M681" s="439">
        <f t="shared" si="98"/>
        <v>195406</v>
      </c>
      <c r="N681" s="435">
        <v>176210.53</v>
      </c>
      <c r="O681" s="435">
        <v>176210.53</v>
      </c>
      <c r="P681" s="435">
        <v>176210.53</v>
      </c>
      <c r="Q681" s="258" t="str">
        <f t="shared" si="97"/>
        <v>11</v>
      </c>
      <c r="R681" s="439">
        <f t="shared" si="99"/>
        <v>176210.53</v>
      </c>
    </row>
    <row r="682" spans="1:18">
      <c r="A682" s="600">
        <v>225224</v>
      </c>
      <c r="B682" s="600" t="s">
        <v>975</v>
      </c>
      <c r="C682" s="262">
        <v>13112100</v>
      </c>
      <c r="D682" s="258">
        <v>1</v>
      </c>
      <c r="E682" s="258">
        <v>1311</v>
      </c>
      <c r="F682" s="258">
        <v>2</v>
      </c>
      <c r="G682" s="259">
        <v>1</v>
      </c>
      <c r="H682" s="258">
        <v>0</v>
      </c>
      <c r="I682" s="255" t="str">
        <f t="shared" si="96"/>
        <v>22522415O280</v>
      </c>
      <c r="J682" s="255"/>
      <c r="K682" s="435">
        <v>130270</v>
      </c>
      <c r="L682" s="435">
        <f t="shared" si="103"/>
        <v>117470</v>
      </c>
      <c r="M682" s="439">
        <f t="shared" si="98"/>
        <v>130270</v>
      </c>
      <c r="N682" s="435">
        <v>117470</v>
      </c>
      <c r="O682" s="435">
        <v>117470</v>
      </c>
      <c r="P682" s="435">
        <v>117470</v>
      </c>
      <c r="Q682" s="258" t="str">
        <f t="shared" si="97"/>
        <v>12</v>
      </c>
      <c r="R682" s="439">
        <f t="shared" si="99"/>
        <v>117470</v>
      </c>
    </row>
    <row r="683" spans="1:18">
      <c r="A683" s="600">
        <v>225224</v>
      </c>
      <c r="B683" s="600" t="s">
        <v>975</v>
      </c>
      <c r="C683" s="262">
        <v>13211100</v>
      </c>
      <c r="D683" s="258">
        <v>1</v>
      </c>
      <c r="E683" s="258">
        <v>1321</v>
      </c>
      <c r="F683" s="258">
        <v>1</v>
      </c>
      <c r="G683" s="259">
        <v>1</v>
      </c>
      <c r="H683" s="258">
        <v>0</v>
      </c>
      <c r="I683" s="255" t="str">
        <f t="shared" si="96"/>
        <v>22522415O280</v>
      </c>
      <c r="J683" s="255"/>
      <c r="K683" s="435">
        <v>532945</v>
      </c>
      <c r="L683" s="435">
        <f t="shared" si="103"/>
        <v>512945</v>
      </c>
      <c r="M683" s="439">
        <f t="shared" si="98"/>
        <v>532945</v>
      </c>
      <c r="N683" s="435">
        <v>512945</v>
      </c>
      <c r="O683" s="435">
        <v>512945</v>
      </c>
      <c r="P683" s="435">
        <v>512945</v>
      </c>
      <c r="Q683" s="258" t="str">
        <f t="shared" si="97"/>
        <v>11</v>
      </c>
      <c r="R683" s="439">
        <f t="shared" si="99"/>
        <v>512945</v>
      </c>
    </row>
    <row r="684" spans="1:18">
      <c r="A684" s="600">
        <v>225224</v>
      </c>
      <c r="B684" s="600" t="s">
        <v>975</v>
      </c>
      <c r="C684" s="262">
        <v>13212100</v>
      </c>
      <c r="D684" s="258">
        <v>1</v>
      </c>
      <c r="E684" s="258">
        <v>1321</v>
      </c>
      <c r="F684" s="258">
        <v>2</v>
      </c>
      <c r="G684" s="259">
        <v>1</v>
      </c>
      <c r="H684" s="258">
        <v>0</v>
      </c>
      <c r="I684" s="255" t="str">
        <f t="shared" si="96"/>
        <v>22522415O280</v>
      </c>
      <c r="J684" s="255"/>
      <c r="K684" s="435">
        <v>355296</v>
      </c>
      <c r="L684" s="435">
        <f t="shared" si="103"/>
        <v>325296</v>
      </c>
      <c r="M684" s="439">
        <f t="shared" si="98"/>
        <v>355296</v>
      </c>
      <c r="N684" s="435">
        <v>325296</v>
      </c>
      <c r="O684" s="435">
        <v>325296</v>
      </c>
      <c r="P684" s="435">
        <v>325296</v>
      </c>
      <c r="Q684" s="258" t="str">
        <f t="shared" si="97"/>
        <v>12</v>
      </c>
      <c r="R684" s="439">
        <f t="shared" si="99"/>
        <v>325296</v>
      </c>
    </row>
    <row r="685" spans="1:18">
      <c r="A685" s="600">
        <v>225224</v>
      </c>
      <c r="B685" s="600" t="s">
        <v>975</v>
      </c>
      <c r="C685" s="262">
        <v>13221100</v>
      </c>
      <c r="D685" s="258">
        <v>1</v>
      </c>
      <c r="E685" s="258">
        <v>1322</v>
      </c>
      <c r="F685" s="258">
        <v>1</v>
      </c>
      <c r="G685" s="259">
        <v>1</v>
      </c>
      <c r="H685" s="258">
        <v>0</v>
      </c>
      <c r="I685" s="255" t="str">
        <f t="shared" si="96"/>
        <v>22522415O280</v>
      </c>
      <c r="J685" s="255"/>
      <c r="K685" s="435">
        <v>10800</v>
      </c>
      <c r="L685" s="435">
        <f t="shared" si="103"/>
        <v>10800</v>
      </c>
      <c r="M685" s="439">
        <f t="shared" si="98"/>
        <v>10800</v>
      </c>
      <c r="N685" s="435">
        <v>10800</v>
      </c>
      <c r="O685" s="435">
        <v>10800</v>
      </c>
      <c r="P685" s="435">
        <v>10800</v>
      </c>
      <c r="Q685" s="258" t="str">
        <f t="shared" si="97"/>
        <v>11</v>
      </c>
      <c r="R685" s="439">
        <f t="shared" si="99"/>
        <v>10800</v>
      </c>
    </row>
    <row r="686" spans="1:18">
      <c r="A686" s="600">
        <v>225224</v>
      </c>
      <c r="B686" s="600" t="s">
        <v>975</v>
      </c>
      <c r="C686" s="262">
        <v>13222100</v>
      </c>
      <c r="D686" s="258">
        <v>1</v>
      </c>
      <c r="E686" s="258">
        <v>1322</v>
      </c>
      <c r="F686" s="258">
        <v>2</v>
      </c>
      <c r="G686" s="259">
        <v>1</v>
      </c>
      <c r="H686" s="258">
        <v>0</v>
      </c>
      <c r="I686" s="255" t="str">
        <f t="shared" si="96"/>
        <v>22522415O280</v>
      </c>
      <c r="J686" s="255"/>
      <c r="K686" s="435">
        <v>7200</v>
      </c>
      <c r="L686" s="435">
        <f t="shared" si="103"/>
        <v>7200</v>
      </c>
      <c r="M686" s="439">
        <f t="shared" si="98"/>
        <v>7200</v>
      </c>
      <c r="N686" s="435">
        <v>7200</v>
      </c>
      <c r="O686" s="435">
        <v>7200</v>
      </c>
      <c r="P686" s="435">
        <v>7200</v>
      </c>
      <c r="Q686" s="258" t="str">
        <f t="shared" si="97"/>
        <v>12</v>
      </c>
      <c r="R686" s="439">
        <f t="shared" si="99"/>
        <v>7200</v>
      </c>
    </row>
    <row r="687" spans="1:18">
      <c r="A687" s="600">
        <v>225224</v>
      </c>
      <c r="B687" s="600" t="s">
        <v>975</v>
      </c>
      <c r="C687" s="262">
        <v>13231100</v>
      </c>
      <c r="D687" s="258">
        <v>1</v>
      </c>
      <c r="E687" s="258">
        <v>1323</v>
      </c>
      <c r="F687" s="258">
        <v>1</v>
      </c>
      <c r="G687" s="259">
        <v>1</v>
      </c>
      <c r="H687" s="258">
        <v>0</v>
      </c>
      <c r="I687" s="255" t="str">
        <f t="shared" si="96"/>
        <v>22522415O280</v>
      </c>
      <c r="J687" s="255"/>
      <c r="K687" s="435">
        <v>2728638</v>
      </c>
      <c r="L687" s="435">
        <f t="shared" si="103"/>
        <v>2728638</v>
      </c>
      <c r="M687" s="439">
        <f t="shared" si="98"/>
        <v>2728638</v>
      </c>
      <c r="N687" s="435">
        <v>2728638</v>
      </c>
      <c r="O687" s="435">
        <v>2728638</v>
      </c>
      <c r="P687" s="435">
        <v>2728638</v>
      </c>
      <c r="Q687" s="258" t="str">
        <f t="shared" si="97"/>
        <v>11</v>
      </c>
      <c r="R687" s="439">
        <f t="shared" si="99"/>
        <v>2728638</v>
      </c>
    </row>
    <row r="688" spans="1:18">
      <c r="A688" s="600">
        <v>225224</v>
      </c>
      <c r="B688" s="600" t="s">
        <v>975</v>
      </c>
      <c r="C688" s="262">
        <v>13232100</v>
      </c>
      <c r="D688" s="258">
        <v>1</v>
      </c>
      <c r="E688" s="258">
        <v>1323</v>
      </c>
      <c r="F688" s="258">
        <v>2</v>
      </c>
      <c r="G688" s="259">
        <v>1</v>
      </c>
      <c r="H688" s="258">
        <v>0</v>
      </c>
      <c r="I688" s="255" t="str">
        <f t="shared" si="96"/>
        <v>22522415O280</v>
      </c>
      <c r="J688" s="255"/>
      <c r="K688" s="435">
        <v>1819091</v>
      </c>
      <c r="L688" s="435">
        <f t="shared" si="103"/>
        <v>1819091</v>
      </c>
      <c r="M688" s="439">
        <f t="shared" si="98"/>
        <v>1819091</v>
      </c>
      <c r="N688" s="435">
        <v>1819091</v>
      </c>
      <c r="O688" s="435">
        <v>1819091</v>
      </c>
      <c r="P688" s="435">
        <v>1819091</v>
      </c>
      <c r="Q688" s="258" t="str">
        <f t="shared" si="97"/>
        <v>12</v>
      </c>
      <c r="R688" s="439">
        <f t="shared" si="99"/>
        <v>1819091</v>
      </c>
    </row>
    <row r="689" spans="1:18">
      <c r="A689" s="600">
        <v>225224</v>
      </c>
      <c r="B689" s="600" t="s">
        <v>975</v>
      </c>
      <c r="C689" s="262">
        <v>13311100</v>
      </c>
      <c r="D689" s="258">
        <v>1</v>
      </c>
      <c r="E689" s="258">
        <v>1331</v>
      </c>
      <c r="F689" s="258">
        <v>1</v>
      </c>
      <c r="G689" s="259">
        <v>1</v>
      </c>
      <c r="H689" s="258">
        <v>0</v>
      </c>
      <c r="I689" s="255" t="str">
        <f t="shared" si="96"/>
        <v>22522415O280</v>
      </c>
      <c r="J689" s="255"/>
      <c r="K689" s="435">
        <v>1905957</v>
      </c>
      <c r="L689" s="435">
        <f t="shared" si="103"/>
        <v>1905957</v>
      </c>
      <c r="M689" s="439">
        <f t="shared" si="98"/>
        <v>1905957</v>
      </c>
      <c r="N689" s="435">
        <v>1905957</v>
      </c>
      <c r="O689" s="435">
        <v>1905957</v>
      </c>
      <c r="P689" s="435">
        <v>1905957</v>
      </c>
      <c r="Q689" s="258" t="str">
        <f t="shared" si="97"/>
        <v>11</v>
      </c>
      <c r="R689" s="439">
        <f t="shared" si="99"/>
        <v>1905957</v>
      </c>
    </row>
    <row r="690" spans="1:18">
      <c r="A690" s="600">
        <v>225224</v>
      </c>
      <c r="B690" s="600" t="s">
        <v>975</v>
      </c>
      <c r="C690" s="262">
        <v>13312100</v>
      </c>
      <c r="D690" s="258">
        <v>1</v>
      </c>
      <c r="E690" s="258">
        <v>1331</v>
      </c>
      <c r="F690" s="258">
        <v>2</v>
      </c>
      <c r="G690" s="259">
        <v>1</v>
      </c>
      <c r="H690" s="258">
        <v>0</v>
      </c>
      <c r="I690" s="255" t="str">
        <f t="shared" si="96"/>
        <v>22522415O280</v>
      </c>
      <c r="J690" s="255"/>
      <c r="K690" s="435">
        <v>1270638</v>
      </c>
      <c r="L690" s="435">
        <f t="shared" si="103"/>
        <v>1270638</v>
      </c>
      <c r="M690" s="439">
        <f t="shared" si="98"/>
        <v>1270638</v>
      </c>
      <c r="N690" s="435">
        <v>1270638</v>
      </c>
      <c r="O690" s="435">
        <v>1270638</v>
      </c>
      <c r="P690" s="435">
        <v>1270638</v>
      </c>
      <c r="Q690" s="258" t="str">
        <f t="shared" si="97"/>
        <v>12</v>
      </c>
      <c r="R690" s="439">
        <f t="shared" si="99"/>
        <v>1270638</v>
      </c>
    </row>
    <row r="691" spans="1:18">
      <c r="A691" s="600">
        <v>225224</v>
      </c>
      <c r="B691" s="600" t="s">
        <v>975</v>
      </c>
      <c r="C691" s="262">
        <v>13321100</v>
      </c>
      <c r="D691" s="258">
        <v>1</v>
      </c>
      <c r="E691" s="258">
        <v>1332</v>
      </c>
      <c r="F691" s="258">
        <v>1</v>
      </c>
      <c r="G691" s="259">
        <v>1</v>
      </c>
      <c r="H691" s="258">
        <v>0</v>
      </c>
      <c r="I691" s="255" t="str">
        <f t="shared" si="96"/>
        <v>22522415O280</v>
      </c>
      <c r="J691" s="255"/>
      <c r="K691" s="435">
        <v>1097988</v>
      </c>
      <c r="L691" s="435">
        <f t="shared" si="103"/>
        <v>1097988</v>
      </c>
      <c r="M691" s="439">
        <f t="shared" si="98"/>
        <v>1097988</v>
      </c>
      <c r="N691" s="435">
        <v>1097988</v>
      </c>
      <c r="O691" s="435">
        <v>1097988</v>
      </c>
      <c r="P691" s="435">
        <v>1097988</v>
      </c>
      <c r="Q691" s="258" t="str">
        <f t="shared" si="97"/>
        <v>11</v>
      </c>
      <c r="R691" s="439">
        <f t="shared" si="99"/>
        <v>1097988</v>
      </c>
    </row>
    <row r="692" spans="1:18">
      <c r="A692" s="600">
        <v>225224</v>
      </c>
      <c r="B692" s="600" t="s">
        <v>975</v>
      </c>
      <c r="C692" s="262">
        <v>13322100</v>
      </c>
      <c r="D692" s="258">
        <v>1</v>
      </c>
      <c r="E692" s="258">
        <v>1332</v>
      </c>
      <c r="F692" s="258">
        <v>2</v>
      </c>
      <c r="G692" s="259">
        <v>1</v>
      </c>
      <c r="H692" s="258">
        <v>0</v>
      </c>
      <c r="I692" s="255" t="str">
        <f t="shared" si="96"/>
        <v>22522415O280</v>
      </c>
      <c r="J692" s="255"/>
      <c r="K692" s="435">
        <v>731992</v>
      </c>
      <c r="L692" s="435">
        <f t="shared" si="103"/>
        <v>731992</v>
      </c>
      <c r="M692" s="439">
        <f t="shared" si="98"/>
        <v>731992</v>
      </c>
      <c r="N692" s="435">
        <v>731992</v>
      </c>
      <c r="O692" s="435">
        <v>731992</v>
      </c>
      <c r="P692" s="435">
        <v>731992</v>
      </c>
      <c r="Q692" s="258" t="str">
        <f t="shared" si="97"/>
        <v>12</v>
      </c>
      <c r="R692" s="439">
        <f t="shared" si="99"/>
        <v>731992</v>
      </c>
    </row>
    <row r="693" spans="1:18">
      <c r="A693" s="600">
        <v>225224</v>
      </c>
      <c r="B693" s="600" t="s">
        <v>975</v>
      </c>
      <c r="C693" s="262">
        <v>13411100</v>
      </c>
      <c r="D693" s="258">
        <v>1</v>
      </c>
      <c r="E693" s="258">
        <v>1341</v>
      </c>
      <c r="F693" s="258">
        <v>1</v>
      </c>
      <c r="G693" s="259">
        <v>1</v>
      </c>
      <c r="H693" s="258">
        <v>0</v>
      </c>
      <c r="I693" s="255" t="str">
        <f t="shared" si="96"/>
        <v>22522415O280</v>
      </c>
      <c r="J693" s="255"/>
      <c r="K693" s="435">
        <v>140660</v>
      </c>
      <c r="L693" s="435">
        <f t="shared" si="103"/>
        <v>140660</v>
      </c>
      <c r="M693" s="439">
        <f t="shared" si="98"/>
        <v>140660</v>
      </c>
      <c r="N693" s="435">
        <v>140660</v>
      </c>
      <c r="O693" s="435">
        <v>140660</v>
      </c>
      <c r="P693" s="435">
        <v>140660</v>
      </c>
      <c r="Q693" s="258" t="str">
        <f t="shared" si="97"/>
        <v>11</v>
      </c>
      <c r="R693" s="439">
        <f t="shared" si="99"/>
        <v>140660</v>
      </c>
    </row>
    <row r="694" spans="1:18">
      <c r="A694" s="600">
        <v>225224</v>
      </c>
      <c r="B694" s="600" t="s">
        <v>975</v>
      </c>
      <c r="C694" s="262">
        <v>13431100</v>
      </c>
      <c r="D694" s="258">
        <v>1</v>
      </c>
      <c r="E694" s="258">
        <v>1343</v>
      </c>
      <c r="F694" s="258">
        <v>1</v>
      </c>
      <c r="G694" s="259">
        <v>1</v>
      </c>
      <c r="H694" s="258">
        <v>0</v>
      </c>
      <c r="I694" s="255" t="str">
        <f t="shared" si="96"/>
        <v>22522415O280</v>
      </c>
      <c r="J694" s="255"/>
      <c r="K694" s="435">
        <v>1465775</v>
      </c>
      <c r="L694" s="435">
        <f t="shared" si="103"/>
        <v>1465003</v>
      </c>
      <c r="M694" s="439">
        <f t="shared" si="98"/>
        <v>1465775</v>
      </c>
      <c r="N694" s="435">
        <v>1465003</v>
      </c>
      <c r="O694" s="435">
        <v>1465775</v>
      </c>
      <c r="P694" s="435">
        <v>1465003</v>
      </c>
      <c r="Q694" s="258" t="str">
        <f t="shared" si="97"/>
        <v>11</v>
      </c>
      <c r="R694" s="439">
        <f t="shared" si="99"/>
        <v>1465003</v>
      </c>
    </row>
    <row r="695" spans="1:18">
      <c r="A695" s="600">
        <v>225224</v>
      </c>
      <c r="B695" s="600" t="s">
        <v>975</v>
      </c>
      <c r="C695" s="262">
        <v>13432100</v>
      </c>
      <c r="D695" s="258">
        <v>1</v>
      </c>
      <c r="E695" s="258">
        <v>1343</v>
      </c>
      <c r="F695" s="258">
        <v>2</v>
      </c>
      <c r="G695" s="259">
        <v>1</v>
      </c>
      <c r="H695" s="258">
        <v>0</v>
      </c>
      <c r="I695" s="255" t="str">
        <f t="shared" si="96"/>
        <v>22522415O280</v>
      </c>
      <c r="J695" s="255"/>
      <c r="K695" s="435">
        <v>977183</v>
      </c>
      <c r="L695" s="435">
        <f t="shared" si="103"/>
        <v>977183</v>
      </c>
      <c r="M695" s="439">
        <f t="shared" si="98"/>
        <v>977183</v>
      </c>
      <c r="N695" s="435">
        <v>977183</v>
      </c>
      <c r="O695" s="435">
        <v>977183</v>
      </c>
      <c r="P695" s="435">
        <v>977183</v>
      </c>
      <c r="Q695" s="258" t="str">
        <f t="shared" si="97"/>
        <v>12</v>
      </c>
      <c r="R695" s="439">
        <f t="shared" si="99"/>
        <v>977183</v>
      </c>
    </row>
    <row r="696" spans="1:18">
      <c r="A696" s="600">
        <v>225224</v>
      </c>
      <c r="B696" s="600" t="s">
        <v>975</v>
      </c>
      <c r="C696" s="262">
        <v>14111201</v>
      </c>
      <c r="D696" s="258">
        <v>1</v>
      </c>
      <c r="E696" s="258">
        <v>1411</v>
      </c>
      <c r="F696" s="258">
        <v>1</v>
      </c>
      <c r="G696" s="259">
        <v>2</v>
      </c>
      <c r="H696" s="258">
        <v>1</v>
      </c>
      <c r="I696" s="255" t="str">
        <f t="shared" si="96"/>
        <v>22522415O280</v>
      </c>
      <c r="J696" s="255"/>
      <c r="K696" s="435">
        <v>2014084</v>
      </c>
      <c r="L696" s="435">
        <f t="shared" si="103"/>
        <v>1737721.75</v>
      </c>
      <c r="M696" s="439">
        <f t="shared" si="98"/>
        <v>2014084</v>
      </c>
      <c r="N696" s="435">
        <v>1737721.75</v>
      </c>
      <c r="O696" s="435">
        <f t="shared" ref="O696:O711" si="104">P696</f>
        <v>1737721.7500000005</v>
      </c>
      <c r="P696" s="435">
        <v>1737721.7500000005</v>
      </c>
      <c r="Q696" s="258" t="str">
        <f t="shared" si="97"/>
        <v>11</v>
      </c>
      <c r="R696" s="439">
        <f t="shared" si="99"/>
        <v>1737721.7500000005</v>
      </c>
    </row>
    <row r="697" spans="1:18">
      <c r="A697" s="600">
        <v>225224</v>
      </c>
      <c r="B697" s="600" t="s">
        <v>975</v>
      </c>
      <c r="C697" s="262">
        <v>14111203</v>
      </c>
      <c r="D697" s="258">
        <v>1</v>
      </c>
      <c r="E697" s="258">
        <v>1411</v>
      </c>
      <c r="F697" s="258">
        <v>1</v>
      </c>
      <c r="G697" s="259">
        <v>2</v>
      </c>
      <c r="H697" s="258">
        <v>3</v>
      </c>
      <c r="I697" s="255" t="str">
        <f t="shared" si="96"/>
        <v>22522415O280</v>
      </c>
      <c r="J697" s="255"/>
      <c r="K697" s="435">
        <v>904057</v>
      </c>
      <c r="L697" s="435">
        <f t="shared" si="103"/>
        <v>832189.1</v>
      </c>
      <c r="M697" s="439">
        <f t="shared" si="98"/>
        <v>904057</v>
      </c>
      <c r="N697" s="435">
        <v>832189.1</v>
      </c>
      <c r="O697" s="435">
        <f t="shared" si="104"/>
        <v>832189.09999999986</v>
      </c>
      <c r="P697" s="435">
        <v>832189.09999999986</v>
      </c>
      <c r="Q697" s="258" t="str">
        <f t="shared" si="97"/>
        <v>11</v>
      </c>
      <c r="R697" s="439">
        <f t="shared" si="99"/>
        <v>832189.09999999986</v>
      </c>
    </row>
    <row r="698" spans="1:18">
      <c r="A698" s="600">
        <v>225224</v>
      </c>
      <c r="B698" s="600" t="s">
        <v>975</v>
      </c>
      <c r="C698" s="262">
        <v>14112201</v>
      </c>
      <c r="D698" s="258">
        <v>1</v>
      </c>
      <c r="E698" s="258">
        <v>1411</v>
      </c>
      <c r="F698" s="258">
        <v>2</v>
      </c>
      <c r="G698" s="259">
        <v>2</v>
      </c>
      <c r="H698" s="258">
        <v>1</v>
      </c>
      <c r="I698" s="255" t="str">
        <f t="shared" si="96"/>
        <v>22522415O280</v>
      </c>
      <c r="J698" s="255"/>
      <c r="K698" s="435">
        <v>1342723</v>
      </c>
      <c r="L698" s="435">
        <f t="shared" si="103"/>
        <v>1158481.3</v>
      </c>
      <c r="M698" s="439">
        <f t="shared" si="98"/>
        <v>1342723</v>
      </c>
      <c r="N698" s="435">
        <v>1158481.3</v>
      </c>
      <c r="O698" s="435">
        <f t="shared" si="104"/>
        <v>1158481.3</v>
      </c>
      <c r="P698" s="435">
        <v>1158481.3</v>
      </c>
      <c r="Q698" s="258" t="str">
        <f t="shared" si="97"/>
        <v>12</v>
      </c>
      <c r="R698" s="439">
        <f t="shared" si="99"/>
        <v>1158481.3</v>
      </c>
    </row>
    <row r="699" spans="1:18">
      <c r="A699" s="600">
        <v>225224</v>
      </c>
      <c r="B699" s="600" t="s">
        <v>975</v>
      </c>
      <c r="C699" s="262">
        <v>14112203</v>
      </c>
      <c r="D699" s="258">
        <v>1</v>
      </c>
      <c r="E699" s="258">
        <v>1411</v>
      </c>
      <c r="F699" s="258">
        <v>2</v>
      </c>
      <c r="G699" s="259">
        <v>2</v>
      </c>
      <c r="H699" s="258">
        <v>3</v>
      </c>
      <c r="I699" s="255" t="str">
        <f t="shared" si="96"/>
        <v>22522415O280</v>
      </c>
      <c r="J699" s="255"/>
      <c r="K699" s="435">
        <v>602705</v>
      </c>
      <c r="L699" s="435">
        <f t="shared" si="103"/>
        <v>554792.93000000005</v>
      </c>
      <c r="M699" s="439">
        <f t="shared" si="98"/>
        <v>602705</v>
      </c>
      <c r="N699" s="435">
        <v>554792.93000000005</v>
      </c>
      <c r="O699" s="435">
        <f t="shared" si="104"/>
        <v>554792.92999999993</v>
      </c>
      <c r="P699" s="435">
        <v>554792.92999999993</v>
      </c>
      <c r="Q699" s="258" t="str">
        <f t="shared" si="97"/>
        <v>12</v>
      </c>
      <c r="R699" s="439">
        <f t="shared" si="99"/>
        <v>554792.92999999993</v>
      </c>
    </row>
    <row r="700" spans="1:18">
      <c r="A700" s="600">
        <v>225224</v>
      </c>
      <c r="B700" s="600" t="s">
        <v>975</v>
      </c>
      <c r="C700" s="262">
        <v>14211201</v>
      </c>
      <c r="D700" s="258">
        <v>1</v>
      </c>
      <c r="E700" s="258">
        <v>1421</v>
      </c>
      <c r="F700" s="258">
        <v>1</v>
      </c>
      <c r="G700" s="259">
        <v>2</v>
      </c>
      <c r="H700" s="258">
        <v>1</v>
      </c>
      <c r="I700" s="255" t="str">
        <f t="shared" si="96"/>
        <v>22522415O280</v>
      </c>
      <c r="J700" s="255"/>
      <c r="K700" s="435">
        <v>336332</v>
      </c>
      <c r="L700" s="435">
        <f t="shared" si="103"/>
        <v>336332</v>
      </c>
      <c r="M700" s="439">
        <f t="shared" si="98"/>
        <v>336332</v>
      </c>
      <c r="N700" s="435">
        <v>336332</v>
      </c>
      <c r="O700" s="435">
        <f t="shared" si="104"/>
        <v>336332</v>
      </c>
      <c r="P700" s="435">
        <v>336332</v>
      </c>
      <c r="Q700" s="258" t="str">
        <f t="shared" si="97"/>
        <v>11</v>
      </c>
      <c r="R700" s="439">
        <f t="shared" si="99"/>
        <v>336332</v>
      </c>
    </row>
    <row r="701" spans="1:18">
      <c r="A701" s="600">
        <v>225224</v>
      </c>
      <c r="B701" s="600" t="s">
        <v>975</v>
      </c>
      <c r="C701" s="262">
        <v>14211203</v>
      </c>
      <c r="D701" s="258">
        <v>1</v>
      </c>
      <c r="E701" s="258">
        <v>1421</v>
      </c>
      <c r="F701" s="258">
        <v>1</v>
      </c>
      <c r="G701" s="259">
        <v>2</v>
      </c>
      <c r="H701" s="258">
        <v>3</v>
      </c>
      <c r="I701" s="255" t="str">
        <f t="shared" si="96"/>
        <v>22522415O280</v>
      </c>
      <c r="J701" s="255"/>
      <c r="K701" s="435">
        <v>669676</v>
      </c>
      <c r="L701" s="435">
        <f t="shared" si="103"/>
        <v>616440.31999999995</v>
      </c>
      <c r="M701" s="439">
        <f t="shared" si="98"/>
        <v>669676</v>
      </c>
      <c r="N701" s="435">
        <v>616440.31999999995</v>
      </c>
      <c r="O701" s="435">
        <f t="shared" si="104"/>
        <v>616440.32000000007</v>
      </c>
      <c r="P701" s="435">
        <v>616440.32000000007</v>
      </c>
      <c r="Q701" s="258" t="str">
        <f t="shared" si="97"/>
        <v>11</v>
      </c>
      <c r="R701" s="439">
        <f t="shared" si="99"/>
        <v>616440.32000000007</v>
      </c>
    </row>
    <row r="702" spans="1:18">
      <c r="A702" s="600">
        <v>225224</v>
      </c>
      <c r="B702" s="600" t="s">
        <v>975</v>
      </c>
      <c r="C702" s="262">
        <v>14212201</v>
      </c>
      <c r="D702" s="258">
        <v>1</v>
      </c>
      <c r="E702" s="258">
        <v>1421</v>
      </c>
      <c r="F702" s="258">
        <v>2</v>
      </c>
      <c r="G702" s="259">
        <v>2</v>
      </c>
      <c r="H702" s="258">
        <v>1</v>
      </c>
      <c r="I702" s="255" t="str">
        <f t="shared" si="96"/>
        <v>22522415O280</v>
      </c>
      <c r="J702" s="255"/>
      <c r="K702" s="435">
        <v>224222</v>
      </c>
      <c r="L702" s="435">
        <f t="shared" si="103"/>
        <v>224222</v>
      </c>
      <c r="M702" s="439">
        <f t="shared" si="98"/>
        <v>224222</v>
      </c>
      <c r="N702" s="435">
        <v>224222</v>
      </c>
      <c r="O702" s="435">
        <f t="shared" si="104"/>
        <v>224222</v>
      </c>
      <c r="P702" s="435">
        <v>224222</v>
      </c>
      <c r="Q702" s="258" t="str">
        <f t="shared" si="97"/>
        <v>12</v>
      </c>
      <c r="R702" s="439">
        <f t="shared" si="99"/>
        <v>224222</v>
      </c>
    </row>
    <row r="703" spans="1:18">
      <c r="A703" s="600">
        <v>225224</v>
      </c>
      <c r="B703" s="600" t="s">
        <v>975</v>
      </c>
      <c r="C703" s="262">
        <v>14212203</v>
      </c>
      <c r="D703" s="258">
        <v>1</v>
      </c>
      <c r="E703" s="258">
        <v>1421</v>
      </c>
      <c r="F703" s="258">
        <v>2</v>
      </c>
      <c r="G703" s="259">
        <v>2</v>
      </c>
      <c r="H703" s="258">
        <v>3</v>
      </c>
      <c r="I703" s="255" t="str">
        <f t="shared" si="96"/>
        <v>22522415O280</v>
      </c>
      <c r="J703" s="255"/>
      <c r="K703" s="435">
        <v>446450</v>
      </c>
      <c r="L703" s="435">
        <f t="shared" si="103"/>
        <v>410959.81</v>
      </c>
      <c r="M703" s="439">
        <f t="shared" si="98"/>
        <v>446450</v>
      </c>
      <c r="N703" s="435">
        <v>410959.81</v>
      </c>
      <c r="O703" s="435">
        <f t="shared" si="104"/>
        <v>410959.80999999994</v>
      </c>
      <c r="P703" s="435">
        <v>410959.80999999994</v>
      </c>
      <c r="Q703" s="258" t="str">
        <f t="shared" si="97"/>
        <v>12</v>
      </c>
      <c r="R703" s="439">
        <f t="shared" si="99"/>
        <v>410959.80999999994</v>
      </c>
    </row>
    <row r="704" spans="1:18">
      <c r="A704" s="600">
        <v>225224</v>
      </c>
      <c r="B704" s="600" t="s">
        <v>975</v>
      </c>
      <c r="C704" s="262">
        <v>14311200</v>
      </c>
      <c r="D704" s="258">
        <v>1</v>
      </c>
      <c r="E704" s="258">
        <v>1431</v>
      </c>
      <c r="F704" s="258">
        <v>1</v>
      </c>
      <c r="G704" s="259">
        <v>2</v>
      </c>
      <c r="H704" s="258">
        <v>0</v>
      </c>
      <c r="I704" s="255" t="str">
        <f t="shared" si="96"/>
        <v>22522415O280</v>
      </c>
      <c r="J704" s="255"/>
      <c r="K704" s="435">
        <v>480038</v>
      </c>
      <c r="L704" s="435">
        <f t="shared" si="103"/>
        <v>475532</v>
      </c>
      <c r="M704" s="439">
        <f t="shared" si="98"/>
        <v>480038</v>
      </c>
      <c r="N704" s="435">
        <v>475532</v>
      </c>
      <c r="O704" s="435">
        <f t="shared" si="104"/>
        <v>475532</v>
      </c>
      <c r="P704" s="435">
        <v>475532</v>
      </c>
      <c r="Q704" s="258" t="str">
        <f t="shared" si="97"/>
        <v>11</v>
      </c>
      <c r="R704" s="439">
        <f t="shared" si="99"/>
        <v>475532</v>
      </c>
    </row>
    <row r="705" spans="1:18">
      <c r="A705" s="600">
        <v>225224</v>
      </c>
      <c r="B705" s="600" t="s">
        <v>975</v>
      </c>
      <c r="C705" s="262">
        <v>14312200</v>
      </c>
      <c r="D705" s="258">
        <v>1</v>
      </c>
      <c r="E705" s="258">
        <v>1431</v>
      </c>
      <c r="F705" s="258">
        <v>2</v>
      </c>
      <c r="G705" s="259">
        <v>2</v>
      </c>
      <c r="H705" s="258">
        <v>0</v>
      </c>
      <c r="I705" s="255" t="str">
        <f t="shared" si="96"/>
        <v>22522415O280</v>
      </c>
      <c r="J705" s="255"/>
      <c r="K705" s="435">
        <v>320025</v>
      </c>
      <c r="L705" s="435">
        <f t="shared" si="103"/>
        <v>317021</v>
      </c>
      <c r="M705" s="439">
        <f t="shared" si="98"/>
        <v>320025</v>
      </c>
      <c r="N705" s="435">
        <v>317021</v>
      </c>
      <c r="O705" s="435">
        <f t="shared" si="104"/>
        <v>317021</v>
      </c>
      <c r="P705" s="435">
        <v>317021</v>
      </c>
      <c r="Q705" s="258" t="str">
        <f t="shared" si="97"/>
        <v>12</v>
      </c>
      <c r="R705" s="439">
        <f t="shared" si="99"/>
        <v>317021</v>
      </c>
    </row>
    <row r="706" spans="1:18">
      <c r="A706" s="600">
        <v>225224</v>
      </c>
      <c r="B706" s="600" t="s">
        <v>975</v>
      </c>
      <c r="C706" s="262">
        <v>14411200</v>
      </c>
      <c r="D706" s="258">
        <v>1</v>
      </c>
      <c r="E706" s="258">
        <v>1441</v>
      </c>
      <c r="F706" s="258">
        <v>1</v>
      </c>
      <c r="G706" s="259">
        <v>2</v>
      </c>
      <c r="H706" s="258">
        <v>0</v>
      </c>
      <c r="I706" s="255" t="str">
        <f t="shared" ref="I706:I769" si="105">CONCATENATE(A706,B706)</f>
        <v>22522415O280</v>
      </c>
      <c r="J706" s="255"/>
      <c r="K706" s="435">
        <v>738436</v>
      </c>
      <c r="L706" s="435">
        <f t="shared" si="103"/>
        <v>738436</v>
      </c>
      <c r="M706" s="439">
        <f t="shared" si="98"/>
        <v>738436</v>
      </c>
      <c r="N706" s="435">
        <v>738436</v>
      </c>
      <c r="O706" s="435">
        <f t="shared" si="104"/>
        <v>738436</v>
      </c>
      <c r="P706" s="435">
        <v>738436</v>
      </c>
      <c r="Q706" s="258" t="str">
        <f t="shared" ref="Q706:Q769" si="106">CONCATENATE(D706,F706)</f>
        <v>11</v>
      </c>
      <c r="R706" s="439">
        <f t="shared" si="99"/>
        <v>738436</v>
      </c>
    </row>
    <row r="707" spans="1:18">
      <c r="A707" s="600">
        <v>225224</v>
      </c>
      <c r="B707" s="600" t="s">
        <v>975</v>
      </c>
      <c r="C707" s="262">
        <v>14412200</v>
      </c>
      <c r="D707" s="258">
        <v>1</v>
      </c>
      <c r="E707" s="258">
        <v>1441</v>
      </c>
      <c r="F707" s="258">
        <v>2</v>
      </c>
      <c r="G707" s="259">
        <v>2</v>
      </c>
      <c r="H707" s="258">
        <v>0</v>
      </c>
      <c r="I707" s="255" t="str">
        <f t="shared" si="105"/>
        <v>22522415O280</v>
      </c>
      <c r="J707" s="255"/>
      <c r="K707" s="435">
        <v>492291</v>
      </c>
      <c r="L707" s="435">
        <f t="shared" si="103"/>
        <v>492291</v>
      </c>
      <c r="M707" s="439">
        <f t="shared" ref="M707:M770" si="107">+K707</f>
        <v>492291</v>
      </c>
      <c r="N707" s="435">
        <v>492291</v>
      </c>
      <c r="O707" s="435">
        <f t="shared" si="104"/>
        <v>492290.99999999994</v>
      </c>
      <c r="P707" s="435">
        <v>492290.99999999994</v>
      </c>
      <c r="Q707" s="258" t="str">
        <f t="shared" si="106"/>
        <v>12</v>
      </c>
      <c r="R707" s="439">
        <f t="shared" ref="R707:R770" si="108">+P707</f>
        <v>492290.99999999994</v>
      </c>
    </row>
    <row r="708" spans="1:18">
      <c r="A708" s="600">
        <v>225224</v>
      </c>
      <c r="B708" s="600" t="s">
        <v>975</v>
      </c>
      <c r="C708" s="262">
        <v>14431200</v>
      </c>
      <c r="D708" s="258">
        <v>1</v>
      </c>
      <c r="E708" s="258">
        <v>1443</v>
      </c>
      <c r="F708" s="258">
        <v>1</v>
      </c>
      <c r="G708" s="259">
        <v>2</v>
      </c>
      <c r="H708" s="258">
        <v>0</v>
      </c>
      <c r="I708" s="255" t="str">
        <f t="shared" si="105"/>
        <v>22522415O280</v>
      </c>
      <c r="J708" s="255"/>
      <c r="K708" s="435">
        <v>195551</v>
      </c>
      <c r="L708" s="435">
        <f t="shared" si="103"/>
        <v>124298.99</v>
      </c>
      <c r="M708" s="439">
        <f t="shared" si="107"/>
        <v>195551</v>
      </c>
      <c r="N708" s="435">
        <v>124298.99</v>
      </c>
      <c r="O708" s="435">
        <f t="shared" si="104"/>
        <v>124298.99</v>
      </c>
      <c r="P708" s="435">
        <v>124298.99</v>
      </c>
      <c r="Q708" s="258" t="str">
        <f t="shared" si="106"/>
        <v>11</v>
      </c>
      <c r="R708" s="439">
        <f t="shared" si="108"/>
        <v>124298.99</v>
      </c>
    </row>
    <row r="709" spans="1:18">
      <c r="A709" s="600">
        <v>225224</v>
      </c>
      <c r="B709" s="600" t="s">
        <v>975</v>
      </c>
      <c r="C709" s="262">
        <v>14432200</v>
      </c>
      <c r="D709" s="258">
        <v>1</v>
      </c>
      <c r="E709" s="258">
        <v>1443</v>
      </c>
      <c r="F709" s="258">
        <v>2</v>
      </c>
      <c r="G709" s="259">
        <v>2</v>
      </c>
      <c r="H709" s="258">
        <v>0</v>
      </c>
      <c r="I709" s="255" t="str">
        <f t="shared" si="105"/>
        <v>22522415O280</v>
      </c>
      <c r="J709" s="255"/>
      <c r="K709" s="435">
        <v>130367</v>
      </c>
      <c r="L709" s="435">
        <f t="shared" si="103"/>
        <v>82865.929999999993</v>
      </c>
      <c r="M709" s="439">
        <f t="shared" si="107"/>
        <v>130367</v>
      </c>
      <c r="N709" s="435">
        <v>82865.929999999993</v>
      </c>
      <c r="O709" s="435">
        <f t="shared" si="104"/>
        <v>82865.930000000008</v>
      </c>
      <c r="P709" s="435">
        <v>82865.930000000008</v>
      </c>
      <c r="Q709" s="258" t="str">
        <f t="shared" si="106"/>
        <v>12</v>
      </c>
      <c r="R709" s="439">
        <f t="shared" si="108"/>
        <v>82865.930000000008</v>
      </c>
    </row>
    <row r="710" spans="1:18">
      <c r="A710" s="600">
        <v>225224</v>
      </c>
      <c r="B710" s="600" t="s">
        <v>975</v>
      </c>
      <c r="C710" s="262">
        <v>15111200</v>
      </c>
      <c r="D710" s="258">
        <v>1</v>
      </c>
      <c r="E710" s="258">
        <v>1511</v>
      </c>
      <c r="F710" s="258">
        <v>1</v>
      </c>
      <c r="G710" s="259">
        <v>2</v>
      </c>
      <c r="H710" s="258">
        <v>0</v>
      </c>
      <c r="I710" s="255" t="str">
        <f t="shared" si="105"/>
        <v>22522415O280</v>
      </c>
      <c r="J710" s="255"/>
      <c r="K710" s="435">
        <v>1936458</v>
      </c>
      <c r="L710" s="435">
        <f t="shared" si="103"/>
        <v>1870145.89</v>
      </c>
      <c r="M710" s="439">
        <f t="shared" si="107"/>
        <v>1936458</v>
      </c>
      <c r="N710" s="435">
        <v>1870145.89</v>
      </c>
      <c r="O710" s="435">
        <f t="shared" si="104"/>
        <v>1870145.8900000001</v>
      </c>
      <c r="P710" s="435">
        <v>1870145.8900000001</v>
      </c>
      <c r="Q710" s="258" t="str">
        <f t="shared" si="106"/>
        <v>11</v>
      </c>
      <c r="R710" s="439">
        <f t="shared" si="108"/>
        <v>1870145.8900000001</v>
      </c>
    </row>
    <row r="711" spans="1:18">
      <c r="A711" s="600">
        <v>225224</v>
      </c>
      <c r="B711" s="600" t="s">
        <v>975</v>
      </c>
      <c r="C711" s="262">
        <v>15112200</v>
      </c>
      <c r="D711" s="258">
        <v>1</v>
      </c>
      <c r="E711" s="258">
        <v>1511</v>
      </c>
      <c r="F711" s="258">
        <v>2</v>
      </c>
      <c r="G711" s="259">
        <v>2</v>
      </c>
      <c r="H711" s="258">
        <v>0</v>
      </c>
      <c r="I711" s="255" t="str">
        <f t="shared" si="105"/>
        <v>22522415O280</v>
      </c>
      <c r="J711" s="255"/>
      <c r="K711" s="435">
        <v>1290972</v>
      </c>
      <c r="L711" s="435">
        <f t="shared" si="103"/>
        <v>1246763.92</v>
      </c>
      <c r="M711" s="439">
        <f t="shared" si="107"/>
        <v>1290972</v>
      </c>
      <c r="N711" s="435">
        <v>1246763.92</v>
      </c>
      <c r="O711" s="435">
        <f t="shared" si="104"/>
        <v>1246763.9200000006</v>
      </c>
      <c r="P711" s="435">
        <v>1246763.9200000006</v>
      </c>
      <c r="Q711" s="258" t="str">
        <f t="shared" si="106"/>
        <v>12</v>
      </c>
      <c r="R711" s="439">
        <f t="shared" si="108"/>
        <v>1246763.9200000006</v>
      </c>
    </row>
    <row r="712" spans="1:18">
      <c r="A712" s="600">
        <v>225224</v>
      </c>
      <c r="B712" s="600" t="s">
        <v>975</v>
      </c>
      <c r="C712" s="262">
        <v>15411100</v>
      </c>
      <c r="D712" s="258">
        <v>1</v>
      </c>
      <c r="E712" s="258">
        <v>1541</v>
      </c>
      <c r="F712" s="258">
        <v>1</v>
      </c>
      <c r="G712" s="259">
        <v>1</v>
      </c>
      <c r="H712" s="258">
        <v>0</v>
      </c>
      <c r="I712" s="255" t="str">
        <f t="shared" si="105"/>
        <v>22522415O280</v>
      </c>
      <c r="J712" s="255"/>
      <c r="K712" s="435">
        <v>551733</v>
      </c>
      <c r="L712" s="435">
        <f t="shared" si="103"/>
        <v>551733</v>
      </c>
      <c r="M712" s="439">
        <f t="shared" si="107"/>
        <v>551733</v>
      </c>
      <c r="N712" s="435">
        <v>551733</v>
      </c>
      <c r="O712" s="435">
        <v>551733</v>
      </c>
      <c r="P712" s="435">
        <v>551733</v>
      </c>
      <c r="Q712" s="258" t="str">
        <f t="shared" si="106"/>
        <v>11</v>
      </c>
      <c r="R712" s="439">
        <f t="shared" si="108"/>
        <v>551733</v>
      </c>
    </row>
    <row r="713" spans="1:18">
      <c r="A713" s="600">
        <v>225224</v>
      </c>
      <c r="B713" s="600" t="s">
        <v>975</v>
      </c>
      <c r="C713" s="262">
        <v>15411218</v>
      </c>
      <c r="D713" s="258">
        <v>1</v>
      </c>
      <c r="E713" s="258">
        <v>1541</v>
      </c>
      <c r="F713" s="258">
        <v>1</v>
      </c>
      <c r="G713" s="259">
        <v>2</v>
      </c>
      <c r="H713" s="258">
        <v>18</v>
      </c>
      <c r="I713" s="255" t="str">
        <f t="shared" si="105"/>
        <v>22522415O280</v>
      </c>
      <c r="J713" s="255"/>
      <c r="K713" s="435">
        <v>1863448</v>
      </c>
      <c r="L713" s="435">
        <f t="shared" si="103"/>
        <v>1863448</v>
      </c>
      <c r="M713" s="439">
        <f t="shared" si="107"/>
        <v>1863448</v>
      </c>
      <c r="N713" s="435">
        <v>1863448</v>
      </c>
      <c r="O713" s="435">
        <f>P713</f>
        <v>1863448</v>
      </c>
      <c r="P713" s="435">
        <v>1863448</v>
      </c>
      <c r="Q713" s="258" t="str">
        <f t="shared" si="106"/>
        <v>11</v>
      </c>
      <c r="R713" s="439">
        <f t="shared" si="108"/>
        <v>1863448</v>
      </c>
    </row>
    <row r="714" spans="1:18">
      <c r="A714" s="600">
        <v>225224</v>
      </c>
      <c r="B714" s="600" t="s">
        <v>975</v>
      </c>
      <c r="C714" s="262">
        <v>15412100</v>
      </c>
      <c r="D714" s="258">
        <v>1</v>
      </c>
      <c r="E714" s="258">
        <v>1541</v>
      </c>
      <c r="F714" s="258">
        <v>2</v>
      </c>
      <c r="G714" s="259">
        <v>1</v>
      </c>
      <c r="H714" s="258">
        <v>0</v>
      </c>
      <c r="I714" s="255" t="str">
        <f t="shared" si="105"/>
        <v>22522415O280</v>
      </c>
      <c r="J714" s="255"/>
      <c r="K714" s="435">
        <v>367822</v>
      </c>
      <c r="L714" s="435">
        <f t="shared" si="103"/>
        <v>367822</v>
      </c>
      <c r="M714" s="439">
        <f t="shared" si="107"/>
        <v>367822</v>
      </c>
      <c r="N714" s="435">
        <v>367822</v>
      </c>
      <c r="O714" s="435">
        <v>367822</v>
      </c>
      <c r="P714" s="435">
        <v>367822</v>
      </c>
      <c r="Q714" s="258" t="str">
        <f t="shared" si="106"/>
        <v>12</v>
      </c>
      <c r="R714" s="439">
        <f t="shared" si="108"/>
        <v>367822</v>
      </c>
    </row>
    <row r="715" spans="1:18">
      <c r="A715" s="600">
        <v>225224</v>
      </c>
      <c r="B715" s="600" t="s">
        <v>975</v>
      </c>
      <c r="C715" s="262">
        <v>15412218</v>
      </c>
      <c r="D715" s="258">
        <v>1</v>
      </c>
      <c r="E715" s="258">
        <v>1541</v>
      </c>
      <c r="F715" s="258">
        <v>2</v>
      </c>
      <c r="G715" s="259">
        <v>2</v>
      </c>
      <c r="H715" s="258">
        <v>18</v>
      </c>
      <c r="I715" s="255" t="str">
        <f t="shared" si="105"/>
        <v>22522415O280</v>
      </c>
      <c r="J715" s="255"/>
      <c r="K715" s="435">
        <v>1490759</v>
      </c>
      <c r="L715" s="435">
        <f t="shared" si="103"/>
        <v>1490759</v>
      </c>
      <c r="M715" s="439">
        <f t="shared" si="107"/>
        <v>1490759</v>
      </c>
      <c r="N715" s="435">
        <v>1490759</v>
      </c>
      <c r="O715" s="435">
        <f>P715</f>
        <v>1490759</v>
      </c>
      <c r="P715" s="435">
        <v>1490759</v>
      </c>
      <c r="Q715" s="258" t="str">
        <f t="shared" si="106"/>
        <v>12</v>
      </c>
      <c r="R715" s="439">
        <f t="shared" si="108"/>
        <v>1490759</v>
      </c>
    </row>
    <row r="716" spans="1:18">
      <c r="A716" s="600">
        <v>225224</v>
      </c>
      <c r="B716" s="600" t="s">
        <v>975</v>
      </c>
      <c r="C716" s="262">
        <v>15441100</v>
      </c>
      <c r="D716" s="258">
        <v>1</v>
      </c>
      <c r="E716" s="258">
        <v>1544</v>
      </c>
      <c r="F716" s="258">
        <v>1</v>
      </c>
      <c r="G716" s="259">
        <v>1</v>
      </c>
      <c r="H716" s="258">
        <v>0</v>
      </c>
      <c r="I716" s="255" t="str">
        <f t="shared" si="105"/>
        <v>22522415O280</v>
      </c>
      <c r="J716" s="255"/>
      <c r="K716" s="435">
        <v>1104169</v>
      </c>
      <c r="L716" s="435">
        <f t="shared" si="103"/>
        <v>2945007.25</v>
      </c>
      <c r="M716" s="439">
        <f t="shared" si="107"/>
        <v>1104169</v>
      </c>
      <c r="N716" s="435">
        <v>2945007.25</v>
      </c>
      <c r="O716" s="435">
        <v>2965171.65</v>
      </c>
      <c r="P716" s="435">
        <v>2945007.25</v>
      </c>
      <c r="Q716" s="258" t="str">
        <f t="shared" si="106"/>
        <v>11</v>
      </c>
      <c r="R716" s="439">
        <f t="shared" si="108"/>
        <v>2945007.25</v>
      </c>
    </row>
    <row r="717" spans="1:18">
      <c r="A717" s="600">
        <v>225224</v>
      </c>
      <c r="B717" s="600" t="s">
        <v>975</v>
      </c>
      <c r="C717" s="262">
        <v>15442100</v>
      </c>
      <c r="D717" s="258">
        <v>1</v>
      </c>
      <c r="E717" s="258">
        <v>1544</v>
      </c>
      <c r="F717" s="258">
        <v>2</v>
      </c>
      <c r="G717" s="259">
        <v>1</v>
      </c>
      <c r="H717" s="258">
        <v>0</v>
      </c>
      <c r="I717" s="255" t="str">
        <f t="shared" si="105"/>
        <v>22522415O280</v>
      </c>
      <c r="J717" s="255"/>
      <c r="K717" s="435">
        <v>736112</v>
      </c>
      <c r="L717" s="435">
        <f t="shared" si="103"/>
        <v>736112</v>
      </c>
      <c r="M717" s="439">
        <f t="shared" si="107"/>
        <v>736112</v>
      </c>
      <c r="N717" s="435">
        <v>736112</v>
      </c>
      <c r="O717" s="435">
        <v>736112</v>
      </c>
      <c r="P717" s="435">
        <v>736112</v>
      </c>
      <c r="Q717" s="258" t="str">
        <f t="shared" si="106"/>
        <v>12</v>
      </c>
      <c r="R717" s="439">
        <f t="shared" si="108"/>
        <v>736112</v>
      </c>
    </row>
    <row r="718" spans="1:18">
      <c r="A718" s="600">
        <v>225224</v>
      </c>
      <c r="B718" s="600" t="s">
        <v>975</v>
      </c>
      <c r="C718" s="262">
        <v>15451100</v>
      </c>
      <c r="D718" s="258">
        <v>1</v>
      </c>
      <c r="E718" s="258">
        <v>1545</v>
      </c>
      <c r="F718" s="258">
        <v>1</v>
      </c>
      <c r="G718" s="259">
        <v>1</v>
      </c>
      <c r="H718" s="258">
        <v>0</v>
      </c>
      <c r="I718" s="255" t="str">
        <f t="shared" si="105"/>
        <v>22522415O280</v>
      </c>
      <c r="J718" s="255"/>
      <c r="K718" s="435">
        <v>218607</v>
      </c>
      <c r="L718" s="435">
        <f t="shared" si="103"/>
        <v>59000</v>
      </c>
      <c r="M718" s="439">
        <f t="shared" si="107"/>
        <v>218607</v>
      </c>
      <c r="N718" s="435">
        <v>59000</v>
      </c>
      <c r="O718" s="435">
        <v>59000</v>
      </c>
      <c r="P718" s="435">
        <v>59000</v>
      </c>
      <c r="Q718" s="258" t="str">
        <f t="shared" si="106"/>
        <v>11</v>
      </c>
      <c r="R718" s="439">
        <f t="shared" si="108"/>
        <v>59000</v>
      </c>
    </row>
    <row r="719" spans="1:18">
      <c r="A719" s="600">
        <v>225224</v>
      </c>
      <c r="B719" s="600" t="s">
        <v>975</v>
      </c>
      <c r="C719" s="262">
        <v>15451109</v>
      </c>
      <c r="D719" s="258">
        <v>1</v>
      </c>
      <c r="E719" s="258">
        <v>1545</v>
      </c>
      <c r="F719" s="258">
        <v>1</v>
      </c>
      <c r="G719" s="259">
        <v>1</v>
      </c>
      <c r="H719" s="258">
        <v>9</v>
      </c>
      <c r="I719" s="255" t="str">
        <f t="shared" si="105"/>
        <v>22522415O280</v>
      </c>
      <c r="J719" s="255"/>
      <c r="K719" s="435">
        <v>918465</v>
      </c>
      <c r="L719" s="435">
        <f t="shared" si="103"/>
        <v>918465</v>
      </c>
      <c r="M719" s="439">
        <f t="shared" si="107"/>
        <v>918465</v>
      </c>
      <c r="N719" s="435">
        <v>918465</v>
      </c>
      <c r="O719" s="435">
        <v>918465</v>
      </c>
      <c r="P719" s="435">
        <v>918465</v>
      </c>
      <c r="Q719" s="258" t="str">
        <f t="shared" si="106"/>
        <v>11</v>
      </c>
      <c r="R719" s="439">
        <f t="shared" si="108"/>
        <v>918465</v>
      </c>
    </row>
    <row r="720" spans="1:18">
      <c r="A720" s="600">
        <v>225224</v>
      </c>
      <c r="B720" s="600" t="s">
        <v>975</v>
      </c>
      <c r="C720" s="262">
        <v>15451110</v>
      </c>
      <c r="D720" s="258">
        <v>1</v>
      </c>
      <c r="E720" s="258">
        <v>1545</v>
      </c>
      <c r="F720" s="258">
        <v>1</v>
      </c>
      <c r="G720" s="259">
        <v>1</v>
      </c>
      <c r="H720" s="258">
        <v>10</v>
      </c>
      <c r="I720" s="255" t="str">
        <f t="shared" si="105"/>
        <v>22522415O280</v>
      </c>
      <c r="J720" s="255"/>
      <c r="K720" s="435">
        <v>113387</v>
      </c>
      <c r="L720" s="435">
        <f t="shared" si="103"/>
        <v>544669.93000000005</v>
      </c>
      <c r="M720" s="439">
        <f t="shared" si="107"/>
        <v>113387</v>
      </c>
      <c r="N720" s="435">
        <v>544669.93000000005</v>
      </c>
      <c r="O720" s="435">
        <v>546062.18000000005</v>
      </c>
      <c r="P720" s="435">
        <v>544669.93000000005</v>
      </c>
      <c r="Q720" s="258" t="str">
        <f t="shared" si="106"/>
        <v>11</v>
      </c>
      <c r="R720" s="439">
        <f t="shared" si="108"/>
        <v>544669.93000000005</v>
      </c>
    </row>
    <row r="721" spans="1:18">
      <c r="A721" s="600">
        <v>225224</v>
      </c>
      <c r="B721" s="600" t="s">
        <v>975</v>
      </c>
      <c r="C721" s="262">
        <v>15452100</v>
      </c>
      <c r="D721" s="258">
        <v>1</v>
      </c>
      <c r="E721" s="258">
        <v>1545</v>
      </c>
      <c r="F721" s="258">
        <v>2</v>
      </c>
      <c r="G721" s="259">
        <v>1</v>
      </c>
      <c r="H721" s="258">
        <v>0</v>
      </c>
      <c r="I721" s="255" t="str">
        <f t="shared" si="105"/>
        <v>22522415O280</v>
      </c>
      <c r="J721" s="255"/>
      <c r="K721" s="435">
        <v>145738</v>
      </c>
      <c r="L721" s="435">
        <f t="shared" si="103"/>
        <v>75206.16</v>
      </c>
      <c r="M721" s="439">
        <f t="shared" si="107"/>
        <v>145738</v>
      </c>
      <c r="N721" s="435">
        <v>75206.16</v>
      </c>
      <c r="O721" s="435">
        <v>76814.179999999993</v>
      </c>
      <c r="P721" s="435">
        <v>75206.159999999989</v>
      </c>
      <c r="Q721" s="258" t="str">
        <f t="shared" si="106"/>
        <v>12</v>
      </c>
      <c r="R721" s="439">
        <f t="shared" si="108"/>
        <v>75206.159999999989</v>
      </c>
    </row>
    <row r="722" spans="1:18">
      <c r="A722" s="600">
        <v>225224</v>
      </c>
      <c r="B722" s="600" t="s">
        <v>975</v>
      </c>
      <c r="C722" s="262">
        <v>15452109</v>
      </c>
      <c r="D722" s="258">
        <v>1</v>
      </c>
      <c r="E722" s="258">
        <v>1545</v>
      </c>
      <c r="F722" s="258">
        <v>2</v>
      </c>
      <c r="G722" s="259">
        <v>1</v>
      </c>
      <c r="H722" s="258">
        <v>9</v>
      </c>
      <c r="I722" s="255" t="str">
        <f t="shared" si="105"/>
        <v>22522415O280</v>
      </c>
      <c r="J722" s="255"/>
      <c r="K722" s="435">
        <v>612310</v>
      </c>
      <c r="L722" s="435">
        <f t="shared" si="103"/>
        <v>610823.93000000005</v>
      </c>
      <c r="M722" s="439">
        <f t="shared" si="107"/>
        <v>612310</v>
      </c>
      <c r="N722" s="435">
        <v>610823.93000000005</v>
      </c>
      <c r="O722" s="435">
        <v>612310</v>
      </c>
      <c r="P722" s="435">
        <v>610823.93000000005</v>
      </c>
      <c r="Q722" s="258" t="str">
        <f t="shared" si="106"/>
        <v>12</v>
      </c>
      <c r="R722" s="439">
        <f t="shared" si="108"/>
        <v>610823.93000000005</v>
      </c>
    </row>
    <row r="723" spans="1:18">
      <c r="A723" s="600">
        <v>225224</v>
      </c>
      <c r="B723" s="600" t="s">
        <v>975</v>
      </c>
      <c r="C723" s="262">
        <v>15452110</v>
      </c>
      <c r="D723" s="258">
        <v>1</v>
      </c>
      <c r="E723" s="258">
        <v>1545</v>
      </c>
      <c r="F723" s="258">
        <v>2</v>
      </c>
      <c r="G723" s="259">
        <v>1</v>
      </c>
      <c r="H723" s="258">
        <v>10</v>
      </c>
      <c r="I723" s="255" t="str">
        <f t="shared" si="105"/>
        <v>22522415O280</v>
      </c>
      <c r="J723" s="255"/>
      <c r="K723" s="435">
        <v>75592</v>
      </c>
      <c r="L723" s="435">
        <f t="shared" si="103"/>
        <v>75592</v>
      </c>
      <c r="M723" s="439">
        <f t="shared" si="107"/>
        <v>75592</v>
      </c>
      <c r="N723" s="435">
        <v>75592</v>
      </c>
      <c r="O723" s="435">
        <v>75592</v>
      </c>
      <c r="P723" s="435">
        <v>75592</v>
      </c>
      <c r="Q723" s="258" t="str">
        <f t="shared" si="106"/>
        <v>12</v>
      </c>
      <c r="R723" s="439">
        <f t="shared" si="108"/>
        <v>75592</v>
      </c>
    </row>
    <row r="724" spans="1:18">
      <c r="A724" s="600">
        <v>225224</v>
      </c>
      <c r="B724" s="600" t="s">
        <v>975</v>
      </c>
      <c r="C724" s="262">
        <v>15461100</v>
      </c>
      <c r="D724" s="258">
        <v>1</v>
      </c>
      <c r="E724" s="258">
        <v>1546</v>
      </c>
      <c r="F724" s="258">
        <v>1</v>
      </c>
      <c r="G724" s="259">
        <v>1</v>
      </c>
      <c r="H724" s="258">
        <v>0</v>
      </c>
      <c r="I724" s="255" t="str">
        <f t="shared" si="105"/>
        <v>22522415O280</v>
      </c>
      <c r="J724" s="255"/>
      <c r="K724" s="435">
        <v>346940</v>
      </c>
      <c r="L724" s="435">
        <f t="shared" si="103"/>
        <v>281021.40999999997</v>
      </c>
      <c r="M724" s="439">
        <f t="shared" si="107"/>
        <v>346940</v>
      </c>
      <c r="N724" s="435">
        <v>281021.40999999997</v>
      </c>
      <c r="O724" s="435">
        <v>281200</v>
      </c>
      <c r="P724" s="435">
        <v>281021.40999999997</v>
      </c>
      <c r="Q724" s="258" t="str">
        <f t="shared" si="106"/>
        <v>11</v>
      </c>
      <c r="R724" s="439">
        <f t="shared" si="108"/>
        <v>281021.40999999997</v>
      </c>
    </row>
    <row r="725" spans="1:18">
      <c r="A725" s="600">
        <v>225224</v>
      </c>
      <c r="B725" s="600" t="s">
        <v>975</v>
      </c>
      <c r="C725" s="262">
        <v>15461151</v>
      </c>
      <c r="D725" s="258">
        <v>1</v>
      </c>
      <c r="E725" s="258">
        <v>1546</v>
      </c>
      <c r="F725" s="258">
        <v>1</v>
      </c>
      <c r="G725" s="259">
        <v>1</v>
      </c>
      <c r="H725" s="258">
        <v>51</v>
      </c>
      <c r="I725" s="255" t="str">
        <f t="shared" si="105"/>
        <v>22522415O280</v>
      </c>
      <c r="J725" s="255"/>
      <c r="K725" s="435">
        <v>1850838</v>
      </c>
      <c r="L725" s="435">
        <f t="shared" si="103"/>
        <v>1850838</v>
      </c>
      <c r="M725" s="439">
        <f t="shared" si="107"/>
        <v>1850838</v>
      </c>
      <c r="N725" s="435">
        <v>1850838</v>
      </c>
      <c r="O725" s="435">
        <v>1850838</v>
      </c>
      <c r="P725" s="435">
        <v>1850838</v>
      </c>
      <c r="Q725" s="258" t="str">
        <f t="shared" si="106"/>
        <v>11</v>
      </c>
      <c r="R725" s="439">
        <f t="shared" si="108"/>
        <v>1850838</v>
      </c>
    </row>
    <row r="726" spans="1:18">
      <c r="A726" s="600">
        <v>225224</v>
      </c>
      <c r="B726" s="600" t="s">
        <v>975</v>
      </c>
      <c r="C726" s="262">
        <v>15462100</v>
      </c>
      <c r="D726" s="258">
        <v>1</v>
      </c>
      <c r="E726" s="258">
        <v>1546</v>
      </c>
      <c r="F726" s="258">
        <v>2</v>
      </c>
      <c r="G726" s="259">
        <v>1</v>
      </c>
      <c r="H726" s="258">
        <v>0</v>
      </c>
      <c r="I726" s="255" t="str">
        <f t="shared" si="105"/>
        <v>22522415O280</v>
      </c>
      <c r="J726" s="255"/>
      <c r="K726" s="435">
        <v>231292</v>
      </c>
      <c r="L726" s="435">
        <f t="shared" si="103"/>
        <v>143346.43</v>
      </c>
      <c r="M726" s="439">
        <f t="shared" si="107"/>
        <v>231292</v>
      </c>
      <c r="N726" s="435">
        <v>143346.43</v>
      </c>
      <c r="O726" s="435">
        <v>143346.43</v>
      </c>
      <c r="P726" s="435">
        <v>143346.43</v>
      </c>
      <c r="Q726" s="258" t="str">
        <f t="shared" si="106"/>
        <v>12</v>
      </c>
      <c r="R726" s="439">
        <f t="shared" si="108"/>
        <v>143346.43</v>
      </c>
    </row>
    <row r="727" spans="1:18">
      <c r="A727" s="600">
        <v>225224</v>
      </c>
      <c r="B727" s="600" t="s">
        <v>975</v>
      </c>
      <c r="C727" s="262">
        <v>15462151</v>
      </c>
      <c r="D727" s="258">
        <v>1</v>
      </c>
      <c r="E727" s="258">
        <v>1546</v>
      </c>
      <c r="F727" s="258">
        <v>2</v>
      </c>
      <c r="G727" s="259">
        <v>1</v>
      </c>
      <c r="H727" s="258">
        <v>51</v>
      </c>
      <c r="I727" s="255" t="str">
        <f t="shared" si="105"/>
        <v>22522415O280</v>
      </c>
      <c r="J727" s="255"/>
      <c r="K727" s="435">
        <v>1233892</v>
      </c>
      <c r="L727" s="435">
        <f t="shared" si="103"/>
        <v>1233892</v>
      </c>
      <c r="M727" s="439">
        <f t="shared" si="107"/>
        <v>1233892</v>
      </c>
      <c r="N727" s="435">
        <v>1233892</v>
      </c>
      <c r="O727" s="435">
        <v>1233892</v>
      </c>
      <c r="P727" s="435">
        <v>1233892</v>
      </c>
      <c r="Q727" s="258" t="str">
        <f t="shared" si="106"/>
        <v>12</v>
      </c>
      <c r="R727" s="439">
        <f t="shared" si="108"/>
        <v>1233892</v>
      </c>
    </row>
    <row r="728" spans="1:18">
      <c r="A728" s="600">
        <v>225224</v>
      </c>
      <c r="B728" s="600" t="s">
        <v>975</v>
      </c>
      <c r="C728" s="262">
        <v>15471100</v>
      </c>
      <c r="D728" s="258">
        <v>1</v>
      </c>
      <c r="E728" s="258">
        <v>1547</v>
      </c>
      <c r="F728" s="258">
        <v>1</v>
      </c>
      <c r="G728" s="259">
        <v>1</v>
      </c>
      <c r="H728" s="258">
        <v>0</v>
      </c>
      <c r="I728" s="255" t="str">
        <f t="shared" si="105"/>
        <v>22522415O280</v>
      </c>
      <c r="J728" s="255"/>
      <c r="K728" s="435">
        <v>109036</v>
      </c>
      <c r="L728" s="435">
        <f t="shared" si="103"/>
        <v>99036</v>
      </c>
      <c r="M728" s="439">
        <f t="shared" si="107"/>
        <v>109036</v>
      </c>
      <c r="N728" s="435">
        <v>99036</v>
      </c>
      <c r="O728" s="435">
        <v>99036</v>
      </c>
      <c r="P728" s="435">
        <v>99036</v>
      </c>
      <c r="Q728" s="258" t="str">
        <f t="shared" si="106"/>
        <v>11</v>
      </c>
      <c r="R728" s="439">
        <f t="shared" si="108"/>
        <v>99036</v>
      </c>
    </row>
    <row r="729" spans="1:18">
      <c r="A729" s="600">
        <v>225224</v>
      </c>
      <c r="B729" s="600" t="s">
        <v>975</v>
      </c>
      <c r="C729" s="262">
        <v>15472100</v>
      </c>
      <c r="D729" s="258">
        <v>1</v>
      </c>
      <c r="E729" s="258">
        <v>1547</v>
      </c>
      <c r="F729" s="258">
        <v>2</v>
      </c>
      <c r="G729" s="259">
        <v>1</v>
      </c>
      <c r="H729" s="258">
        <v>0</v>
      </c>
      <c r="I729" s="255" t="str">
        <f t="shared" si="105"/>
        <v>22522415O280</v>
      </c>
      <c r="J729" s="255"/>
      <c r="K729" s="435">
        <v>72690</v>
      </c>
      <c r="L729" s="435">
        <f t="shared" si="103"/>
        <v>68690</v>
      </c>
      <c r="M729" s="439">
        <f t="shared" si="107"/>
        <v>72690</v>
      </c>
      <c r="N729" s="435">
        <v>68690</v>
      </c>
      <c r="O729" s="435">
        <v>68690</v>
      </c>
      <c r="P729" s="435">
        <v>68690</v>
      </c>
      <c r="Q729" s="258" t="str">
        <f t="shared" si="106"/>
        <v>12</v>
      </c>
      <c r="R729" s="439">
        <f t="shared" si="108"/>
        <v>68690</v>
      </c>
    </row>
    <row r="730" spans="1:18">
      <c r="A730" s="600">
        <v>225224</v>
      </c>
      <c r="B730" s="600" t="s">
        <v>975</v>
      </c>
      <c r="C730" s="262">
        <v>15481100</v>
      </c>
      <c r="D730" s="258">
        <v>1</v>
      </c>
      <c r="E730" s="258">
        <v>1548</v>
      </c>
      <c r="F730" s="258">
        <v>1</v>
      </c>
      <c r="G730" s="259">
        <v>1</v>
      </c>
      <c r="H730" s="258">
        <v>0</v>
      </c>
      <c r="I730" s="255" t="str">
        <f t="shared" si="105"/>
        <v>22522415O280</v>
      </c>
      <c r="J730" s="255"/>
      <c r="K730" s="435">
        <v>1583883</v>
      </c>
      <c r="L730" s="435">
        <f t="shared" si="103"/>
        <v>1583883</v>
      </c>
      <c r="M730" s="439">
        <f t="shared" si="107"/>
        <v>1583883</v>
      </c>
      <c r="N730" s="435">
        <v>1583883</v>
      </c>
      <c r="O730" s="435">
        <v>1583883</v>
      </c>
      <c r="P730" s="435">
        <v>1583883</v>
      </c>
      <c r="Q730" s="258" t="str">
        <f t="shared" si="106"/>
        <v>11</v>
      </c>
      <c r="R730" s="439">
        <f t="shared" si="108"/>
        <v>1583883</v>
      </c>
    </row>
    <row r="731" spans="1:18">
      <c r="A731" s="600">
        <v>225224</v>
      </c>
      <c r="B731" s="600" t="s">
        <v>975</v>
      </c>
      <c r="C731" s="262">
        <v>15482100</v>
      </c>
      <c r="D731" s="258">
        <v>1</v>
      </c>
      <c r="E731" s="258">
        <v>1548</v>
      </c>
      <c r="F731" s="258">
        <v>2</v>
      </c>
      <c r="G731" s="259">
        <v>1</v>
      </c>
      <c r="H731" s="258">
        <v>0</v>
      </c>
      <c r="I731" s="255" t="str">
        <f t="shared" si="105"/>
        <v>22522415O280</v>
      </c>
      <c r="J731" s="255"/>
      <c r="K731" s="435">
        <v>1055922</v>
      </c>
      <c r="L731" s="435">
        <f t="shared" si="103"/>
        <v>1055922</v>
      </c>
      <c r="M731" s="439">
        <f t="shared" si="107"/>
        <v>1055922</v>
      </c>
      <c r="N731" s="435">
        <v>1055922</v>
      </c>
      <c r="O731" s="435">
        <v>1055922</v>
      </c>
      <c r="P731" s="435">
        <v>1055922</v>
      </c>
      <c r="Q731" s="258" t="str">
        <f t="shared" si="106"/>
        <v>12</v>
      </c>
      <c r="R731" s="439">
        <f t="shared" si="108"/>
        <v>1055922</v>
      </c>
    </row>
    <row r="732" spans="1:18">
      <c r="A732" s="600">
        <v>225224</v>
      </c>
      <c r="B732" s="600" t="s">
        <v>975</v>
      </c>
      <c r="C732" s="262">
        <v>15511100</v>
      </c>
      <c r="D732" s="258">
        <v>1</v>
      </c>
      <c r="E732" s="258">
        <v>1551</v>
      </c>
      <c r="F732" s="258">
        <v>1</v>
      </c>
      <c r="G732" s="259">
        <v>1</v>
      </c>
      <c r="H732" s="258">
        <v>0</v>
      </c>
      <c r="I732" s="255" t="str">
        <f t="shared" si="105"/>
        <v>22522415O280</v>
      </c>
      <c r="J732" s="255"/>
      <c r="K732" s="435">
        <v>3238</v>
      </c>
      <c r="L732" s="435">
        <f t="shared" si="103"/>
        <v>3238</v>
      </c>
      <c r="M732" s="439">
        <f t="shared" si="107"/>
        <v>3238</v>
      </c>
      <c r="N732" s="435">
        <v>3238</v>
      </c>
      <c r="O732" s="435">
        <v>3238</v>
      </c>
      <c r="P732" s="435">
        <v>3238</v>
      </c>
      <c r="Q732" s="258" t="str">
        <f t="shared" si="106"/>
        <v>11</v>
      </c>
      <c r="R732" s="439">
        <f t="shared" si="108"/>
        <v>3238</v>
      </c>
    </row>
    <row r="733" spans="1:18">
      <c r="A733" s="600">
        <v>225224</v>
      </c>
      <c r="B733" s="600" t="s">
        <v>975</v>
      </c>
      <c r="C733" s="262">
        <v>15512100</v>
      </c>
      <c r="D733" s="258">
        <v>1</v>
      </c>
      <c r="E733" s="258">
        <v>1551</v>
      </c>
      <c r="F733" s="258">
        <v>2</v>
      </c>
      <c r="G733" s="259">
        <v>1</v>
      </c>
      <c r="H733" s="258">
        <v>0</v>
      </c>
      <c r="I733" s="255" t="str">
        <f t="shared" si="105"/>
        <v>22522415O280</v>
      </c>
      <c r="J733" s="255"/>
      <c r="K733" s="435">
        <v>2159</v>
      </c>
      <c r="L733" s="435">
        <f t="shared" si="103"/>
        <v>2159</v>
      </c>
      <c r="M733" s="439">
        <f t="shared" si="107"/>
        <v>2159</v>
      </c>
      <c r="N733" s="435">
        <v>2159</v>
      </c>
      <c r="O733" s="435">
        <v>2159</v>
      </c>
      <c r="P733" s="435">
        <v>2159</v>
      </c>
      <c r="Q733" s="258" t="str">
        <f t="shared" si="106"/>
        <v>12</v>
      </c>
      <c r="R733" s="439">
        <f t="shared" si="108"/>
        <v>2159</v>
      </c>
    </row>
    <row r="734" spans="1:18">
      <c r="A734" s="600">
        <v>225224</v>
      </c>
      <c r="B734" s="600" t="s">
        <v>975</v>
      </c>
      <c r="C734" s="262">
        <v>15911100</v>
      </c>
      <c r="D734" s="258">
        <v>1</v>
      </c>
      <c r="E734" s="258">
        <v>1591</v>
      </c>
      <c r="F734" s="258">
        <v>1</v>
      </c>
      <c r="G734" s="259">
        <v>1</v>
      </c>
      <c r="H734" s="258">
        <v>0</v>
      </c>
      <c r="I734" s="255" t="str">
        <f t="shared" si="105"/>
        <v>22522415O280</v>
      </c>
      <c r="J734" s="255"/>
      <c r="K734" s="435">
        <v>3544335</v>
      </c>
      <c r="L734" s="435">
        <f t="shared" si="103"/>
        <v>2548774.89</v>
      </c>
      <c r="M734" s="439">
        <f t="shared" si="107"/>
        <v>3544335</v>
      </c>
      <c r="N734" s="435">
        <v>2548774.89</v>
      </c>
      <c r="O734" s="435">
        <v>2548774.89</v>
      </c>
      <c r="P734" s="435">
        <v>2548774.8899999997</v>
      </c>
      <c r="Q734" s="258" t="str">
        <f t="shared" si="106"/>
        <v>11</v>
      </c>
      <c r="R734" s="439">
        <f t="shared" si="108"/>
        <v>2548774.8899999997</v>
      </c>
    </row>
    <row r="735" spans="1:18">
      <c r="A735" s="600">
        <v>225224</v>
      </c>
      <c r="B735" s="600" t="s">
        <v>975</v>
      </c>
      <c r="C735" s="262">
        <v>15912100</v>
      </c>
      <c r="D735" s="258">
        <v>1</v>
      </c>
      <c r="E735" s="258">
        <v>1591</v>
      </c>
      <c r="F735" s="258">
        <v>2</v>
      </c>
      <c r="G735" s="259">
        <v>1</v>
      </c>
      <c r="H735" s="258">
        <v>0</v>
      </c>
      <c r="I735" s="255" t="str">
        <f t="shared" si="105"/>
        <v>22522415O280</v>
      </c>
      <c r="J735" s="255"/>
      <c r="K735" s="435">
        <v>2362890</v>
      </c>
      <c r="L735" s="435">
        <f t="shared" si="103"/>
        <v>1662347.87</v>
      </c>
      <c r="M735" s="439">
        <f t="shared" si="107"/>
        <v>2362890</v>
      </c>
      <c r="N735" s="435">
        <v>1662347.87</v>
      </c>
      <c r="O735" s="435">
        <v>1662347.87</v>
      </c>
      <c r="P735" s="435">
        <v>1662347.87</v>
      </c>
      <c r="Q735" s="258" t="str">
        <f t="shared" si="106"/>
        <v>12</v>
      </c>
      <c r="R735" s="439">
        <f t="shared" si="108"/>
        <v>1662347.87</v>
      </c>
    </row>
    <row r="736" spans="1:18">
      <c r="A736" s="600">
        <v>225224</v>
      </c>
      <c r="B736" s="600" t="s">
        <v>975</v>
      </c>
      <c r="C736" s="262">
        <v>15991100</v>
      </c>
      <c r="D736" s="258">
        <v>1</v>
      </c>
      <c r="E736" s="258">
        <v>1599</v>
      </c>
      <c r="F736" s="258">
        <v>1</v>
      </c>
      <c r="G736" s="259">
        <v>1</v>
      </c>
      <c r="H736" s="258">
        <v>0</v>
      </c>
      <c r="I736" s="255" t="str">
        <f t="shared" si="105"/>
        <v>22522415O280</v>
      </c>
      <c r="J736" s="255"/>
      <c r="K736" s="435">
        <v>239173</v>
      </c>
      <c r="L736" s="435">
        <f t="shared" si="103"/>
        <v>205175.2</v>
      </c>
      <c r="M736" s="439">
        <f t="shared" si="107"/>
        <v>239173</v>
      </c>
      <c r="N736" s="435">
        <v>205175.2</v>
      </c>
      <c r="O736" s="435">
        <v>239173</v>
      </c>
      <c r="P736" s="435">
        <v>205175.2</v>
      </c>
      <c r="Q736" s="258" t="str">
        <f t="shared" si="106"/>
        <v>11</v>
      </c>
      <c r="R736" s="439">
        <f t="shared" si="108"/>
        <v>205175.2</v>
      </c>
    </row>
    <row r="737" spans="1:18">
      <c r="A737" s="600">
        <v>225224</v>
      </c>
      <c r="B737" s="600" t="s">
        <v>975</v>
      </c>
      <c r="C737" s="262">
        <v>15992100</v>
      </c>
      <c r="D737" s="258">
        <v>1</v>
      </c>
      <c r="E737" s="258">
        <v>1599</v>
      </c>
      <c r="F737" s="258">
        <v>2</v>
      </c>
      <c r="G737" s="259">
        <v>1</v>
      </c>
      <c r="H737" s="258">
        <v>0</v>
      </c>
      <c r="I737" s="255" t="str">
        <f t="shared" si="105"/>
        <v>22522415O280</v>
      </c>
      <c r="J737" s="255"/>
      <c r="K737" s="435">
        <v>159449</v>
      </c>
      <c r="L737" s="435">
        <f t="shared" si="103"/>
        <v>153046.29999999999</v>
      </c>
      <c r="M737" s="439">
        <f t="shared" si="107"/>
        <v>159449</v>
      </c>
      <c r="N737" s="435">
        <v>153046.29999999999</v>
      </c>
      <c r="O737" s="435">
        <v>159449</v>
      </c>
      <c r="P737" s="435">
        <v>153046.29999999999</v>
      </c>
      <c r="Q737" s="258" t="str">
        <f t="shared" si="106"/>
        <v>12</v>
      </c>
      <c r="R737" s="439">
        <f t="shared" si="108"/>
        <v>153046.29999999999</v>
      </c>
    </row>
    <row r="738" spans="1:18">
      <c r="A738" s="600">
        <v>225224</v>
      </c>
      <c r="B738" s="600" t="s">
        <v>975</v>
      </c>
      <c r="C738" s="262">
        <v>17141100</v>
      </c>
      <c r="D738" s="258">
        <v>1</v>
      </c>
      <c r="E738" s="258">
        <v>1714</v>
      </c>
      <c r="F738" s="258">
        <v>1</v>
      </c>
      <c r="G738" s="259">
        <v>1</v>
      </c>
      <c r="H738" s="258">
        <v>0</v>
      </c>
      <c r="I738" s="255" t="str">
        <f t="shared" si="105"/>
        <v>22522415O280</v>
      </c>
      <c r="J738" s="255"/>
      <c r="K738" s="435">
        <v>925517</v>
      </c>
      <c r="L738" s="435">
        <f t="shared" si="103"/>
        <v>1513255.4</v>
      </c>
      <c r="M738" s="439">
        <f t="shared" si="107"/>
        <v>925517</v>
      </c>
      <c r="N738" s="435">
        <v>1513255.4</v>
      </c>
      <c r="O738" s="435">
        <v>1513255.4</v>
      </c>
      <c r="P738" s="435">
        <v>1513255.4</v>
      </c>
      <c r="Q738" s="258" t="str">
        <f t="shared" si="106"/>
        <v>11</v>
      </c>
      <c r="R738" s="439">
        <f t="shared" si="108"/>
        <v>1513255.4</v>
      </c>
    </row>
    <row r="739" spans="1:18">
      <c r="A739" s="600">
        <v>225224</v>
      </c>
      <c r="B739" s="600" t="s">
        <v>975</v>
      </c>
      <c r="C739" s="262">
        <v>17142100</v>
      </c>
      <c r="D739" s="258">
        <v>1</v>
      </c>
      <c r="E739" s="258">
        <v>1714</v>
      </c>
      <c r="F739" s="258">
        <v>2</v>
      </c>
      <c r="G739" s="259">
        <v>1</v>
      </c>
      <c r="H739" s="258">
        <v>0</v>
      </c>
      <c r="I739" s="255" t="str">
        <f t="shared" si="105"/>
        <v>22522415O280</v>
      </c>
      <c r="J739" s="255"/>
      <c r="K739" s="435">
        <v>617011</v>
      </c>
      <c r="L739" s="435">
        <f t="shared" si="103"/>
        <v>617011</v>
      </c>
      <c r="M739" s="439">
        <f t="shared" si="107"/>
        <v>617011</v>
      </c>
      <c r="N739" s="435">
        <v>617011</v>
      </c>
      <c r="O739" s="435">
        <v>617011</v>
      </c>
      <c r="P739" s="435">
        <v>617011</v>
      </c>
      <c r="Q739" s="258" t="str">
        <f t="shared" si="106"/>
        <v>12</v>
      </c>
      <c r="R739" s="439">
        <f t="shared" si="108"/>
        <v>617011</v>
      </c>
    </row>
    <row r="740" spans="1:18">
      <c r="A740" s="600">
        <v>225224</v>
      </c>
      <c r="B740" s="600" t="s">
        <v>975</v>
      </c>
      <c r="C740" s="262">
        <v>39811100</v>
      </c>
      <c r="D740" s="258">
        <v>3</v>
      </c>
      <c r="E740" s="258">
        <v>3981</v>
      </c>
      <c r="F740" s="258">
        <v>1</v>
      </c>
      <c r="G740" s="259">
        <v>1</v>
      </c>
      <c r="H740" s="258">
        <v>0</v>
      </c>
      <c r="I740" s="255" t="str">
        <f t="shared" si="105"/>
        <v>22522415O280</v>
      </c>
      <c r="J740" s="255"/>
      <c r="K740" s="435">
        <v>0</v>
      </c>
      <c r="L740" s="435">
        <f t="shared" ref="L740:L747" si="109">+N740</f>
        <v>74543</v>
      </c>
      <c r="M740" s="439">
        <f t="shared" si="107"/>
        <v>0</v>
      </c>
      <c r="N740" s="435">
        <v>74543</v>
      </c>
      <c r="O740" s="435">
        <v>74543</v>
      </c>
      <c r="P740" s="435">
        <v>74543</v>
      </c>
      <c r="Q740" s="258" t="str">
        <f t="shared" si="106"/>
        <v>31</v>
      </c>
      <c r="R740" s="439">
        <f t="shared" si="108"/>
        <v>74543</v>
      </c>
    </row>
    <row r="741" spans="1:18">
      <c r="A741" s="600">
        <v>225224</v>
      </c>
      <c r="B741" s="600" t="s">
        <v>975</v>
      </c>
      <c r="C741" s="262">
        <v>39811200</v>
      </c>
      <c r="D741" s="258">
        <v>3</v>
      </c>
      <c r="E741" s="258">
        <v>3981</v>
      </c>
      <c r="F741" s="258">
        <v>1</v>
      </c>
      <c r="G741" s="259">
        <v>2</v>
      </c>
      <c r="H741" s="258">
        <v>0</v>
      </c>
      <c r="I741" s="255" t="str">
        <f t="shared" si="105"/>
        <v>22522415O280</v>
      </c>
      <c r="J741" s="255"/>
      <c r="K741" s="435">
        <v>982915</v>
      </c>
      <c r="L741" s="435">
        <f t="shared" si="109"/>
        <v>938189</v>
      </c>
      <c r="M741" s="439">
        <f t="shared" si="107"/>
        <v>982915</v>
      </c>
      <c r="N741" s="435">
        <v>938189</v>
      </c>
      <c r="O741" s="435">
        <f t="shared" ref="O741:O742" si="110">P741</f>
        <v>938189</v>
      </c>
      <c r="P741" s="435">
        <v>938189</v>
      </c>
      <c r="Q741" s="258" t="str">
        <f t="shared" si="106"/>
        <v>31</v>
      </c>
      <c r="R741" s="439">
        <f t="shared" si="108"/>
        <v>938189</v>
      </c>
    </row>
    <row r="742" spans="1:18">
      <c r="A742" s="600">
        <v>225224</v>
      </c>
      <c r="B742" s="600" t="s">
        <v>975</v>
      </c>
      <c r="C742" s="262">
        <v>39812200</v>
      </c>
      <c r="D742" s="258">
        <v>3</v>
      </c>
      <c r="E742" s="258">
        <v>3981</v>
      </c>
      <c r="F742" s="258">
        <v>2</v>
      </c>
      <c r="G742" s="259">
        <v>2</v>
      </c>
      <c r="H742" s="258">
        <v>0</v>
      </c>
      <c r="I742" s="255" t="str">
        <f t="shared" si="105"/>
        <v>22522415O280</v>
      </c>
      <c r="J742" s="255"/>
      <c r="K742" s="435">
        <v>655277</v>
      </c>
      <c r="L742" s="435">
        <f t="shared" si="109"/>
        <v>625460</v>
      </c>
      <c r="M742" s="439">
        <f t="shared" si="107"/>
        <v>655277</v>
      </c>
      <c r="N742" s="435">
        <v>625460</v>
      </c>
      <c r="O742" s="435">
        <f t="shared" si="110"/>
        <v>625460</v>
      </c>
      <c r="P742" s="435">
        <v>625460</v>
      </c>
      <c r="Q742" s="258" t="str">
        <f t="shared" si="106"/>
        <v>32</v>
      </c>
      <c r="R742" s="439">
        <f t="shared" si="108"/>
        <v>625460</v>
      </c>
    </row>
    <row r="743" spans="1:18">
      <c r="A743" s="600">
        <v>225224</v>
      </c>
      <c r="B743" s="600" t="s">
        <v>975</v>
      </c>
      <c r="C743" s="262">
        <v>39821100</v>
      </c>
      <c r="D743" s="258">
        <v>3</v>
      </c>
      <c r="E743" s="258">
        <v>3982</v>
      </c>
      <c r="F743" s="258">
        <v>1</v>
      </c>
      <c r="G743" s="259">
        <v>1</v>
      </c>
      <c r="H743" s="258">
        <v>0</v>
      </c>
      <c r="I743" s="255" t="str">
        <f t="shared" si="105"/>
        <v>22522415O280</v>
      </c>
      <c r="J743" s="255"/>
      <c r="K743" s="435">
        <v>599642</v>
      </c>
      <c r="L743" s="435">
        <f t="shared" si="109"/>
        <v>565983.53</v>
      </c>
      <c r="M743" s="439">
        <f t="shared" si="107"/>
        <v>599642</v>
      </c>
      <c r="N743" s="435">
        <v>565983.53</v>
      </c>
      <c r="O743" s="435">
        <v>599642</v>
      </c>
      <c r="P743" s="435">
        <v>565983.53</v>
      </c>
      <c r="Q743" s="258" t="str">
        <f t="shared" si="106"/>
        <v>31</v>
      </c>
      <c r="R743" s="439">
        <f t="shared" si="108"/>
        <v>565983.53</v>
      </c>
    </row>
    <row r="744" spans="1:18">
      <c r="A744" s="600">
        <v>225224</v>
      </c>
      <c r="B744" s="600" t="s">
        <v>975</v>
      </c>
      <c r="C744" s="262">
        <v>39822100</v>
      </c>
      <c r="D744" s="258">
        <v>3</v>
      </c>
      <c r="E744" s="258">
        <v>3982</v>
      </c>
      <c r="F744" s="258">
        <v>2</v>
      </c>
      <c r="G744" s="259">
        <v>1</v>
      </c>
      <c r="H744" s="258">
        <v>0</v>
      </c>
      <c r="I744" s="255" t="str">
        <f t="shared" si="105"/>
        <v>22522415O280</v>
      </c>
      <c r="J744" s="255"/>
      <c r="K744" s="435">
        <v>399761</v>
      </c>
      <c r="L744" s="435">
        <f t="shared" si="109"/>
        <v>183283</v>
      </c>
      <c r="M744" s="439">
        <f t="shared" si="107"/>
        <v>399761</v>
      </c>
      <c r="N744" s="435">
        <v>183283</v>
      </c>
      <c r="O744" s="435">
        <v>399761</v>
      </c>
      <c r="P744" s="435">
        <v>183283</v>
      </c>
      <c r="Q744" s="258" t="str">
        <f t="shared" si="106"/>
        <v>32</v>
      </c>
      <c r="R744" s="439">
        <f t="shared" si="108"/>
        <v>183283</v>
      </c>
    </row>
    <row r="745" spans="1:18">
      <c r="A745" s="600">
        <v>225224</v>
      </c>
      <c r="B745" s="600" t="s">
        <v>975</v>
      </c>
      <c r="C745" s="262">
        <v>44191100</v>
      </c>
      <c r="D745" s="258">
        <v>4</v>
      </c>
      <c r="E745" s="258">
        <v>4419</v>
      </c>
      <c r="F745" s="258">
        <v>1</v>
      </c>
      <c r="G745" s="259">
        <v>1</v>
      </c>
      <c r="H745" s="258">
        <v>0</v>
      </c>
      <c r="I745" s="255" t="str">
        <f t="shared" si="105"/>
        <v>22522415O280</v>
      </c>
      <c r="J745" s="255"/>
      <c r="K745" s="435">
        <v>1812719</v>
      </c>
      <c r="L745" s="435">
        <f t="shared" si="109"/>
        <v>0</v>
      </c>
      <c r="M745" s="439">
        <f t="shared" si="107"/>
        <v>1812719</v>
      </c>
      <c r="N745" s="435">
        <v>0</v>
      </c>
      <c r="O745" s="435">
        <v>500000</v>
      </c>
      <c r="Q745" s="258" t="str">
        <f t="shared" si="106"/>
        <v>41</v>
      </c>
      <c r="R745" s="439">
        <f t="shared" si="108"/>
        <v>0</v>
      </c>
    </row>
    <row r="746" spans="1:18">
      <c r="A746" s="600">
        <v>225224</v>
      </c>
      <c r="B746" s="600" t="s">
        <v>976</v>
      </c>
      <c r="C746" s="262">
        <v>44191100</v>
      </c>
      <c r="D746" s="258">
        <v>4</v>
      </c>
      <c r="E746" s="258">
        <v>4419</v>
      </c>
      <c r="F746" s="258">
        <v>1</v>
      </c>
      <c r="G746" s="259">
        <v>1</v>
      </c>
      <c r="H746" s="258">
        <v>0</v>
      </c>
      <c r="I746" s="255" t="str">
        <f t="shared" si="105"/>
        <v>22522415O380</v>
      </c>
      <c r="J746" s="255"/>
      <c r="K746" s="435">
        <v>19187281</v>
      </c>
      <c r="L746" s="435">
        <f t="shared" si="109"/>
        <v>7999504.7400000002</v>
      </c>
      <c r="M746" s="439">
        <f t="shared" si="107"/>
        <v>19187281</v>
      </c>
      <c r="N746" s="435">
        <v>7999504.7400000002</v>
      </c>
      <c r="O746" s="435">
        <v>7999504.7400000002</v>
      </c>
      <c r="P746" s="435">
        <v>7999504.7399999993</v>
      </c>
      <c r="Q746" s="258" t="str">
        <f t="shared" si="106"/>
        <v>41</v>
      </c>
      <c r="R746" s="439">
        <f t="shared" si="108"/>
        <v>7999504.7399999993</v>
      </c>
    </row>
    <row r="747" spans="1:18">
      <c r="A747" s="600">
        <v>225224</v>
      </c>
      <c r="B747" s="600" t="s">
        <v>976</v>
      </c>
      <c r="C747" s="262">
        <v>44191165</v>
      </c>
      <c r="D747" s="258">
        <v>4</v>
      </c>
      <c r="E747" s="258">
        <v>4419</v>
      </c>
      <c r="F747" s="258">
        <v>1</v>
      </c>
      <c r="G747" s="259">
        <v>1</v>
      </c>
      <c r="H747" s="258">
        <v>65</v>
      </c>
      <c r="I747" s="255" t="str">
        <f t="shared" si="105"/>
        <v>22522415O380</v>
      </c>
      <c r="J747" s="255"/>
      <c r="K747" s="435">
        <v>0</v>
      </c>
      <c r="L747" s="435">
        <f t="shared" si="109"/>
        <v>20809053.530000001</v>
      </c>
      <c r="M747" s="439">
        <f t="shared" si="107"/>
        <v>0</v>
      </c>
      <c r="N747" s="435">
        <v>20809053.530000001</v>
      </c>
      <c r="O747" s="435">
        <v>20878776.879999999</v>
      </c>
      <c r="P747" s="435">
        <v>20809053.530000001</v>
      </c>
      <c r="Q747" s="258" t="str">
        <f t="shared" si="106"/>
        <v>41</v>
      </c>
      <c r="R747" s="439">
        <f t="shared" si="108"/>
        <v>20809053.530000001</v>
      </c>
    </row>
    <row r="748" spans="1:18">
      <c r="A748" s="600">
        <v>225224</v>
      </c>
      <c r="B748" s="600" t="s">
        <v>1003</v>
      </c>
      <c r="C748" s="262">
        <v>44121100</v>
      </c>
      <c r="D748" s="258">
        <v>4</v>
      </c>
      <c r="E748" s="258">
        <v>4412</v>
      </c>
      <c r="F748" s="258">
        <v>1</v>
      </c>
      <c r="G748" s="259">
        <v>1</v>
      </c>
      <c r="H748" s="258">
        <v>0</v>
      </c>
      <c r="I748" s="255" t="str">
        <f t="shared" si="105"/>
        <v>22522425P680</v>
      </c>
      <c r="J748" s="255"/>
      <c r="K748" s="435">
        <v>24267919</v>
      </c>
      <c r="L748" s="435">
        <f>+K748</f>
        <v>24267919</v>
      </c>
      <c r="M748" s="439">
        <f t="shared" si="107"/>
        <v>24267919</v>
      </c>
      <c r="N748" s="435">
        <v>23971099.219999999</v>
      </c>
      <c r="O748" s="435">
        <v>23986910</v>
      </c>
      <c r="P748" s="435">
        <v>23971099.220000003</v>
      </c>
      <c r="Q748" s="258" t="str">
        <f t="shared" si="106"/>
        <v>41</v>
      </c>
      <c r="R748" s="439">
        <f t="shared" si="108"/>
        <v>23971099.220000003</v>
      </c>
    </row>
    <row r="749" spans="1:18">
      <c r="A749" s="600">
        <v>226203</v>
      </c>
      <c r="B749" s="600">
        <v>111280</v>
      </c>
      <c r="C749" s="262">
        <v>33621100</v>
      </c>
      <c r="D749" s="258">
        <v>3</v>
      </c>
      <c r="E749" s="258">
        <v>3362</v>
      </c>
      <c r="F749" s="258">
        <v>1</v>
      </c>
      <c r="G749" s="259">
        <v>1</v>
      </c>
      <c r="H749" s="258">
        <v>0</v>
      </c>
      <c r="I749" s="255" t="str">
        <f t="shared" si="105"/>
        <v>226203111280</v>
      </c>
      <c r="J749" s="255"/>
      <c r="K749" s="435">
        <v>0</v>
      </c>
      <c r="L749" s="435">
        <f t="shared" ref="L749:L770" si="111">+N749</f>
        <v>13920</v>
      </c>
      <c r="M749" s="439">
        <f t="shared" si="107"/>
        <v>0</v>
      </c>
      <c r="N749" s="435">
        <v>13920</v>
      </c>
      <c r="O749" s="435">
        <v>13920</v>
      </c>
      <c r="Q749" s="258" t="str">
        <f t="shared" si="106"/>
        <v>31</v>
      </c>
      <c r="R749" s="439">
        <f t="shared" si="108"/>
        <v>0</v>
      </c>
    </row>
    <row r="750" spans="1:18">
      <c r="A750" s="600">
        <v>226203</v>
      </c>
      <c r="B750" s="600" t="s">
        <v>975</v>
      </c>
      <c r="C750" s="262">
        <v>25311100</v>
      </c>
      <c r="D750" s="258">
        <v>2</v>
      </c>
      <c r="E750" s="258">
        <v>2531</v>
      </c>
      <c r="F750" s="258">
        <v>1</v>
      </c>
      <c r="G750" s="259">
        <v>1</v>
      </c>
      <c r="H750" s="258">
        <v>0</v>
      </c>
      <c r="I750" s="255" t="str">
        <f t="shared" si="105"/>
        <v>22620315O280</v>
      </c>
      <c r="J750" s="255"/>
      <c r="K750" s="435">
        <v>600000</v>
      </c>
      <c r="L750" s="435">
        <f t="shared" si="111"/>
        <v>399996.15999999997</v>
      </c>
      <c r="M750" s="439">
        <f t="shared" si="107"/>
        <v>600000</v>
      </c>
      <c r="N750" s="435">
        <v>399996.15999999997</v>
      </c>
      <c r="O750" s="435">
        <v>399999</v>
      </c>
      <c r="P750" s="435">
        <v>19998.999999999942</v>
      </c>
      <c r="Q750" s="258" t="str">
        <f t="shared" si="106"/>
        <v>21</v>
      </c>
      <c r="R750" s="439">
        <f t="shared" si="108"/>
        <v>19998.999999999942</v>
      </c>
    </row>
    <row r="751" spans="1:18">
      <c r="A751" s="600">
        <v>226203</v>
      </c>
      <c r="B751" s="600" t="s">
        <v>975</v>
      </c>
      <c r="C751" s="262">
        <v>25411100</v>
      </c>
      <c r="D751" s="258">
        <v>2</v>
      </c>
      <c r="E751" s="258">
        <v>2541</v>
      </c>
      <c r="F751" s="258">
        <v>1</v>
      </c>
      <c r="G751" s="259">
        <v>1</v>
      </c>
      <c r="H751" s="258">
        <v>0</v>
      </c>
      <c r="I751" s="255" t="str">
        <f t="shared" si="105"/>
        <v>22620315O280</v>
      </c>
      <c r="J751" s="255"/>
      <c r="K751" s="435">
        <v>100000</v>
      </c>
      <c r="L751" s="435">
        <f t="shared" si="111"/>
        <v>99206.24</v>
      </c>
      <c r="M751" s="439">
        <f t="shared" si="107"/>
        <v>100000</v>
      </c>
      <c r="N751" s="435">
        <v>99206.24</v>
      </c>
      <c r="O751" s="435">
        <v>100000</v>
      </c>
      <c r="P751" s="435">
        <v>20977.510000000009</v>
      </c>
      <c r="Q751" s="258" t="str">
        <f t="shared" si="106"/>
        <v>21</v>
      </c>
      <c r="R751" s="439">
        <f t="shared" si="108"/>
        <v>20977.510000000009</v>
      </c>
    </row>
    <row r="752" spans="1:18">
      <c r="A752" s="600">
        <v>226203</v>
      </c>
      <c r="B752" s="600" t="s">
        <v>975</v>
      </c>
      <c r="C752" s="262">
        <v>44121100</v>
      </c>
      <c r="D752" s="258">
        <v>4</v>
      </c>
      <c r="E752" s="258">
        <v>4412</v>
      </c>
      <c r="F752" s="258">
        <v>1</v>
      </c>
      <c r="G752" s="259">
        <v>1</v>
      </c>
      <c r="H752" s="258">
        <v>0</v>
      </c>
      <c r="I752" s="255" t="str">
        <f t="shared" si="105"/>
        <v>22620315O280</v>
      </c>
      <c r="J752" s="255"/>
      <c r="K752" s="435">
        <v>1650000</v>
      </c>
      <c r="L752" s="435">
        <f t="shared" si="111"/>
        <v>1649978</v>
      </c>
      <c r="M752" s="439">
        <f t="shared" si="107"/>
        <v>1650000</v>
      </c>
      <c r="N752" s="435">
        <v>1649978</v>
      </c>
      <c r="O752" s="435">
        <v>1649978</v>
      </c>
      <c r="P752" s="435">
        <v>1649978</v>
      </c>
      <c r="Q752" s="258" t="str">
        <f t="shared" si="106"/>
        <v>41</v>
      </c>
      <c r="R752" s="439">
        <f t="shared" si="108"/>
        <v>1649978</v>
      </c>
    </row>
    <row r="753" spans="1:18">
      <c r="A753" s="600">
        <v>226203</v>
      </c>
      <c r="B753" s="600" t="s">
        <v>975</v>
      </c>
      <c r="C753" s="262">
        <v>51112100</v>
      </c>
      <c r="D753" s="258">
        <v>5</v>
      </c>
      <c r="E753" s="258">
        <v>5111</v>
      </c>
      <c r="F753" s="258">
        <v>2</v>
      </c>
      <c r="G753" s="259">
        <v>1</v>
      </c>
      <c r="H753" s="258">
        <v>0</v>
      </c>
      <c r="I753" s="255" t="str">
        <f t="shared" si="105"/>
        <v>22620315O280</v>
      </c>
      <c r="J753" s="255" t="s">
        <v>1061</v>
      </c>
      <c r="K753" s="435">
        <v>19040</v>
      </c>
      <c r="L753" s="435">
        <f t="shared" si="111"/>
        <v>18315.240000000002</v>
      </c>
      <c r="M753" s="439">
        <f t="shared" si="107"/>
        <v>19040</v>
      </c>
      <c r="N753" s="435">
        <v>18315.240000000002</v>
      </c>
      <c r="O753" s="435">
        <v>19040</v>
      </c>
      <c r="P753" s="435">
        <v>18315.239999999998</v>
      </c>
      <c r="Q753" s="258" t="str">
        <f t="shared" si="106"/>
        <v>52</v>
      </c>
      <c r="R753" s="439">
        <f t="shared" si="108"/>
        <v>18315.239999999998</v>
      </c>
    </row>
    <row r="754" spans="1:18">
      <c r="A754" s="600">
        <v>226203</v>
      </c>
      <c r="B754" s="600" t="s">
        <v>975</v>
      </c>
      <c r="C754" s="262">
        <v>51912100</v>
      </c>
      <c r="D754" s="258">
        <v>5</v>
      </c>
      <c r="E754" s="258">
        <v>5191</v>
      </c>
      <c r="F754" s="258">
        <v>2</v>
      </c>
      <c r="G754" s="259">
        <v>1</v>
      </c>
      <c r="H754" s="258">
        <v>0</v>
      </c>
      <c r="I754" s="255" t="str">
        <f t="shared" si="105"/>
        <v>22620315O280</v>
      </c>
      <c r="J754" s="255" t="s">
        <v>1061</v>
      </c>
      <c r="K754" s="435">
        <v>1420</v>
      </c>
      <c r="L754" s="435">
        <f t="shared" si="111"/>
        <v>1276</v>
      </c>
      <c r="M754" s="439">
        <f t="shared" si="107"/>
        <v>1420</v>
      </c>
      <c r="N754" s="435">
        <v>1276</v>
      </c>
      <c r="O754" s="435">
        <v>1420</v>
      </c>
      <c r="P754" s="435">
        <v>1276</v>
      </c>
      <c r="Q754" s="258" t="str">
        <f t="shared" si="106"/>
        <v>52</v>
      </c>
      <c r="R754" s="439">
        <f t="shared" si="108"/>
        <v>1276</v>
      </c>
    </row>
    <row r="755" spans="1:18">
      <c r="A755" s="600">
        <v>226203</v>
      </c>
      <c r="B755" s="600" t="s">
        <v>975</v>
      </c>
      <c r="C755" s="262">
        <v>52112100</v>
      </c>
      <c r="D755" s="258">
        <v>5</v>
      </c>
      <c r="E755" s="258">
        <v>5211</v>
      </c>
      <c r="F755" s="258">
        <v>2</v>
      </c>
      <c r="G755" s="259">
        <v>1</v>
      </c>
      <c r="H755" s="258">
        <v>0</v>
      </c>
      <c r="I755" s="255" t="str">
        <f t="shared" si="105"/>
        <v>22620315O280</v>
      </c>
      <c r="J755" s="255" t="s">
        <v>1061</v>
      </c>
      <c r="K755" s="435">
        <v>15000</v>
      </c>
      <c r="L755" s="435">
        <f t="shared" si="111"/>
        <v>14999</v>
      </c>
      <c r="M755" s="439">
        <f t="shared" si="107"/>
        <v>15000</v>
      </c>
      <c r="N755" s="435">
        <v>14999</v>
      </c>
      <c r="O755" s="435">
        <v>15000</v>
      </c>
      <c r="P755" s="435">
        <v>14999</v>
      </c>
      <c r="Q755" s="258" t="str">
        <f t="shared" si="106"/>
        <v>52</v>
      </c>
      <c r="R755" s="439">
        <f t="shared" si="108"/>
        <v>14999</v>
      </c>
    </row>
    <row r="756" spans="1:18">
      <c r="A756" s="600">
        <v>226203</v>
      </c>
      <c r="B756" s="600" t="s">
        <v>975</v>
      </c>
      <c r="C756" s="262">
        <v>53112100</v>
      </c>
      <c r="D756" s="258">
        <v>5</v>
      </c>
      <c r="E756" s="258">
        <v>5311</v>
      </c>
      <c r="F756" s="258">
        <v>2</v>
      </c>
      <c r="G756" s="259">
        <v>1</v>
      </c>
      <c r="H756" s="258">
        <v>0</v>
      </c>
      <c r="I756" s="255" t="str">
        <f t="shared" si="105"/>
        <v>22620315O280</v>
      </c>
      <c r="J756" s="255" t="s">
        <v>1061</v>
      </c>
      <c r="K756" s="435">
        <v>53500</v>
      </c>
      <c r="L756" s="435">
        <f t="shared" si="111"/>
        <v>52967.3</v>
      </c>
      <c r="M756" s="439">
        <f t="shared" si="107"/>
        <v>53500</v>
      </c>
      <c r="N756" s="435">
        <v>52967.3</v>
      </c>
      <c r="O756" s="435">
        <v>53500</v>
      </c>
      <c r="P756" s="435">
        <v>52967.3</v>
      </c>
      <c r="Q756" s="258" t="str">
        <f t="shared" si="106"/>
        <v>52</v>
      </c>
      <c r="R756" s="439">
        <f t="shared" si="108"/>
        <v>52967.3</v>
      </c>
    </row>
    <row r="757" spans="1:18">
      <c r="A757" s="600">
        <v>226203</v>
      </c>
      <c r="B757" s="600" t="s">
        <v>975</v>
      </c>
      <c r="C757" s="262">
        <v>53212100</v>
      </c>
      <c r="D757" s="258">
        <v>5</v>
      </c>
      <c r="E757" s="258">
        <v>5321</v>
      </c>
      <c r="F757" s="258">
        <v>2</v>
      </c>
      <c r="G757" s="259">
        <v>1</v>
      </c>
      <c r="H757" s="258">
        <v>0</v>
      </c>
      <c r="I757" s="255" t="str">
        <f t="shared" si="105"/>
        <v>22620315O280</v>
      </c>
      <c r="J757" s="255" t="s">
        <v>1061</v>
      </c>
      <c r="K757" s="435">
        <v>15300</v>
      </c>
      <c r="L757" s="435">
        <f t="shared" si="111"/>
        <v>15222.8</v>
      </c>
      <c r="M757" s="439">
        <f t="shared" si="107"/>
        <v>15300</v>
      </c>
      <c r="N757" s="435">
        <v>15222.8</v>
      </c>
      <c r="O757" s="435">
        <v>15300</v>
      </c>
      <c r="P757" s="435">
        <v>15222.8</v>
      </c>
      <c r="Q757" s="258" t="str">
        <f t="shared" si="106"/>
        <v>52</v>
      </c>
      <c r="R757" s="439">
        <f t="shared" si="108"/>
        <v>15222.8</v>
      </c>
    </row>
    <row r="758" spans="1:18">
      <c r="A758" s="600">
        <v>226225</v>
      </c>
      <c r="B758" s="600">
        <v>111280</v>
      </c>
      <c r="C758" s="262">
        <v>31211100</v>
      </c>
      <c r="D758" s="258">
        <v>3</v>
      </c>
      <c r="E758" s="258">
        <v>3121</v>
      </c>
      <c r="F758" s="258">
        <v>1</v>
      </c>
      <c r="G758" s="259">
        <v>1</v>
      </c>
      <c r="H758" s="258">
        <v>0</v>
      </c>
      <c r="I758" s="255" t="str">
        <f t="shared" si="105"/>
        <v>226225111280</v>
      </c>
      <c r="J758" s="255"/>
      <c r="K758" s="435">
        <v>500000</v>
      </c>
      <c r="L758" s="435">
        <f t="shared" si="111"/>
        <v>448783.55</v>
      </c>
      <c r="M758" s="439">
        <f t="shared" si="107"/>
        <v>500000</v>
      </c>
      <c r="N758" s="435">
        <v>448783.55</v>
      </c>
      <c r="O758" s="435">
        <v>448783.55</v>
      </c>
      <c r="Q758" s="258" t="str">
        <f t="shared" si="106"/>
        <v>31</v>
      </c>
      <c r="R758" s="439">
        <f t="shared" si="108"/>
        <v>0</v>
      </c>
    </row>
    <row r="759" spans="1:18">
      <c r="A759" s="600">
        <v>226225</v>
      </c>
      <c r="B759" s="600">
        <v>111280</v>
      </c>
      <c r="C759" s="262">
        <v>33621100</v>
      </c>
      <c r="D759" s="258">
        <v>3</v>
      </c>
      <c r="E759" s="258">
        <v>3362</v>
      </c>
      <c r="F759" s="258">
        <v>1</v>
      </c>
      <c r="G759" s="259">
        <v>1</v>
      </c>
      <c r="H759" s="258">
        <v>0</v>
      </c>
      <c r="I759" s="255" t="str">
        <f t="shared" si="105"/>
        <v>226225111280</v>
      </c>
      <c r="J759" s="255"/>
      <c r="K759" s="435">
        <v>0</v>
      </c>
      <c r="L759" s="435">
        <f t="shared" si="111"/>
        <v>7250</v>
      </c>
      <c r="M759" s="439">
        <f t="shared" si="107"/>
        <v>0</v>
      </c>
      <c r="N759" s="435">
        <v>7250</v>
      </c>
      <c r="O759" s="435">
        <v>7250</v>
      </c>
      <c r="Q759" s="258" t="str">
        <f t="shared" si="106"/>
        <v>31</v>
      </c>
      <c r="R759" s="439">
        <f t="shared" si="108"/>
        <v>0</v>
      </c>
    </row>
    <row r="760" spans="1:18">
      <c r="A760" s="600">
        <v>226225</v>
      </c>
      <c r="B760" s="600">
        <v>111280</v>
      </c>
      <c r="C760" s="262">
        <v>35111100</v>
      </c>
      <c r="D760" s="258">
        <v>3</v>
      </c>
      <c r="E760" s="258">
        <v>3511</v>
      </c>
      <c r="F760" s="258">
        <v>1</v>
      </c>
      <c r="G760" s="259">
        <v>1</v>
      </c>
      <c r="H760" s="258">
        <v>0</v>
      </c>
      <c r="I760" s="255" t="str">
        <f t="shared" si="105"/>
        <v>226225111280</v>
      </c>
      <c r="J760" s="255"/>
      <c r="K760" s="435">
        <v>0</v>
      </c>
      <c r="L760" s="435">
        <f t="shared" si="111"/>
        <v>493852</v>
      </c>
      <c r="M760" s="439">
        <f t="shared" si="107"/>
        <v>0</v>
      </c>
      <c r="N760" s="435">
        <v>493852</v>
      </c>
      <c r="O760" s="435">
        <v>493852</v>
      </c>
      <c r="Q760" s="258" t="str">
        <f t="shared" si="106"/>
        <v>31</v>
      </c>
      <c r="R760" s="439">
        <f t="shared" si="108"/>
        <v>0</v>
      </c>
    </row>
    <row r="761" spans="1:18">
      <c r="A761" s="600">
        <v>226225</v>
      </c>
      <c r="B761" s="600">
        <v>111280</v>
      </c>
      <c r="C761" s="262">
        <v>35711100</v>
      </c>
      <c r="D761" s="258">
        <v>3</v>
      </c>
      <c r="E761" s="258">
        <v>3571</v>
      </c>
      <c r="F761" s="258">
        <v>1</v>
      </c>
      <c r="G761" s="259">
        <v>1</v>
      </c>
      <c r="H761" s="258">
        <v>0</v>
      </c>
      <c r="I761" s="255" t="str">
        <f t="shared" si="105"/>
        <v>226225111280</v>
      </c>
      <c r="J761" s="255"/>
      <c r="K761" s="435">
        <v>150000</v>
      </c>
      <c r="L761" s="435">
        <f t="shared" si="111"/>
        <v>0</v>
      </c>
      <c r="M761" s="439">
        <f t="shared" si="107"/>
        <v>150000</v>
      </c>
      <c r="N761" s="435">
        <v>0</v>
      </c>
      <c r="Q761" s="258" t="str">
        <f t="shared" si="106"/>
        <v>31</v>
      </c>
      <c r="R761" s="439">
        <f t="shared" si="108"/>
        <v>0</v>
      </c>
    </row>
    <row r="762" spans="1:18">
      <c r="A762" s="600">
        <v>226225</v>
      </c>
      <c r="B762" s="600">
        <v>111280</v>
      </c>
      <c r="C762" s="262">
        <v>56212100</v>
      </c>
      <c r="D762" s="258">
        <v>5</v>
      </c>
      <c r="E762" s="258">
        <v>5621</v>
      </c>
      <c r="F762" s="258">
        <v>2</v>
      </c>
      <c r="G762" s="259">
        <v>1</v>
      </c>
      <c r="H762" s="258">
        <v>0</v>
      </c>
      <c r="I762" s="255" t="str">
        <f t="shared" si="105"/>
        <v>226225111280</v>
      </c>
      <c r="J762" s="255" t="s">
        <v>1063</v>
      </c>
      <c r="K762" s="435">
        <v>0</v>
      </c>
      <c r="L762" s="435">
        <f t="shared" si="111"/>
        <v>40600</v>
      </c>
      <c r="M762" s="439">
        <f t="shared" si="107"/>
        <v>0</v>
      </c>
      <c r="N762" s="435">
        <v>40600</v>
      </c>
      <c r="O762" s="435">
        <v>40600</v>
      </c>
      <c r="Q762" s="258" t="str">
        <f t="shared" si="106"/>
        <v>52</v>
      </c>
      <c r="R762" s="439">
        <f t="shared" si="108"/>
        <v>0</v>
      </c>
    </row>
    <row r="763" spans="1:18">
      <c r="A763" s="600">
        <v>226225</v>
      </c>
      <c r="B763" s="600" t="s">
        <v>975</v>
      </c>
      <c r="C763" s="262">
        <v>12212108</v>
      </c>
      <c r="D763" s="258">
        <v>1</v>
      </c>
      <c r="E763" s="258">
        <v>1221</v>
      </c>
      <c r="F763" s="258">
        <v>2</v>
      </c>
      <c r="G763" s="259">
        <v>1</v>
      </c>
      <c r="H763" s="258">
        <v>8</v>
      </c>
      <c r="I763" s="255" t="str">
        <f t="shared" si="105"/>
        <v>22622515O280</v>
      </c>
      <c r="J763" s="255"/>
      <c r="K763" s="435">
        <v>459457</v>
      </c>
      <c r="L763" s="435">
        <f t="shared" si="111"/>
        <v>417532</v>
      </c>
      <c r="M763" s="439">
        <f t="shared" si="107"/>
        <v>459457</v>
      </c>
      <c r="N763" s="435">
        <v>417532</v>
      </c>
      <c r="O763" s="435">
        <v>417532</v>
      </c>
      <c r="P763" s="435">
        <v>417532</v>
      </c>
      <c r="Q763" s="258" t="str">
        <f t="shared" si="106"/>
        <v>12</v>
      </c>
      <c r="R763" s="439">
        <f t="shared" si="108"/>
        <v>417532</v>
      </c>
    </row>
    <row r="764" spans="1:18">
      <c r="A764" s="600">
        <v>226225</v>
      </c>
      <c r="B764" s="600" t="s">
        <v>975</v>
      </c>
      <c r="C764" s="262">
        <v>13232108</v>
      </c>
      <c r="D764" s="258">
        <v>1</v>
      </c>
      <c r="E764" s="258">
        <v>1323</v>
      </c>
      <c r="F764" s="258">
        <v>2</v>
      </c>
      <c r="G764" s="259">
        <v>1</v>
      </c>
      <c r="H764" s="258">
        <v>8</v>
      </c>
      <c r="I764" s="255" t="str">
        <f t="shared" si="105"/>
        <v>22622515O280</v>
      </c>
      <c r="J764" s="255"/>
      <c r="K764" s="435">
        <v>72544</v>
      </c>
      <c r="L764" s="435">
        <f t="shared" si="111"/>
        <v>0</v>
      </c>
      <c r="M764" s="439">
        <f t="shared" si="107"/>
        <v>72544</v>
      </c>
      <c r="N764" s="435">
        <v>0</v>
      </c>
      <c r="Q764" s="258" t="str">
        <f t="shared" si="106"/>
        <v>12</v>
      </c>
      <c r="R764" s="439">
        <f t="shared" si="108"/>
        <v>0</v>
      </c>
    </row>
    <row r="765" spans="1:18">
      <c r="A765" s="600">
        <v>226225</v>
      </c>
      <c r="B765" s="600" t="s">
        <v>975</v>
      </c>
      <c r="C765" s="262">
        <v>14112208</v>
      </c>
      <c r="D765" s="258">
        <v>1</v>
      </c>
      <c r="E765" s="258">
        <v>1411</v>
      </c>
      <c r="F765" s="258">
        <v>2</v>
      </c>
      <c r="G765" s="259">
        <v>2</v>
      </c>
      <c r="H765" s="258">
        <v>8</v>
      </c>
      <c r="I765" s="255" t="str">
        <f t="shared" si="105"/>
        <v>22622515O280</v>
      </c>
      <c r="J765" s="255"/>
      <c r="K765" s="435">
        <v>48317</v>
      </c>
      <c r="L765" s="435">
        <f t="shared" si="111"/>
        <v>28534.28</v>
      </c>
      <c r="M765" s="439">
        <f t="shared" si="107"/>
        <v>48317</v>
      </c>
      <c r="N765" s="435">
        <v>28534.28</v>
      </c>
      <c r="O765" s="435">
        <f t="shared" ref="O765:O766" si="112">P765</f>
        <v>28534.280000000002</v>
      </c>
      <c r="P765" s="435">
        <v>28534.280000000002</v>
      </c>
      <c r="Q765" s="258" t="str">
        <f t="shared" si="106"/>
        <v>12</v>
      </c>
      <c r="R765" s="439">
        <f t="shared" si="108"/>
        <v>28534.280000000002</v>
      </c>
    </row>
    <row r="766" spans="1:18">
      <c r="A766" s="600">
        <v>226225</v>
      </c>
      <c r="B766" s="600" t="s">
        <v>975</v>
      </c>
      <c r="C766" s="262">
        <v>15412208</v>
      </c>
      <c r="D766" s="258">
        <v>1</v>
      </c>
      <c r="E766" s="258">
        <v>1541</v>
      </c>
      <c r="F766" s="258">
        <v>2</v>
      </c>
      <c r="G766" s="259">
        <v>2</v>
      </c>
      <c r="H766" s="258">
        <v>8</v>
      </c>
      <c r="I766" s="255" t="str">
        <f t="shared" si="105"/>
        <v>22622515O280</v>
      </c>
      <c r="J766" s="255"/>
      <c r="K766" s="435">
        <v>111141</v>
      </c>
      <c r="L766" s="435">
        <f t="shared" si="111"/>
        <v>111141</v>
      </c>
      <c r="M766" s="439">
        <f t="shared" si="107"/>
        <v>111141</v>
      </c>
      <c r="N766" s="435">
        <v>111141</v>
      </c>
      <c r="O766" s="435">
        <f t="shared" si="112"/>
        <v>111141</v>
      </c>
      <c r="P766" s="435">
        <v>111141</v>
      </c>
      <c r="Q766" s="258" t="str">
        <f t="shared" si="106"/>
        <v>12</v>
      </c>
      <c r="R766" s="439">
        <f t="shared" si="108"/>
        <v>111141</v>
      </c>
    </row>
    <row r="767" spans="1:18">
      <c r="A767" s="600">
        <v>226225</v>
      </c>
      <c r="B767" s="600" t="s">
        <v>975</v>
      </c>
      <c r="C767" s="262">
        <v>15452108</v>
      </c>
      <c r="D767" s="258">
        <v>1</v>
      </c>
      <c r="E767" s="258">
        <v>1545</v>
      </c>
      <c r="F767" s="258">
        <v>2</v>
      </c>
      <c r="G767" s="259">
        <v>1</v>
      </c>
      <c r="H767" s="258">
        <v>8</v>
      </c>
      <c r="I767" s="255" t="str">
        <f t="shared" si="105"/>
        <v>22622515O280</v>
      </c>
      <c r="J767" s="255"/>
      <c r="K767" s="435">
        <v>18871</v>
      </c>
      <c r="L767" s="435">
        <f t="shared" si="111"/>
        <v>5570</v>
      </c>
      <c r="M767" s="439">
        <f t="shared" si="107"/>
        <v>18871</v>
      </c>
      <c r="N767" s="435">
        <v>5570</v>
      </c>
      <c r="O767" s="435">
        <v>5570</v>
      </c>
      <c r="P767" s="435">
        <v>5570</v>
      </c>
      <c r="Q767" s="258" t="str">
        <f t="shared" si="106"/>
        <v>12</v>
      </c>
      <c r="R767" s="439">
        <f t="shared" si="108"/>
        <v>5570</v>
      </c>
    </row>
    <row r="768" spans="1:18">
      <c r="A768" s="600">
        <v>226225</v>
      </c>
      <c r="B768" s="600" t="s">
        <v>975</v>
      </c>
      <c r="C768" s="262">
        <v>15471108</v>
      </c>
      <c r="D768" s="258">
        <v>1</v>
      </c>
      <c r="E768" s="258">
        <v>1547</v>
      </c>
      <c r="F768" s="258">
        <v>1</v>
      </c>
      <c r="G768" s="259">
        <v>1</v>
      </c>
      <c r="H768" s="258">
        <v>8</v>
      </c>
      <c r="I768" s="255" t="str">
        <f t="shared" si="105"/>
        <v>22622515O280</v>
      </c>
      <c r="J768" s="255"/>
      <c r="K768" s="435">
        <v>1549</v>
      </c>
      <c r="L768" s="435">
        <f t="shared" si="111"/>
        <v>0</v>
      </c>
      <c r="M768" s="439">
        <f t="shared" si="107"/>
        <v>1549</v>
      </c>
      <c r="N768" s="435">
        <v>0</v>
      </c>
      <c r="Q768" s="258" t="str">
        <f t="shared" si="106"/>
        <v>11</v>
      </c>
      <c r="R768" s="439">
        <f t="shared" si="108"/>
        <v>0</v>
      </c>
    </row>
    <row r="769" spans="1:18">
      <c r="A769" s="600">
        <v>226225</v>
      </c>
      <c r="B769" s="600" t="s">
        <v>975</v>
      </c>
      <c r="C769" s="262">
        <v>39812208</v>
      </c>
      <c r="D769" s="258">
        <v>3</v>
      </c>
      <c r="E769" s="258">
        <v>3981</v>
      </c>
      <c r="F769" s="258">
        <v>2</v>
      </c>
      <c r="G769" s="259">
        <v>2</v>
      </c>
      <c r="H769" s="258">
        <v>8</v>
      </c>
      <c r="I769" s="255" t="str">
        <f t="shared" si="105"/>
        <v>22622515O280</v>
      </c>
      <c r="J769" s="255"/>
      <c r="K769" s="435">
        <v>15330</v>
      </c>
      <c r="L769" s="435">
        <f t="shared" si="111"/>
        <v>10259</v>
      </c>
      <c r="M769" s="439">
        <f t="shared" si="107"/>
        <v>15330</v>
      </c>
      <c r="N769" s="435">
        <v>10259</v>
      </c>
      <c r="O769" s="435">
        <f>P769</f>
        <v>10259</v>
      </c>
      <c r="P769" s="435">
        <v>10259</v>
      </c>
      <c r="Q769" s="258" t="str">
        <f t="shared" si="106"/>
        <v>32</v>
      </c>
      <c r="R769" s="439">
        <f t="shared" si="108"/>
        <v>10259</v>
      </c>
    </row>
    <row r="770" spans="1:18">
      <c r="A770" s="600">
        <v>226225</v>
      </c>
      <c r="B770" s="600" t="s">
        <v>975</v>
      </c>
      <c r="C770" s="262">
        <v>39822108</v>
      </c>
      <c r="D770" s="258">
        <v>3</v>
      </c>
      <c r="E770" s="258">
        <v>3982</v>
      </c>
      <c r="F770" s="258">
        <v>2</v>
      </c>
      <c r="G770" s="259">
        <v>1</v>
      </c>
      <c r="H770" s="258">
        <v>8</v>
      </c>
      <c r="I770" s="255" t="str">
        <f t="shared" ref="I770:I833" si="113">CONCATENATE(A770,B770)</f>
        <v>22622515O280</v>
      </c>
      <c r="J770" s="255"/>
      <c r="K770" s="435">
        <v>1614</v>
      </c>
      <c r="L770" s="435">
        <f t="shared" si="111"/>
        <v>1479</v>
      </c>
      <c r="M770" s="439">
        <f t="shared" si="107"/>
        <v>1614</v>
      </c>
      <c r="N770" s="435">
        <v>1479</v>
      </c>
      <c r="O770" s="435">
        <v>1614</v>
      </c>
      <c r="P770" s="435">
        <v>1479</v>
      </c>
      <c r="Q770" s="258" t="str">
        <f t="shared" ref="Q770:Q833" si="114">CONCATENATE(D770,F770)</f>
        <v>32</v>
      </c>
      <c r="R770" s="439">
        <f t="shared" si="108"/>
        <v>1479</v>
      </c>
    </row>
    <row r="771" spans="1:18">
      <c r="A771" s="600">
        <v>226225</v>
      </c>
      <c r="B771" s="600" t="s">
        <v>983</v>
      </c>
      <c r="C771" s="262">
        <v>31211100</v>
      </c>
      <c r="D771" s="258">
        <v>3</v>
      </c>
      <c r="E771" s="258">
        <v>3121</v>
      </c>
      <c r="F771" s="258">
        <v>1</v>
      </c>
      <c r="G771" s="259">
        <v>1</v>
      </c>
      <c r="H771" s="258">
        <v>0</v>
      </c>
      <c r="I771" s="255" t="str">
        <f t="shared" si="113"/>
        <v>22622525P184</v>
      </c>
      <c r="J771" s="255"/>
      <c r="K771" s="435">
        <v>0</v>
      </c>
      <c r="L771" s="435">
        <f>+K771</f>
        <v>0</v>
      </c>
      <c r="M771" s="439">
        <f t="shared" ref="M771:M834" si="115">+K771</f>
        <v>0</v>
      </c>
      <c r="N771" s="435">
        <v>450148.12</v>
      </c>
      <c r="O771" s="435">
        <v>450251.82</v>
      </c>
      <c r="P771" s="435">
        <v>450148.12</v>
      </c>
      <c r="Q771" s="258" t="str">
        <f t="shared" si="114"/>
        <v>31</v>
      </c>
      <c r="R771" s="439">
        <f t="shared" ref="R771:R834" si="116">+P771</f>
        <v>450148.12</v>
      </c>
    </row>
    <row r="772" spans="1:18">
      <c r="A772" s="600">
        <v>231205</v>
      </c>
      <c r="B772" s="600" t="s">
        <v>975</v>
      </c>
      <c r="C772" s="262">
        <v>25311100</v>
      </c>
      <c r="D772" s="258">
        <v>2</v>
      </c>
      <c r="E772" s="258">
        <v>2531</v>
      </c>
      <c r="F772" s="258">
        <v>1</v>
      </c>
      <c r="G772" s="259">
        <v>1</v>
      </c>
      <c r="H772" s="258">
        <v>0</v>
      </c>
      <c r="I772" s="255" t="str">
        <f t="shared" si="113"/>
        <v>23120515O280</v>
      </c>
      <c r="J772" s="255"/>
      <c r="K772" s="435">
        <v>200000</v>
      </c>
      <c r="L772" s="435">
        <f t="shared" ref="L772:L815" si="117">+N772</f>
        <v>199999.63</v>
      </c>
      <c r="M772" s="439">
        <f t="shared" si="115"/>
        <v>200000</v>
      </c>
      <c r="N772" s="435">
        <v>199999.63</v>
      </c>
      <c r="O772" s="435">
        <v>200000</v>
      </c>
      <c r="P772" s="435">
        <v>2308.5</v>
      </c>
      <c r="Q772" s="258" t="str">
        <f t="shared" si="114"/>
        <v>21</v>
      </c>
      <c r="R772" s="439">
        <f t="shared" si="116"/>
        <v>2308.5</v>
      </c>
    </row>
    <row r="773" spans="1:18">
      <c r="A773" s="600">
        <v>231205</v>
      </c>
      <c r="B773" s="600" t="s">
        <v>975</v>
      </c>
      <c r="C773" s="262">
        <v>25411100</v>
      </c>
      <c r="D773" s="258">
        <v>2</v>
      </c>
      <c r="E773" s="258">
        <v>2541</v>
      </c>
      <c r="F773" s="258">
        <v>1</v>
      </c>
      <c r="G773" s="259">
        <v>1</v>
      </c>
      <c r="H773" s="258">
        <v>0</v>
      </c>
      <c r="I773" s="255" t="str">
        <f t="shared" si="113"/>
        <v>23120515O280</v>
      </c>
      <c r="J773" s="255"/>
      <c r="K773" s="435">
        <v>100000</v>
      </c>
      <c r="L773" s="435">
        <f t="shared" si="117"/>
        <v>99918.2</v>
      </c>
      <c r="M773" s="439">
        <f t="shared" si="115"/>
        <v>100000</v>
      </c>
      <c r="N773" s="435">
        <v>99918.2</v>
      </c>
      <c r="O773" s="435">
        <v>100000</v>
      </c>
      <c r="P773" s="435">
        <v>0</v>
      </c>
      <c r="Q773" s="258" t="str">
        <f t="shared" si="114"/>
        <v>21</v>
      </c>
      <c r="R773" s="439">
        <f t="shared" si="116"/>
        <v>0</v>
      </c>
    </row>
    <row r="774" spans="1:18">
      <c r="A774" s="600">
        <v>231205</v>
      </c>
      <c r="B774" s="600" t="s">
        <v>975</v>
      </c>
      <c r="C774" s="262">
        <v>37221100</v>
      </c>
      <c r="D774" s="258">
        <v>3</v>
      </c>
      <c r="E774" s="258">
        <v>3722</v>
      </c>
      <c r="F774" s="258">
        <v>1</v>
      </c>
      <c r="G774" s="259">
        <v>1</v>
      </c>
      <c r="H774" s="258">
        <v>0</v>
      </c>
      <c r="I774" s="255" t="str">
        <f t="shared" si="113"/>
        <v>23120515O280</v>
      </c>
      <c r="J774" s="255"/>
      <c r="K774" s="435">
        <v>85000</v>
      </c>
      <c r="L774" s="435">
        <f t="shared" si="117"/>
        <v>85000</v>
      </c>
      <c r="M774" s="439">
        <f t="shared" si="115"/>
        <v>85000</v>
      </c>
      <c r="N774" s="435">
        <v>85000</v>
      </c>
      <c r="O774" s="435">
        <v>85000</v>
      </c>
      <c r="P774" s="435">
        <v>85000</v>
      </c>
      <c r="Q774" s="258" t="str">
        <f t="shared" si="114"/>
        <v>31</v>
      </c>
      <c r="R774" s="439">
        <f t="shared" si="116"/>
        <v>85000</v>
      </c>
    </row>
    <row r="775" spans="1:18">
      <c r="A775" s="600">
        <v>231205</v>
      </c>
      <c r="B775" s="600" t="s">
        <v>975</v>
      </c>
      <c r="C775" s="262">
        <v>51112100</v>
      </c>
      <c r="D775" s="258">
        <v>5</v>
      </c>
      <c r="E775" s="258">
        <v>5111</v>
      </c>
      <c r="F775" s="258">
        <v>2</v>
      </c>
      <c r="G775" s="259">
        <v>1</v>
      </c>
      <c r="H775" s="258">
        <v>0</v>
      </c>
      <c r="I775" s="255" t="str">
        <f t="shared" si="113"/>
        <v>23120515O280</v>
      </c>
      <c r="J775" s="255" t="s">
        <v>1064</v>
      </c>
      <c r="K775" s="435">
        <v>207750</v>
      </c>
      <c r="L775" s="435">
        <f t="shared" si="117"/>
        <v>207604.09</v>
      </c>
      <c r="M775" s="439">
        <f t="shared" si="115"/>
        <v>207750</v>
      </c>
      <c r="N775" s="435">
        <v>207604.09</v>
      </c>
      <c r="O775" s="435">
        <v>207750</v>
      </c>
      <c r="P775" s="435">
        <v>207604.09</v>
      </c>
      <c r="Q775" s="258" t="str">
        <f t="shared" si="114"/>
        <v>52</v>
      </c>
      <c r="R775" s="439">
        <f t="shared" si="116"/>
        <v>207604.09</v>
      </c>
    </row>
    <row r="776" spans="1:18">
      <c r="A776" s="600">
        <v>231205</v>
      </c>
      <c r="B776" s="600" t="s">
        <v>975</v>
      </c>
      <c r="C776" s="262">
        <v>52112100</v>
      </c>
      <c r="D776" s="258">
        <v>5</v>
      </c>
      <c r="E776" s="258">
        <v>5211</v>
      </c>
      <c r="F776" s="258">
        <v>2</v>
      </c>
      <c r="G776" s="259">
        <v>1</v>
      </c>
      <c r="H776" s="258">
        <v>0</v>
      </c>
      <c r="I776" s="255" t="str">
        <f t="shared" si="113"/>
        <v>23120515O280</v>
      </c>
      <c r="J776" s="255" t="s">
        <v>1064</v>
      </c>
      <c r="K776" s="435">
        <v>37000</v>
      </c>
      <c r="L776" s="435">
        <f t="shared" si="117"/>
        <v>35809.199999999997</v>
      </c>
      <c r="M776" s="439">
        <f t="shared" si="115"/>
        <v>37000</v>
      </c>
      <c r="N776" s="435">
        <v>35809.199999999997</v>
      </c>
      <c r="O776" s="435">
        <v>37000</v>
      </c>
      <c r="P776" s="435">
        <v>35809.199999999997</v>
      </c>
      <c r="Q776" s="258" t="str">
        <f t="shared" si="114"/>
        <v>52</v>
      </c>
      <c r="R776" s="439">
        <f t="shared" si="116"/>
        <v>35809.199999999997</v>
      </c>
    </row>
    <row r="777" spans="1:18">
      <c r="A777" s="600">
        <v>231205</v>
      </c>
      <c r="B777" s="600" t="s">
        <v>975</v>
      </c>
      <c r="C777" s="262">
        <v>52912100</v>
      </c>
      <c r="D777" s="258">
        <v>5</v>
      </c>
      <c r="E777" s="258">
        <v>5291</v>
      </c>
      <c r="F777" s="258">
        <v>2</v>
      </c>
      <c r="G777" s="259">
        <v>1</v>
      </c>
      <c r="H777" s="258">
        <v>0</v>
      </c>
      <c r="I777" s="255" t="str">
        <f t="shared" si="113"/>
        <v>23120515O280</v>
      </c>
      <c r="J777" s="255" t="s">
        <v>1064</v>
      </c>
      <c r="K777" s="435">
        <v>46500</v>
      </c>
      <c r="L777" s="435">
        <f t="shared" si="117"/>
        <v>31088</v>
      </c>
      <c r="M777" s="439">
        <f t="shared" si="115"/>
        <v>46500</v>
      </c>
      <c r="N777" s="435">
        <v>31088</v>
      </c>
      <c r="O777" s="435">
        <v>46500</v>
      </c>
      <c r="P777" s="435">
        <v>31088</v>
      </c>
      <c r="Q777" s="258" t="str">
        <f t="shared" si="114"/>
        <v>52</v>
      </c>
      <c r="R777" s="439">
        <f t="shared" si="116"/>
        <v>31088</v>
      </c>
    </row>
    <row r="778" spans="1:18">
      <c r="A778" s="600">
        <v>231205</v>
      </c>
      <c r="B778" s="600" t="s">
        <v>975</v>
      </c>
      <c r="C778" s="262">
        <v>53112100</v>
      </c>
      <c r="D778" s="258">
        <v>5</v>
      </c>
      <c r="E778" s="258">
        <v>5311</v>
      </c>
      <c r="F778" s="258">
        <v>2</v>
      </c>
      <c r="G778" s="259">
        <v>1</v>
      </c>
      <c r="H778" s="258">
        <v>0</v>
      </c>
      <c r="I778" s="255" t="str">
        <f t="shared" si="113"/>
        <v>23120515O280</v>
      </c>
      <c r="J778" s="255" t="s">
        <v>1064</v>
      </c>
      <c r="K778" s="435">
        <v>396800</v>
      </c>
      <c r="L778" s="435">
        <f t="shared" si="117"/>
        <v>390496.6</v>
      </c>
      <c r="M778" s="439">
        <f t="shared" si="115"/>
        <v>396800</v>
      </c>
      <c r="N778" s="435">
        <v>390496.6</v>
      </c>
      <c r="O778" s="435">
        <v>396800</v>
      </c>
      <c r="P778" s="435">
        <v>390496.6</v>
      </c>
      <c r="Q778" s="258" t="str">
        <f t="shared" si="114"/>
        <v>52</v>
      </c>
      <c r="R778" s="439">
        <f t="shared" si="116"/>
        <v>390496.6</v>
      </c>
    </row>
    <row r="779" spans="1:18">
      <c r="A779" s="600">
        <v>231205</v>
      </c>
      <c r="B779" s="600" t="s">
        <v>975</v>
      </c>
      <c r="C779" s="262">
        <v>53212100</v>
      </c>
      <c r="D779" s="258">
        <v>5</v>
      </c>
      <c r="E779" s="258">
        <v>5321</v>
      </c>
      <c r="F779" s="258">
        <v>2</v>
      </c>
      <c r="G779" s="259">
        <v>1</v>
      </c>
      <c r="H779" s="258">
        <v>0</v>
      </c>
      <c r="I779" s="255" t="str">
        <f t="shared" si="113"/>
        <v>23120515O280</v>
      </c>
      <c r="J779" s="255" t="s">
        <v>1064</v>
      </c>
      <c r="K779" s="435">
        <v>41800</v>
      </c>
      <c r="L779" s="435">
        <f t="shared" si="117"/>
        <v>41580.65</v>
      </c>
      <c r="M779" s="439">
        <f t="shared" si="115"/>
        <v>41800</v>
      </c>
      <c r="N779" s="435">
        <v>41580.65</v>
      </c>
      <c r="O779" s="435">
        <v>41800</v>
      </c>
      <c r="P779" s="435">
        <v>41580.649999999994</v>
      </c>
      <c r="Q779" s="258" t="str">
        <f t="shared" si="114"/>
        <v>52</v>
      </c>
      <c r="R779" s="439">
        <f t="shared" si="116"/>
        <v>41580.649999999994</v>
      </c>
    </row>
    <row r="780" spans="1:18">
      <c r="A780" s="600">
        <v>231205</v>
      </c>
      <c r="B780" s="600" t="s">
        <v>975</v>
      </c>
      <c r="C780" s="262">
        <v>56912100</v>
      </c>
      <c r="D780" s="258">
        <v>5</v>
      </c>
      <c r="E780" s="258">
        <v>5691</v>
      </c>
      <c r="F780" s="258">
        <v>2</v>
      </c>
      <c r="G780" s="259">
        <v>1</v>
      </c>
      <c r="H780" s="258">
        <v>0</v>
      </c>
      <c r="I780" s="255" t="str">
        <f t="shared" si="113"/>
        <v>23120515O280</v>
      </c>
      <c r="J780" s="255" t="s">
        <v>1064</v>
      </c>
      <c r="K780" s="435">
        <v>900</v>
      </c>
      <c r="L780" s="435">
        <f t="shared" si="117"/>
        <v>893.2</v>
      </c>
      <c r="M780" s="439">
        <f t="shared" si="115"/>
        <v>900</v>
      </c>
      <c r="N780" s="435">
        <v>893.2</v>
      </c>
      <c r="O780" s="435">
        <v>900</v>
      </c>
      <c r="P780" s="435">
        <v>893.2</v>
      </c>
      <c r="Q780" s="258" t="str">
        <f t="shared" si="114"/>
        <v>52</v>
      </c>
      <c r="R780" s="439">
        <f t="shared" si="116"/>
        <v>893.2</v>
      </c>
    </row>
    <row r="781" spans="1:18">
      <c r="A781" s="600">
        <v>231206</v>
      </c>
      <c r="B781" s="600" t="s">
        <v>975</v>
      </c>
      <c r="C781" s="262">
        <v>32911100</v>
      </c>
      <c r="D781" s="258">
        <v>3</v>
      </c>
      <c r="E781" s="258">
        <v>3291</v>
      </c>
      <c r="F781" s="258">
        <v>1</v>
      </c>
      <c r="G781" s="259">
        <v>1</v>
      </c>
      <c r="H781" s="258">
        <v>0</v>
      </c>
      <c r="I781" s="255" t="str">
        <f t="shared" si="113"/>
        <v>23120615O280</v>
      </c>
      <c r="J781" s="255"/>
      <c r="K781" s="435">
        <v>900000</v>
      </c>
      <c r="L781" s="435">
        <f t="shared" si="117"/>
        <v>629999</v>
      </c>
      <c r="M781" s="439">
        <f t="shared" si="115"/>
        <v>900000</v>
      </c>
      <c r="N781" s="435">
        <v>629999</v>
      </c>
      <c r="O781" s="435">
        <v>900000</v>
      </c>
      <c r="P781" s="435">
        <v>629999</v>
      </c>
      <c r="Q781" s="258" t="str">
        <f t="shared" si="114"/>
        <v>31</v>
      </c>
      <c r="R781" s="439">
        <f t="shared" si="116"/>
        <v>629999</v>
      </c>
    </row>
    <row r="782" spans="1:18">
      <c r="A782" s="600">
        <v>241211</v>
      </c>
      <c r="B782" s="600">
        <v>111280</v>
      </c>
      <c r="C782" s="262">
        <v>12111100</v>
      </c>
      <c r="D782" s="258">
        <v>1</v>
      </c>
      <c r="E782" s="258">
        <v>1211</v>
      </c>
      <c r="F782" s="258">
        <v>1</v>
      </c>
      <c r="G782" s="259">
        <v>1</v>
      </c>
      <c r="H782" s="258">
        <v>0</v>
      </c>
      <c r="I782" s="255" t="str">
        <f t="shared" si="113"/>
        <v>241211111280</v>
      </c>
      <c r="J782" s="255"/>
      <c r="K782" s="435">
        <v>17894949</v>
      </c>
      <c r="L782" s="435">
        <f t="shared" si="117"/>
        <v>17687946.66</v>
      </c>
      <c r="M782" s="439">
        <f t="shared" si="115"/>
        <v>17894949</v>
      </c>
      <c r="N782" s="435">
        <v>17687946.66</v>
      </c>
      <c r="O782" s="435">
        <v>17687946.66</v>
      </c>
      <c r="Q782" s="258" t="str">
        <f t="shared" si="114"/>
        <v>11</v>
      </c>
      <c r="R782" s="439">
        <f t="shared" si="116"/>
        <v>0</v>
      </c>
    </row>
    <row r="783" spans="1:18">
      <c r="A783" s="600">
        <v>241211</v>
      </c>
      <c r="B783" s="600">
        <v>111280</v>
      </c>
      <c r="C783" s="262">
        <v>24611100</v>
      </c>
      <c r="D783" s="258">
        <v>2</v>
      </c>
      <c r="E783" s="258">
        <v>2461</v>
      </c>
      <c r="F783" s="258">
        <v>1</v>
      </c>
      <c r="G783" s="259">
        <v>1</v>
      </c>
      <c r="H783" s="258">
        <v>0</v>
      </c>
      <c r="I783" s="255" t="str">
        <f t="shared" si="113"/>
        <v>241211111280</v>
      </c>
      <c r="J783" s="255"/>
      <c r="K783" s="435">
        <v>100000</v>
      </c>
      <c r="L783" s="435">
        <f t="shared" si="117"/>
        <v>0</v>
      </c>
      <c r="M783" s="439">
        <f t="shared" si="115"/>
        <v>100000</v>
      </c>
      <c r="N783" s="435">
        <v>0</v>
      </c>
      <c r="Q783" s="258" t="str">
        <f t="shared" si="114"/>
        <v>21</v>
      </c>
      <c r="R783" s="439">
        <f t="shared" si="116"/>
        <v>0</v>
      </c>
    </row>
    <row r="784" spans="1:18">
      <c r="A784" s="600">
        <v>241211</v>
      </c>
      <c r="B784" s="600">
        <v>111280</v>
      </c>
      <c r="C784" s="262">
        <v>25111100</v>
      </c>
      <c r="D784" s="258">
        <v>2</v>
      </c>
      <c r="E784" s="258">
        <v>2511</v>
      </c>
      <c r="F784" s="258">
        <v>1</v>
      </c>
      <c r="G784" s="259">
        <v>1</v>
      </c>
      <c r="H784" s="258">
        <v>0</v>
      </c>
      <c r="I784" s="255" t="str">
        <f t="shared" si="113"/>
        <v>241211111280</v>
      </c>
      <c r="J784" s="255"/>
      <c r="K784" s="435">
        <v>2160000</v>
      </c>
      <c r="L784" s="435">
        <f t="shared" si="117"/>
        <v>1937200.58</v>
      </c>
      <c r="M784" s="439">
        <f t="shared" si="115"/>
        <v>2160000</v>
      </c>
      <c r="N784" s="435">
        <v>1937200.58</v>
      </c>
      <c r="O784" s="435">
        <v>1937200.58</v>
      </c>
      <c r="Q784" s="258" t="str">
        <f t="shared" si="114"/>
        <v>21</v>
      </c>
      <c r="R784" s="439">
        <f t="shared" si="116"/>
        <v>0</v>
      </c>
    </row>
    <row r="785" spans="1:18">
      <c r="A785" s="600">
        <v>241211</v>
      </c>
      <c r="B785" s="600">
        <v>111280</v>
      </c>
      <c r="C785" s="262">
        <v>25611100</v>
      </c>
      <c r="D785" s="258">
        <v>2</v>
      </c>
      <c r="E785" s="258">
        <v>2561</v>
      </c>
      <c r="F785" s="258">
        <v>1</v>
      </c>
      <c r="G785" s="259">
        <v>1</v>
      </c>
      <c r="H785" s="258">
        <v>0</v>
      </c>
      <c r="I785" s="255" t="str">
        <f t="shared" si="113"/>
        <v>241211111280</v>
      </c>
      <c r="J785" s="255"/>
      <c r="K785" s="435">
        <v>50000</v>
      </c>
      <c r="L785" s="435">
        <f t="shared" si="117"/>
        <v>0</v>
      </c>
      <c r="M785" s="439">
        <f t="shared" si="115"/>
        <v>50000</v>
      </c>
      <c r="N785" s="435">
        <v>0</v>
      </c>
      <c r="Q785" s="258" t="str">
        <f t="shared" si="114"/>
        <v>21</v>
      </c>
      <c r="R785" s="439">
        <f t="shared" si="116"/>
        <v>0</v>
      </c>
    </row>
    <row r="786" spans="1:18">
      <c r="A786" s="600">
        <v>241211</v>
      </c>
      <c r="B786" s="600">
        <v>111280</v>
      </c>
      <c r="C786" s="262">
        <v>27111100</v>
      </c>
      <c r="D786" s="258">
        <v>2</v>
      </c>
      <c r="E786" s="258">
        <v>2711</v>
      </c>
      <c r="F786" s="258">
        <v>1</v>
      </c>
      <c r="G786" s="259">
        <v>1</v>
      </c>
      <c r="H786" s="258">
        <v>0</v>
      </c>
      <c r="I786" s="255" t="str">
        <f t="shared" si="113"/>
        <v>241211111280</v>
      </c>
      <c r="J786" s="255"/>
      <c r="K786" s="435">
        <v>75000</v>
      </c>
      <c r="L786" s="435">
        <f t="shared" si="117"/>
        <v>0</v>
      </c>
      <c r="M786" s="439">
        <f t="shared" si="115"/>
        <v>75000</v>
      </c>
      <c r="N786" s="435">
        <v>0</v>
      </c>
      <c r="Q786" s="258" t="str">
        <f t="shared" si="114"/>
        <v>21</v>
      </c>
      <c r="R786" s="439">
        <f t="shared" si="116"/>
        <v>0</v>
      </c>
    </row>
    <row r="787" spans="1:18">
      <c r="A787" s="600">
        <v>241211</v>
      </c>
      <c r="B787" s="600">
        <v>111280</v>
      </c>
      <c r="C787" s="262">
        <v>27311100</v>
      </c>
      <c r="D787" s="258">
        <v>2</v>
      </c>
      <c r="E787" s="258">
        <v>2731</v>
      </c>
      <c r="F787" s="258">
        <v>1</v>
      </c>
      <c r="G787" s="259">
        <v>1</v>
      </c>
      <c r="H787" s="258">
        <v>0</v>
      </c>
      <c r="I787" s="255" t="str">
        <f t="shared" si="113"/>
        <v>241211111280</v>
      </c>
      <c r="J787" s="255"/>
      <c r="K787" s="435">
        <v>150000</v>
      </c>
      <c r="L787" s="435">
        <f t="shared" si="117"/>
        <v>172884.2</v>
      </c>
      <c r="M787" s="439">
        <f t="shared" si="115"/>
        <v>150000</v>
      </c>
      <c r="N787" s="435">
        <v>172884.2</v>
      </c>
      <c r="O787" s="435">
        <v>172884.2</v>
      </c>
      <c r="Q787" s="258" t="str">
        <f t="shared" si="114"/>
        <v>21</v>
      </c>
      <c r="R787" s="439">
        <f t="shared" si="116"/>
        <v>0</v>
      </c>
    </row>
    <row r="788" spans="1:18">
      <c r="A788" s="600">
        <v>241211</v>
      </c>
      <c r="B788" s="600">
        <v>111280</v>
      </c>
      <c r="C788" s="262">
        <v>33621100</v>
      </c>
      <c r="D788" s="258">
        <v>3</v>
      </c>
      <c r="E788" s="258">
        <v>3362</v>
      </c>
      <c r="F788" s="258">
        <v>1</v>
      </c>
      <c r="G788" s="259">
        <v>1</v>
      </c>
      <c r="H788" s="258">
        <v>0</v>
      </c>
      <c r="I788" s="255" t="str">
        <f t="shared" si="113"/>
        <v>241211111280</v>
      </c>
      <c r="J788" s="255"/>
      <c r="K788" s="435">
        <v>250000</v>
      </c>
      <c r="L788" s="435">
        <f t="shared" si="117"/>
        <v>79610.8</v>
      </c>
      <c r="M788" s="439">
        <f t="shared" si="115"/>
        <v>250000</v>
      </c>
      <c r="N788" s="435">
        <v>79610.8</v>
      </c>
      <c r="O788" s="435">
        <v>79610.8</v>
      </c>
      <c r="Q788" s="258" t="str">
        <f t="shared" si="114"/>
        <v>31</v>
      </c>
      <c r="R788" s="439">
        <f t="shared" si="116"/>
        <v>0</v>
      </c>
    </row>
    <row r="789" spans="1:18">
      <c r="A789" s="600">
        <v>241211</v>
      </c>
      <c r="B789" s="600">
        <v>111280</v>
      </c>
      <c r="C789" s="262">
        <v>35711100</v>
      </c>
      <c r="D789" s="258">
        <v>3</v>
      </c>
      <c r="E789" s="258">
        <v>3571</v>
      </c>
      <c r="F789" s="258">
        <v>1</v>
      </c>
      <c r="G789" s="259">
        <v>1</v>
      </c>
      <c r="H789" s="258">
        <v>0</v>
      </c>
      <c r="I789" s="255" t="str">
        <f t="shared" si="113"/>
        <v>241211111280</v>
      </c>
      <c r="J789" s="255"/>
      <c r="K789" s="435">
        <v>1150000</v>
      </c>
      <c r="L789" s="435">
        <f t="shared" si="117"/>
        <v>646534.39</v>
      </c>
      <c r="M789" s="439">
        <f t="shared" si="115"/>
        <v>1150000</v>
      </c>
      <c r="N789" s="435">
        <v>646534.39</v>
      </c>
      <c r="O789" s="435">
        <v>646534.39</v>
      </c>
      <c r="Q789" s="258" t="str">
        <f t="shared" si="114"/>
        <v>31</v>
      </c>
      <c r="R789" s="439">
        <f t="shared" si="116"/>
        <v>0</v>
      </c>
    </row>
    <row r="790" spans="1:18">
      <c r="A790" s="600">
        <v>241211</v>
      </c>
      <c r="B790" s="600">
        <v>111280</v>
      </c>
      <c r="C790" s="262">
        <v>35811100</v>
      </c>
      <c r="D790" s="258">
        <v>3</v>
      </c>
      <c r="E790" s="258">
        <v>3581</v>
      </c>
      <c r="F790" s="258">
        <v>1</v>
      </c>
      <c r="G790" s="259">
        <v>1</v>
      </c>
      <c r="H790" s="258">
        <v>0</v>
      </c>
      <c r="I790" s="255" t="str">
        <f t="shared" si="113"/>
        <v>241211111280</v>
      </c>
      <c r="J790" s="255"/>
      <c r="K790" s="435">
        <v>100000</v>
      </c>
      <c r="L790" s="435">
        <f t="shared" si="117"/>
        <v>109153</v>
      </c>
      <c r="M790" s="439">
        <f t="shared" si="115"/>
        <v>100000</v>
      </c>
      <c r="N790" s="435">
        <v>109153</v>
      </c>
      <c r="O790" s="435">
        <v>109153</v>
      </c>
      <c r="Q790" s="258" t="str">
        <f t="shared" si="114"/>
        <v>31</v>
      </c>
      <c r="R790" s="439">
        <f t="shared" si="116"/>
        <v>0</v>
      </c>
    </row>
    <row r="791" spans="1:18">
      <c r="A791" s="600">
        <v>241211</v>
      </c>
      <c r="B791" s="600">
        <v>111280</v>
      </c>
      <c r="C791" s="262">
        <v>38211100</v>
      </c>
      <c r="D791" s="258">
        <v>3</v>
      </c>
      <c r="E791" s="258">
        <v>3821</v>
      </c>
      <c r="F791" s="258">
        <v>1</v>
      </c>
      <c r="G791" s="259">
        <v>1</v>
      </c>
      <c r="H791" s="258">
        <v>0</v>
      </c>
      <c r="I791" s="255" t="str">
        <f t="shared" si="113"/>
        <v>241211111280</v>
      </c>
      <c r="J791" s="255"/>
      <c r="K791" s="435">
        <v>0</v>
      </c>
      <c r="L791" s="435">
        <f t="shared" si="117"/>
        <v>55466.94</v>
      </c>
      <c r="M791" s="439">
        <f t="shared" si="115"/>
        <v>0</v>
      </c>
      <c r="N791" s="435">
        <v>55466.94</v>
      </c>
      <c r="O791" s="435">
        <v>55466.94</v>
      </c>
      <c r="Q791" s="258" t="str">
        <f t="shared" si="114"/>
        <v>31</v>
      </c>
      <c r="R791" s="439">
        <f t="shared" si="116"/>
        <v>0</v>
      </c>
    </row>
    <row r="792" spans="1:18">
      <c r="A792" s="600">
        <v>241211</v>
      </c>
      <c r="B792" s="600">
        <v>111280</v>
      </c>
      <c r="C792" s="262">
        <v>39911100</v>
      </c>
      <c r="D792" s="258">
        <v>3</v>
      </c>
      <c r="E792" s="258">
        <v>3991</v>
      </c>
      <c r="F792" s="258">
        <v>1</v>
      </c>
      <c r="G792" s="259">
        <v>1</v>
      </c>
      <c r="H792" s="258">
        <v>0</v>
      </c>
      <c r="I792" s="255" t="str">
        <f t="shared" si="113"/>
        <v>241211111280</v>
      </c>
      <c r="J792" s="255"/>
      <c r="K792" s="435">
        <v>260000</v>
      </c>
      <c r="L792" s="435">
        <f t="shared" si="117"/>
        <v>652131.62</v>
      </c>
      <c r="M792" s="439">
        <f t="shared" si="115"/>
        <v>260000</v>
      </c>
      <c r="N792" s="435">
        <v>652131.62</v>
      </c>
      <c r="O792" s="435">
        <v>652131.62</v>
      </c>
      <c r="Q792" s="258" t="str">
        <f t="shared" si="114"/>
        <v>31</v>
      </c>
      <c r="R792" s="439">
        <f t="shared" si="116"/>
        <v>0</v>
      </c>
    </row>
    <row r="793" spans="1:18">
      <c r="A793" s="600">
        <v>241211</v>
      </c>
      <c r="B793" s="600" t="s">
        <v>987</v>
      </c>
      <c r="C793" s="262">
        <v>27111100</v>
      </c>
      <c r="D793" s="258">
        <v>2</v>
      </c>
      <c r="E793" s="258">
        <v>2711</v>
      </c>
      <c r="F793" s="258">
        <v>1</v>
      </c>
      <c r="G793" s="259">
        <v>1</v>
      </c>
      <c r="H793" s="258">
        <v>0</v>
      </c>
      <c r="I793" s="255" t="str">
        <f t="shared" si="113"/>
        <v>24121115O175</v>
      </c>
      <c r="J793" s="255"/>
      <c r="K793" s="435">
        <v>0</v>
      </c>
      <c r="L793" s="435">
        <f t="shared" si="117"/>
        <v>708588.79</v>
      </c>
      <c r="M793" s="439">
        <f t="shared" si="115"/>
        <v>0</v>
      </c>
      <c r="N793" s="435">
        <v>708588.79</v>
      </c>
      <c r="O793" s="435">
        <v>708588.79</v>
      </c>
      <c r="P793" s="435">
        <v>708588.79</v>
      </c>
      <c r="Q793" s="258" t="str">
        <f t="shared" si="114"/>
        <v>21</v>
      </c>
      <c r="R793" s="439">
        <f t="shared" si="116"/>
        <v>708588.79</v>
      </c>
    </row>
    <row r="794" spans="1:18">
      <c r="A794" s="600">
        <v>241211</v>
      </c>
      <c r="B794" s="600" t="s">
        <v>975</v>
      </c>
      <c r="C794" s="262">
        <v>12212108</v>
      </c>
      <c r="D794" s="258">
        <v>1</v>
      </c>
      <c r="E794" s="258">
        <v>1221</v>
      </c>
      <c r="F794" s="258">
        <v>2</v>
      </c>
      <c r="G794" s="259">
        <v>1</v>
      </c>
      <c r="H794" s="258">
        <v>8</v>
      </c>
      <c r="I794" s="255" t="str">
        <f t="shared" si="113"/>
        <v>24121115O280</v>
      </c>
      <c r="J794" s="255"/>
      <c r="K794" s="435">
        <v>1378369</v>
      </c>
      <c r="L794" s="435">
        <f t="shared" si="117"/>
        <v>1262607</v>
      </c>
      <c r="M794" s="439">
        <f t="shared" si="115"/>
        <v>1378369</v>
      </c>
      <c r="N794" s="435">
        <v>1262607</v>
      </c>
      <c r="O794" s="435">
        <v>1262607</v>
      </c>
      <c r="P794" s="435">
        <v>1262607</v>
      </c>
      <c r="Q794" s="258" t="str">
        <f t="shared" si="114"/>
        <v>12</v>
      </c>
      <c r="R794" s="439">
        <f t="shared" si="116"/>
        <v>1262607</v>
      </c>
    </row>
    <row r="795" spans="1:18">
      <c r="A795" s="600">
        <v>241211</v>
      </c>
      <c r="B795" s="600" t="s">
        <v>975</v>
      </c>
      <c r="C795" s="262">
        <v>13232108</v>
      </c>
      <c r="D795" s="258">
        <v>1</v>
      </c>
      <c r="E795" s="258">
        <v>1323</v>
      </c>
      <c r="F795" s="258">
        <v>2</v>
      </c>
      <c r="G795" s="259">
        <v>1</v>
      </c>
      <c r="H795" s="258">
        <v>8</v>
      </c>
      <c r="I795" s="255" t="str">
        <f t="shared" si="113"/>
        <v>24121115O280</v>
      </c>
      <c r="J795" s="255"/>
      <c r="K795" s="435">
        <v>656247</v>
      </c>
      <c r="L795" s="435">
        <f t="shared" si="117"/>
        <v>0</v>
      </c>
      <c r="M795" s="439">
        <f t="shared" si="115"/>
        <v>656247</v>
      </c>
      <c r="N795" s="435">
        <v>0</v>
      </c>
      <c r="Q795" s="258" t="str">
        <f t="shared" si="114"/>
        <v>12</v>
      </c>
      <c r="R795" s="439">
        <f t="shared" si="116"/>
        <v>0</v>
      </c>
    </row>
    <row r="796" spans="1:18">
      <c r="A796" s="600">
        <v>241211</v>
      </c>
      <c r="B796" s="600" t="s">
        <v>975</v>
      </c>
      <c r="C796" s="262">
        <v>14112208</v>
      </c>
      <c r="D796" s="258">
        <v>1</v>
      </c>
      <c r="E796" s="258">
        <v>1411</v>
      </c>
      <c r="F796" s="258">
        <v>2</v>
      </c>
      <c r="G796" s="259">
        <v>2</v>
      </c>
      <c r="H796" s="258">
        <v>8</v>
      </c>
      <c r="I796" s="255" t="str">
        <f t="shared" si="113"/>
        <v>24121115O280</v>
      </c>
      <c r="J796" s="255"/>
      <c r="K796" s="435">
        <v>144952</v>
      </c>
      <c r="L796" s="435">
        <f t="shared" si="117"/>
        <v>85602.99</v>
      </c>
      <c r="M796" s="439">
        <f t="shared" si="115"/>
        <v>144952</v>
      </c>
      <c r="N796" s="435">
        <v>85602.99</v>
      </c>
      <c r="O796" s="435">
        <f t="shared" ref="O796:O797" si="118">P796</f>
        <v>85602.989999999976</v>
      </c>
      <c r="P796" s="435">
        <v>85602.989999999976</v>
      </c>
      <c r="Q796" s="258" t="str">
        <f t="shared" si="114"/>
        <v>12</v>
      </c>
      <c r="R796" s="439">
        <f t="shared" si="116"/>
        <v>85602.989999999976</v>
      </c>
    </row>
    <row r="797" spans="1:18">
      <c r="A797" s="600">
        <v>241211</v>
      </c>
      <c r="B797" s="600" t="s">
        <v>975</v>
      </c>
      <c r="C797" s="262">
        <v>15412208</v>
      </c>
      <c r="D797" s="258">
        <v>1</v>
      </c>
      <c r="E797" s="258">
        <v>1541</v>
      </c>
      <c r="F797" s="258">
        <v>2</v>
      </c>
      <c r="G797" s="259">
        <v>2</v>
      </c>
      <c r="H797" s="258">
        <v>8</v>
      </c>
      <c r="I797" s="255" t="str">
        <f t="shared" si="113"/>
        <v>24121115O280</v>
      </c>
      <c r="J797" s="255"/>
      <c r="K797" s="435">
        <v>333419</v>
      </c>
      <c r="L797" s="435">
        <f t="shared" si="117"/>
        <v>333419</v>
      </c>
      <c r="M797" s="439">
        <f t="shared" si="115"/>
        <v>333419</v>
      </c>
      <c r="N797" s="435">
        <v>333419</v>
      </c>
      <c r="O797" s="435">
        <f t="shared" si="118"/>
        <v>333419</v>
      </c>
      <c r="P797" s="435">
        <v>333419</v>
      </c>
      <c r="Q797" s="258" t="str">
        <f t="shared" si="114"/>
        <v>12</v>
      </c>
      <c r="R797" s="439">
        <f t="shared" si="116"/>
        <v>333419</v>
      </c>
    </row>
    <row r="798" spans="1:18">
      <c r="A798" s="600">
        <v>241211</v>
      </c>
      <c r="B798" s="600" t="s">
        <v>975</v>
      </c>
      <c r="C798" s="262">
        <v>15452108</v>
      </c>
      <c r="D798" s="258">
        <v>1</v>
      </c>
      <c r="E798" s="258">
        <v>1545</v>
      </c>
      <c r="F798" s="258">
        <v>2</v>
      </c>
      <c r="G798" s="259">
        <v>1</v>
      </c>
      <c r="H798" s="258">
        <v>8</v>
      </c>
      <c r="I798" s="255" t="str">
        <f t="shared" si="113"/>
        <v>24121115O280</v>
      </c>
      <c r="J798" s="255"/>
      <c r="K798" s="435">
        <v>56607</v>
      </c>
      <c r="L798" s="435">
        <f t="shared" si="117"/>
        <v>18715</v>
      </c>
      <c r="M798" s="439">
        <f t="shared" si="115"/>
        <v>56607</v>
      </c>
      <c r="N798" s="435">
        <v>18715</v>
      </c>
      <c r="O798" s="435">
        <v>18715</v>
      </c>
      <c r="P798" s="435">
        <v>18715</v>
      </c>
      <c r="Q798" s="258" t="str">
        <f t="shared" si="114"/>
        <v>12</v>
      </c>
      <c r="R798" s="439">
        <f t="shared" si="116"/>
        <v>18715</v>
      </c>
    </row>
    <row r="799" spans="1:18">
      <c r="A799" s="600">
        <v>241211</v>
      </c>
      <c r="B799" s="600" t="s">
        <v>975</v>
      </c>
      <c r="C799" s="262">
        <v>15471108</v>
      </c>
      <c r="D799" s="258">
        <v>1</v>
      </c>
      <c r="E799" s="258">
        <v>1547</v>
      </c>
      <c r="F799" s="258">
        <v>1</v>
      </c>
      <c r="G799" s="259">
        <v>1</v>
      </c>
      <c r="H799" s="258">
        <v>8</v>
      </c>
      <c r="I799" s="255" t="str">
        <f t="shared" si="113"/>
        <v>24121115O280</v>
      </c>
      <c r="J799" s="255"/>
      <c r="K799" s="435">
        <v>4650</v>
      </c>
      <c r="L799" s="435">
        <f t="shared" si="117"/>
        <v>0</v>
      </c>
      <c r="M799" s="439">
        <f t="shared" si="115"/>
        <v>4650</v>
      </c>
      <c r="N799" s="435">
        <v>0</v>
      </c>
      <c r="Q799" s="258" t="str">
        <f t="shared" si="114"/>
        <v>11</v>
      </c>
      <c r="R799" s="439">
        <f t="shared" si="116"/>
        <v>0</v>
      </c>
    </row>
    <row r="800" spans="1:18">
      <c r="A800" s="600">
        <v>241211</v>
      </c>
      <c r="B800" s="600" t="s">
        <v>975</v>
      </c>
      <c r="C800" s="262">
        <v>27111100</v>
      </c>
      <c r="D800" s="258">
        <v>2</v>
      </c>
      <c r="E800" s="258">
        <v>2711</v>
      </c>
      <c r="F800" s="258">
        <v>1</v>
      </c>
      <c r="G800" s="259">
        <v>1</v>
      </c>
      <c r="H800" s="258">
        <v>0</v>
      </c>
      <c r="I800" s="255" t="str">
        <f t="shared" si="113"/>
        <v>24121115O280</v>
      </c>
      <c r="J800" s="255"/>
      <c r="K800" s="435">
        <v>1400000</v>
      </c>
      <c r="L800" s="435">
        <f t="shared" si="117"/>
        <v>691314</v>
      </c>
      <c r="M800" s="439">
        <f t="shared" si="115"/>
        <v>1400000</v>
      </c>
      <c r="N800" s="435">
        <v>691314</v>
      </c>
      <c r="O800" s="435">
        <v>691314</v>
      </c>
      <c r="P800" s="435">
        <v>691314</v>
      </c>
      <c r="Q800" s="258" t="str">
        <f t="shared" si="114"/>
        <v>21</v>
      </c>
      <c r="R800" s="439">
        <f t="shared" si="116"/>
        <v>691314</v>
      </c>
    </row>
    <row r="801" spans="1:18">
      <c r="A801" s="600">
        <v>241211</v>
      </c>
      <c r="B801" s="600" t="s">
        <v>975</v>
      </c>
      <c r="C801" s="262">
        <v>27311100</v>
      </c>
      <c r="D801" s="258">
        <v>2</v>
      </c>
      <c r="E801" s="258">
        <v>2731</v>
      </c>
      <c r="F801" s="258">
        <v>1</v>
      </c>
      <c r="G801" s="259">
        <v>1</v>
      </c>
      <c r="H801" s="258">
        <v>0</v>
      </c>
      <c r="I801" s="255" t="str">
        <f t="shared" si="113"/>
        <v>24121115O280</v>
      </c>
      <c r="J801" s="255"/>
      <c r="K801" s="435">
        <v>850000</v>
      </c>
      <c r="L801" s="435">
        <f t="shared" si="117"/>
        <v>849878.5</v>
      </c>
      <c r="M801" s="439">
        <f t="shared" si="115"/>
        <v>850000</v>
      </c>
      <c r="N801" s="435">
        <v>849878.5</v>
      </c>
      <c r="O801" s="435">
        <v>849895.19</v>
      </c>
      <c r="P801" s="435">
        <v>849878.5</v>
      </c>
      <c r="Q801" s="258" t="str">
        <f t="shared" si="114"/>
        <v>21</v>
      </c>
      <c r="R801" s="439">
        <f t="shared" si="116"/>
        <v>849878.5</v>
      </c>
    </row>
    <row r="802" spans="1:18">
      <c r="A802" s="600">
        <v>241211</v>
      </c>
      <c r="B802" s="600" t="s">
        <v>975</v>
      </c>
      <c r="C802" s="262">
        <v>31211100</v>
      </c>
      <c r="D802" s="258">
        <v>3</v>
      </c>
      <c r="E802" s="258">
        <v>3121</v>
      </c>
      <c r="F802" s="258">
        <v>1</v>
      </c>
      <c r="G802" s="259">
        <v>1</v>
      </c>
      <c r="H802" s="258">
        <v>0</v>
      </c>
      <c r="I802" s="255" t="str">
        <f t="shared" si="113"/>
        <v>24121115O280</v>
      </c>
      <c r="J802" s="255"/>
      <c r="K802" s="435">
        <v>0</v>
      </c>
      <c r="L802" s="435">
        <f t="shared" si="117"/>
        <v>900000</v>
      </c>
      <c r="M802" s="439">
        <f t="shared" si="115"/>
        <v>0</v>
      </c>
      <c r="N802" s="435">
        <v>900000</v>
      </c>
      <c r="O802" s="435">
        <v>900000</v>
      </c>
      <c r="P802" s="435">
        <v>900000</v>
      </c>
      <c r="Q802" s="258" t="str">
        <f t="shared" si="114"/>
        <v>31</v>
      </c>
      <c r="R802" s="439">
        <f t="shared" si="116"/>
        <v>900000</v>
      </c>
    </row>
    <row r="803" spans="1:18">
      <c r="A803" s="600">
        <v>241211</v>
      </c>
      <c r="B803" s="600" t="s">
        <v>975</v>
      </c>
      <c r="C803" s="262">
        <v>32911100</v>
      </c>
      <c r="D803" s="258">
        <v>3</v>
      </c>
      <c r="E803" s="258">
        <v>3291</v>
      </c>
      <c r="F803" s="258">
        <v>1</v>
      </c>
      <c r="G803" s="259">
        <v>1</v>
      </c>
      <c r="H803" s="258">
        <v>0</v>
      </c>
      <c r="I803" s="255" t="str">
        <f t="shared" si="113"/>
        <v>24121115O280</v>
      </c>
      <c r="J803" s="255"/>
      <c r="K803" s="435">
        <v>400000</v>
      </c>
      <c r="L803" s="435">
        <f t="shared" si="117"/>
        <v>353187.51</v>
      </c>
      <c r="M803" s="439">
        <f t="shared" si="115"/>
        <v>400000</v>
      </c>
      <c r="N803" s="435">
        <v>353187.51</v>
      </c>
      <c r="O803" s="435">
        <v>400000</v>
      </c>
      <c r="P803" s="435">
        <v>353187.51</v>
      </c>
      <c r="Q803" s="258" t="str">
        <f t="shared" si="114"/>
        <v>31</v>
      </c>
      <c r="R803" s="439">
        <f t="shared" si="116"/>
        <v>353187.51</v>
      </c>
    </row>
    <row r="804" spans="1:18">
      <c r="A804" s="600">
        <v>241211</v>
      </c>
      <c r="B804" s="600" t="s">
        <v>975</v>
      </c>
      <c r="C804" s="262">
        <v>39812208</v>
      </c>
      <c r="D804" s="258">
        <v>3</v>
      </c>
      <c r="E804" s="258">
        <v>3981</v>
      </c>
      <c r="F804" s="258">
        <v>2</v>
      </c>
      <c r="G804" s="259">
        <v>2</v>
      </c>
      <c r="H804" s="258">
        <v>8</v>
      </c>
      <c r="I804" s="255" t="str">
        <f t="shared" si="113"/>
        <v>24121115O280</v>
      </c>
      <c r="J804" s="255"/>
      <c r="K804" s="435">
        <v>45987</v>
      </c>
      <c r="L804" s="435">
        <f t="shared" si="117"/>
        <v>30780</v>
      </c>
      <c r="M804" s="439">
        <f t="shared" si="115"/>
        <v>45987</v>
      </c>
      <c r="N804" s="435">
        <v>30780</v>
      </c>
      <c r="O804" s="435">
        <f>P804</f>
        <v>30780</v>
      </c>
      <c r="P804" s="435">
        <v>30780</v>
      </c>
      <c r="Q804" s="258" t="str">
        <f t="shared" si="114"/>
        <v>32</v>
      </c>
      <c r="R804" s="439">
        <f t="shared" si="116"/>
        <v>30780</v>
      </c>
    </row>
    <row r="805" spans="1:18">
      <c r="A805" s="600">
        <v>241211</v>
      </c>
      <c r="B805" s="600" t="s">
        <v>975</v>
      </c>
      <c r="C805" s="262">
        <v>39822108</v>
      </c>
      <c r="D805" s="258">
        <v>3</v>
      </c>
      <c r="E805" s="258">
        <v>3982</v>
      </c>
      <c r="F805" s="258">
        <v>2</v>
      </c>
      <c r="G805" s="259">
        <v>1</v>
      </c>
      <c r="H805" s="258">
        <v>8</v>
      </c>
      <c r="I805" s="255" t="str">
        <f t="shared" si="113"/>
        <v>24121115O280</v>
      </c>
      <c r="J805" s="255"/>
      <c r="K805" s="435">
        <v>5540</v>
      </c>
      <c r="L805" s="435">
        <f t="shared" si="117"/>
        <v>5078</v>
      </c>
      <c r="M805" s="439">
        <f t="shared" si="115"/>
        <v>5540</v>
      </c>
      <c r="N805" s="435">
        <v>5078</v>
      </c>
      <c r="O805" s="435">
        <v>5540</v>
      </c>
      <c r="P805" s="435">
        <v>5078</v>
      </c>
      <c r="Q805" s="258" t="str">
        <f t="shared" si="114"/>
        <v>32</v>
      </c>
      <c r="R805" s="439">
        <f t="shared" si="116"/>
        <v>5078</v>
      </c>
    </row>
    <row r="806" spans="1:18">
      <c r="A806" s="600">
        <v>241211</v>
      </c>
      <c r="B806" s="600" t="s">
        <v>975</v>
      </c>
      <c r="C806" s="262">
        <v>44121100</v>
      </c>
      <c r="D806" s="258">
        <v>4</v>
      </c>
      <c r="E806" s="258">
        <v>4412</v>
      </c>
      <c r="F806" s="258">
        <v>1</v>
      </c>
      <c r="G806" s="259">
        <v>1</v>
      </c>
      <c r="H806" s="258">
        <v>0</v>
      </c>
      <c r="I806" s="255" t="str">
        <f t="shared" si="113"/>
        <v>24121115O280</v>
      </c>
      <c r="J806" s="255"/>
      <c r="K806" s="435">
        <v>0</v>
      </c>
      <c r="L806" s="435">
        <f t="shared" si="117"/>
        <v>20000</v>
      </c>
      <c r="M806" s="439">
        <f t="shared" si="115"/>
        <v>0</v>
      </c>
      <c r="N806" s="435">
        <v>20000</v>
      </c>
      <c r="O806" s="435">
        <v>20000</v>
      </c>
      <c r="P806" s="435">
        <v>20000</v>
      </c>
      <c r="Q806" s="258" t="str">
        <f t="shared" si="114"/>
        <v>41</v>
      </c>
      <c r="R806" s="439">
        <f t="shared" si="116"/>
        <v>20000</v>
      </c>
    </row>
    <row r="807" spans="1:18">
      <c r="A807" s="600">
        <v>241211</v>
      </c>
      <c r="B807" s="600" t="s">
        <v>975</v>
      </c>
      <c r="C807" s="262">
        <v>44191100</v>
      </c>
      <c r="D807" s="258">
        <v>4</v>
      </c>
      <c r="E807" s="258">
        <v>4419</v>
      </c>
      <c r="F807" s="258">
        <v>1</v>
      </c>
      <c r="G807" s="259">
        <v>1</v>
      </c>
      <c r="H807" s="258">
        <v>0</v>
      </c>
      <c r="I807" s="255" t="str">
        <f t="shared" si="113"/>
        <v>24121115O280</v>
      </c>
      <c r="J807" s="255"/>
      <c r="K807" s="435">
        <v>5850000</v>
      </c>
      <c r="L807" s="435">
        <f t="shared" si="117"/>
        <v>5842589</v>
      </c>
      <c r="M807" s="439">
        <f t="shared" si="115"/>
        <v>5850000</v>
      </c>
      <c r="N807" s="435">
        <v>5842589</v>
      </c>
      <c r="O807" s="435">
        <v>5849952</v>
      </c>
      <c r="P807" s="435">
        <v>5842589</v>
      </c>
      <c r="Q807" s="258" t="str">
        <f t="shared" si="114"/>
        <v>41</v>
      </c>
      <c r="R807" s="439">
        <f t="shared" si="116"/>
        <v>5842589</v>
      </c>
    </row>
    <row r="808" spans="1:18">
      <c r="A808" s="600">
        <v>241211</v>
      </c>
      <c r="B808" s="600" t="s">
        <v>975</v>
      </c>
      <c r="C808" s="262">
        <v>52212100</v>
      </c>
      <c r="D808" s="258">
        <v>5</v>
      </c>
      <c r="E808" s="258">
        <v>5221</v>
      </c>
      <c r="F808" s="258">
        <v>2</v>
      </c>
      <c r="G808" s="259">
        <v>1</v>
      </c>
      <c r="H808" s="258">
        <v>0</v>
      </c>
      <c r="I808" s="255" t="str">
        <f t="shared" si="113"/>
        <v>24121115O280</v>
      </c>
      <c r="J808" s="255" t="s">
        <v>1065</v>
      </c>
      <c r="K808" s="435">
        <v>896000</v>
      </c>
      <c r="L808" s="435">
        <f t="shared" si="117"/>
        <v>405652</v>
      </c>
      <c r="M808" s="439">
        <f t="shared" si="115"/>
        <v>896000</v>
      </c>
      <c r="N808" s="435">
        <v>405652</v>
      </c>
      <c r="O808" s="435">
        <v>896000</v>
      </c>
      <c r="P808" s="435">
        <v>405652</v>
      </c>
      <c r="Q808" s="258" t="str">
        <f t="shared" si="114"/>
        <v>52</v>
      </c>
      <c r="R808" s="439">
        <f t="shared" si="116"/>
        <v>405652</v>
      </c>
    </row>
    <row r="809" spans="1:18">
      <c r="A809" s="600">
        <v>241211</v>
      </c>
      <c r="B809" s="600" t="s">
        <v>975</v>
      </c>
      <c r="C809" s="262">
        <v>52912100</v>
      </c>
      <c r="D809" s="258">
        <v>5</v>
      </c>
      <c r="E809" s="258">
        <v>5291</v>
      </c>
      <c r="F809" s="258">
        <v>2</v>
      </c>
      <c r="G809" s="259">
        <v>1</v>
      </c>
      <c r="H809" s="258">
        <v>0</v>
      </c>
      <c r="I809" s="255" t="str">
        <f t="shared" si="113"/>
        <v>24121115O280</v>
      </c>
      <c r="J809" s="255" t="s">
        <v>1065</v>
      </c>
      <c r="K809" s="435">
        <v>25000</v>
      </c>
      <c r="L809" s="435">
        <f t="shared" si="117"/>
        <v>14346.3</v>
      </c>
      <c r="M809" s="439">
        <f t="shared" si="115"/>
        <v>25000</v>
      </c>
      <c r="N809" s="435">
        <v>14346.3</v>
      </c>
      <c r="O809" s="435">
        <v>25000</v>
      </c>
      <c r="P809" s="435">
        <v>14346.3</v>
      </c>
      <c r="Q809" s="258" t="str">
        <f t="shared" si="114"/>
        <v>52</v>
      </c>
      <c r="R809" s="439">
        <f t="shared" si="116"/>
        <v>14346.3</v>
      </c>
    </row>
    <row r="810" spans="1:18">
      <c r="A810" s="600">
        <v>241211</v>
      </c>
      <c r="B810" s="600" t="s">
        <v>981</v>
      </c>
      <c r="C810" s="262">
        <v>31211100</v>
      </c>
      <c r="D810" s="258">
        <v>3</v>
      </c>
      <c r="E810" s="258">
        <v>3121</v>
      </c>
      <c r="F810" s="258">
        <v>1</v>
      </c>
      <c r="G810" s="259">
        <v>1</v>
      </c>
      <c r="H810" s="258">
        <v>0</v>
      </c>
      <c r="I810" s="255" t="str">
        <f t="shared" si="113"/>
        <v>24121115O680</v>
      </c>
      <c r="J810" s="255"/>
      <c r="K810" s="435">
        <v>0</v>
      </c>
      <c r="L810" s="435">
        <f t="shared" si="117"/>
        <v>1349742.14</v>
      </c>
      <c r="M810" s="439">
        <f t="shared" si="115"/>
        <v>0</v>
      </c>
      <c r="N810" s="435">
        <v>1349742.14</v>
      </c>
      <c r="O810" s="435">
        <v>1349748.18</v>
      </c>
      <c r="P810" s="435">
        <v>1349742.1400000001</v>
      </c>
      <c r="Q810" s="258" t="str">
        <f t="shared" si="114"/>
        <v>31</v>
      </c>
      <c r="R810" s="439">
        <f t="shared" si="116"/>
        <v>1349742.1400000001</v>
      </c>
    </row>
    <row r="811" spans="1:18">
      <c r="A811" s="600">
        <v>241212</v>
      </c>
      <c r="B811" s="600">
        <v>121180</v>
      </c>
      <c r="C811" s="262">
        <v>61212100</v>
      </c>
      <c r="D811" s="258">
        <v>6</v>
      </c>
      <c r="E811" s="258">
        <v>6121</v>
      </c>
      <c r="F811" s="258">
        <v>2</v>
      </c>
      <c r="G811" s="259">
        <v>1</v>
      </c>
      <c r="H811" s="258">
        <v>0</v>
      </c>
      <c r="I811" s="255" t="str">
        <f t="shared" si="113"/>
        <v>241212121180</v>
      </c>
      <c r="J811" s="255" t="s">
        <v>1066</v>
      </c>
      <c r="K811" s="435">
        <v>15000000</v>
      </c>
      <c r="L811" s="435">
        <f t="shared" si="117"/>
        <v>0</v>
      </c>
      <c r="M811" s="439">
        <f t="shared" si="115"/>
        <v>15000000</v>
      </c>
      <c r="N811" s="435">
        <v>0</v>
      </c>
      <c r="Q811" s="258" t="str">
        <f t="shared" si="114"/>
        <v>62</v>
      </c>
      <c r="R811" s="439">
        <f t="shared" si="116"/>
        <v>0</v>
      </c>
    </row>
    <row r="812" spans="1:18">
      <c r="A812" s="600">
        <v>241212</v>
      </c>
      <c r="B812" s="600" t="s">
        <v>975</v>
      </c>
      <c r="C812" s="262">
        <v>51112100</v>
      </c>
      <c r="D812" s="258">
        <v>5</v>
      </c>
      <c r="E812" s="258">
        <v>5111</v>
      </c>
      <c r="F812" s="258">
        <v>2</v>
      </c>
      <c r="G812" s="259">
        <v>1</v>
      </c>
      <c r="H812" s="258">
        <v>0</v>
      </c>
      <c r="I812" s="255" t="str">
        <f t="shared" si="113"/>
        <v>24121215O280</v>
      </c>
      <c r="J812" s="255" t="s">
        <v>1067</v>
      </c>
      <c r="K812" s="435">
        <v>35000</v>
      </c>
      <c r="L812" s="435">
        <f t="shared" si="117"/>
        <v>34999.519999999997</v>
      </c>
      <c r="M812" s="439">
        <f t="shared" si="115"/>
        <v>35000</v>
      </c>
      <c r="N812" s="435">
        <v>34999.519999999997</v>
      </c>
      <c r="O812" s="435">
        <v>35000</v>
      </c>
      <c r="P812" s="435">
        <v>34999.520000000004</v>
      </c>
      <c r="Q812" s="258" t="str">
        <f t="shared" si="114"/>
        <v>52</v>
      </c>
      <c r="R812" s="439">
        <f t="shared" si="116"/>
        <v>34999.520000000004</v>
      </c>
    </row>
    <row r="813" spans="1:18">
      <c r="A813" s="600">
        <v>241212</v>
      </c>
      <c r="B813" s="600" t="s">
        <v>975</v>
      </c>
      <c r="C813" s="262">
        <v>56112100</v>
      </c>
      <c r="D813" s="258">
        <v>5</v>
      </c>
      <c r="E813" s="258">
        <v>5611</v>
      </c>
      <c r="F813" s="258">
        <v>2</v>
      </c>
      <c r="G813" s="259">
        <v>1</v>
      </c>
      <c r="H813" s="258">
        <v>0</v>
      </c>
      <c r="I813" s="255" t="str">
        <f t="shared" si="113"/>
        <v>24121215O280</v>
      </c>
      <c r="J813" s="255" t="s">
        <v>1067</v>
      </c>
      <c r="K813" s="435">
        <v>23000</v>
      </c>
      <c r="L813" s="435">
        <f t="shared" si="117"/>
        <v>11600</v>
      </c>
      <c r="M813" s="439">
        <f t="shared" si="115"/>
        <v>23000</v>
      </c>
      <c r="N813" s="435">
        <v>11600</v>
      </c>
      <c r="O813" s="435">
        <v>23000</v>
      </c>
      <c r="P813" s="435">
        <v>11600</v>
      </c>
      <c r="Q813" s="258" t="str">
        <f t="shared" si="114"/>
        <v>52</v>
      </c>
      <c r="R813" s="439">
        <f t="shared" si="116"/>
        <v>11600</v>
      </c>
    </row>
    <row r="814" spans="1:18">
      <c r="A814" s="600">
        <v>241212</v>
      </c>
      <c r="B814" s="600" t="s">
        <v>976</v>
      </c>
      <c r="C814" s="262">
        <v>61212160</v>
      </c>
      <c r="D814" s="258">
        <v>6</v>
      </c>
      <c r="E814" s="258">
        <v>6121</v>
      </c>
      <c r="F814" s="258">
        <v>2</v>
      </c>
      <c r="G814" s="259">
        <v>1</v>
      </c>
      <c r="H814" s="258">
        <v>60</v>
      </c>
      <c r="I814" s="255" t="str">
        <f t="shared" si="113"/>
        <v>24121215O380</v>
      </c>
      <c r="J814" s="255"/>
      <c r="K814" s="435">
        <v>0</v>
      </c>
      <c r="L814" s="435">
        <f t="shared" si="117"/>
        <v>4197750.22</v>
      </c>
      <c r="M814" s="439">
        <f t="shared" si="115"/>
        <v>0</v>
      </c>
      <c r="N814" s="435">
        <v>4197750.22</v>
      </c>
      <c r="O814" s="435">
        <v>4197750.22</v>
      </c>
      <c r="P814" s="435">
        <v>4197750.22</v>
      </c>
      <c r="Q814" s="258" t="str">
        <f t="shared" si="114"/>
        <v>62</v>
      </c>
      <c r="R814" s="439">
        <f t="shared" si="116"/>
        <v>4197750.22</v>
      </c>
    </row>
    <row r="815" spans="1:18">
      <c r="A815" s="600">
        <v>241212</v>
      </c>
      <c r="B815" s="600" t="s">
        <v>976</v>
      </c>
      <c r="C815" s="262">
        <v>61212165</v>
      </c>
      <c r="D815" s="258">
        <v>6</v>
      </c>
      <c r="E815" s="258">
        <v>6121</v>
      </c>
      <c r="F815" s="258">
        <v>2</v>
      </c>
      <c r="G815" s="259">
        <v>1</v>
      </c>
      <c r="H815" s="258">
        <v>65</v>
      </c>
      <c r="I815" s="255" t="str">
        <f t="shared" si="113"/>
        <v>24121215O380</v>
      </c>
      <c r="J815" s="255" t="s">
        <v>1044</v>
      </c>
      <c r="K815" s="435">
        <v>0</v>
      </c>
      <c r="L815" s="435">
        <f t="shared" si="117"/>
        <v>322650</v>
      </c>
      <c r="M815" s="439">
        <f t="shared" si="115"/>
        <v>0</v>
      </c>
      <c r="N815" s="435">
        <v>322650</v>
      </c>
      <c r="O815" s="435">
        <v>358500</v>
      </c>
      <c r="P815" s="435">
        <v>322650</v>
      </c>
      <c r="Q815" s="258" t="str">
        <f t="shared" si="114"/>
        <v>62</v>
      </c>
      <c r="R815" s="439">
        <f t="shared" si="116"/>
        <v>322650</v>
      </c>
    </row>
    <row r="816" spans="1:18">
      <c r="A816" s="600">
        <v>241212</v>
      </c>
      <c r="B816" s="600" t="s">
        <v>1025</v>
      </c>
      <c r="C816" s="262">
        <v>61212100</v>
      </c>
      <c r="D816" s="258">
        <v>6</v>
      </c>
      <c r="E816" s="258">
        <v>6121</v>
      </c>
      <c r="F816" s="258">
        <v>2</v>
      </c>
      <c r="G816" s="259">
        <v>1</v>
      </c>
      <c r="H816" s="258">
        <v>0</v>
      </c>
      <c r="I816" s="255" t="str">
        <f t="shared" si="113"/>
        <v>24121225MK83</v>
      </c>
      <c r="J816" s="255" t="s">
        <v>1068</v>
      </c>
      <c r="K816" s="435">
        <v>0</v>
      </c>
      <c r="L816" s="435">
        <f t="shared" ref="L816:L818" si="119">+K816</f>
        <v>0</v>
      </c>
      <c r="M816" s="439">
        <f t="shared" si="115"/>
        <v>0</v>
      </c>
      <c r="N816" s="435">
        <v>0</v>
      </c>
      <c r="Q816" s="258" t="str">
        <f t="shared" si="114"/>
        <v>62</v>
      </c>
      <c r="R816" s="439">
        <f t="shared" si="116"/>
        <v>0</v>
      </c>
    </row>
    <row r="817" spans="1:18">
      <c r="A817" s="600">
        <v>241212</v>
      </c>
      <c r="B817" s="600" t="s">
        <v>1001</v>
      </c>
      <c r="C817" s="262">
        <v>61212100</v>
      </c>
      <c r="D817" s="258">
        <v>6</v>
      </c>
      <c r="E817" s="258">
        <v>6121</v>
      </c>
      <c r="F817" s="258">
        <v>2</v>
      </c>
      <c r="G817" s="259">
        <v>1</v>
      </c>
      <c r="H817" s="258">
        <v>0</v>
      </c>
      <c r="I817" s="255" t="str">
        <f t="shared" si="113"/>
        <v>24121225P280</v>
      </c>
      <c r="J817" s="255" t="s">
        <v>1066</v>
      </c>
      <c r="K817" s="435">
        <v>0</v>
      </c>
      <c r="L817" s="435">
        <f t="shared" si="119"/>
        <v>0</v>
      </c>
      <c r="M817" s="439">
        <f t="shared" si="115"/>
        <v>0</v>
      </c>
      <c r="N817" s="435">
        <v>13679421.66</v>
      </c>
      <c r="O817" s="435">
        <v>13679421.689999999</v>
      </c>
      <c r="P817" s="435">
        <v>13679421.659999993</v>
      </c>
      <c r="Q817" s="258" t="str">
        <f t="shared" si="114"/>
        <v>62</v>
      </c>
      <c r="R817" s="439">
        <f t="shared" si="116"/>
        <v>13679421.659999993</v>
      </c>
    </row>
    <row r="818" spans="1:18">
      <c r="A818" s="600">
        <v>241212</v>
      </c>
      <c r="B818" s="600" t="s">
        <v>1001</v>
      </c>
      <c r="C818" s="262">
        <v>61212165</v>
      </c>
      <c r="D818" s="258">
        <v>6</v>
      </c>
      <c r="E818" s="258">
        <v>6121</v>
      </c>
      <c r="F818" s="258">
        <v>2</v>
      </c>
      <c r="G818" s="259">
        <v>1</v>
      </c>
      <c r="H818" s="258">
        <v>65</v>
      </c>
      <c r="I818" s="255" t="str">
        <f t="shared" si="113"/>
        <v>24121225P280</v>
      </c>
      <c r="J818" s="255" t="s">
        <v>1044</v>
      </c>
      <c r="K818" s="435">
        <v>0</v>
      </c>
      <c r="L818" s="435">
        <f t="shared" si="119"/>
        <v>0</v>
      </c>
      <c r="M818" s="439">
        <f t="shared" si="115"/>
        <v>0</v>
      </c>
      <c r="N818" s="435">
        <v>1498811</v>
      </c>
      <c r="O818" s="435">
        <v>2016707.3</v>
      </c>
      <c r="P818" s="435">
        <v>1498810.9999999998</v>
      </c>
      <c r="Q818" s="258" t="str">
        <f t="shared" si="114"/>
        <v>62</v>
      </c>
      <c r="R818" s="439">
        <f t="shared" si="116"/>
        <v>1498810.9999999998</v>
      </c>
    </row>
    <row r="819" spans="1:18">
      <c r="A819" s="600">
        <v>242213</v>
      </c>
      <c r="B819" s="600">
        <v>111180</v>
      </c>
      <c r="C819" s="262">
        <v>61412148</v>
      </c>
      <c r="D819" s="258">
        <v>6</v>
      </c>
      <c r="E819" s="258">
        <v>6141</v>
      </c>
      <c r="F819" s="258">
        <v>2</v>
      </c>
      <c r="G819" s="259">
        <v>1</v>
      </c>
      <c r="H819" s="258">
        <v>48</v>
      </c>
      <c r="I819" s="255" t="str">
        <f t="shared" si="113"/>
        <v>242213111180</v>
      </c>
      <c r="J819" s="255" t="s">
        <v>1070</v>
      </c>
      <c r="K819" s="435">
        <v>1519927</v>
      </c>
      <c r="L819" s="435">
        <f t="shared" ref="L819:L820" si="120">+N819</f>
        <v>0</v>
      </c>
      <c r="M819" s="439">
        <f t="shared" si="115"/>
        <v>1519927</v>
      </c>
      <c r="N819" s="435">
        <v>0</v>
      </c>
      <c r="Q819" s="258" t="str">
        <f t="shared" si="114"/>
        <v>62</v>
      </c>
      <c r="R819" s="439">
        <f t="shared" si="116"/>
        <v>0</v>
      </c>
    </row>
    <row r="820" spans="1:18">
      <c r="A820" s="600">
        <v>242213</v>
      </c>
      <c r="B820" s="600">
        <v>121180</v>
      </c>
      <c r="C820" s="262">
        <v>61212148</v>
      </c>
      <c r="D820" s="258">
        <v>6</v>
      </c>
      <c r="E820" s="258">
        <v>6121</v>
      </c>
      <c r="F820" s="258">
        <v>2</v>
      </c>
      <c r="G820" s="259">
        <v>1</v>
      </c>
      <c r="H820" s="258">
        <v>48</v>
      </c>
      <c r="I820" s="255" t="str">
        <f t="shared" si="113"/>
        <v>242213121180</v>
      </c>
      <c r="J820" s="255" t="s">
        <v>1070</v>
      </c>
      <c r="K820" s="435">
        <v>5611613</v>
      </c>
      <c r="L820" s="435">
        <f t="shared" si="120"/>
        <v>0</v>
      </c>
      <c r="M820" s="439">
        <f t="shared" si="115"/>
        <v>5611613</v>
      </c>
      <c r="N820" s="435">
        <v>0</v>
      </c>
      <c r="Q820" s="258" t="str">
        <f t="shared" si="114"/>
        <v>62</v>
      </c>
      <c r="R820" s="439">
        <f t="shared" si="116"/>
        <v>0</v>
      </c>
    </row>
    <row r="821" spans="1:18">
      <c r="A821" s="600">
        <v>242213</v>
      </c>
      <c r="B821" s="600" t="s">
        <v>982</v>
      </c>
      <c r="C821" s="262">
        <v>61412148</v>
      </c>
      <c r="D821" s="258">
        <v>6</v>
      </c>
      <c r="E821" s="258">
        <v>6141</v>
      </c>
      <c r="F821" s="258">
        <v>2</v>
      </c>
      <c r="G821" s="259">
        <v>1</v>
      </c>
      <c r="H821" s="258">
        <v>48</v>
      </c>
      <c r="I821" s="255" t="str">
        <f t="shared" si="113"/>
        <v>24221325P180</v>
      </c>
      <c r="J821" s="255" t="s">
        <v>1070</v>
      </c>
      <c r="K821" s="435">
        <v>1419489</v>
      </c>
      <c r="L821" s="435">
        <f>+K821</f>
        <v>1419489</v>
      </c>
      <c r="M821" s="439">
        <f t="shared" si="115"/>
        <v>1419489</v>
      </c>
      <c r="N821" s="435">
        <v>0</v>
      </c>
      <c r="Q821" s="258" t="str">
        <f t="shared" si="114"/>
        <v>62</v>
      </c>
      <c r="R821" s="439">
        <f t="shared" si="116"/>
        <v>0</v>
      </c>
    </row>
    <row r="822" spans="1:18">
      <c r="A822" s="600">
        <v>242214</v>
      </c>
      <c r="B822" s="600" t="s">
        <v>975</v>
      </c>
      <c r="C822" s="262">
        <v>24192100</v>
      </c>
      <c r="D822" s="258">
        <v>2</v>
      </c>
      <c r="E822" s="258">
        <v>2419</v>
      </c>
      <c r="F822" s="258">
        <v>2</v>
      </c>
      <c r="G822" s="259">
        <v>1</v>
      </c>
      <c r="H822" s="258">
        <v>0</v>
      </c>
      <c r="I822" s="255" t="str">
        <f t="shared" si="113"/>
        <v>24221415O280</v>
      </c>
      <c r="J822" s="255"/>
      <c r="K822" s="435">
        <v>103719</v>
      </c>
      <c r="L822" s="435">
        <f t="shared" ref="L822:L885" si="121">+N822</f>
        <v>101100.09</v>
      </c>
      <c r="M822" s="439">
        <f t="shared" si="115"/>
        <v>103719</v>
      </c>
      <c r="N822" s="435">
        <v>101100.09</v>
      </c>
      <c r="O822" s="435">
        <v>101100.09</v>
      </c>
      <c r="P822" s="435">
        <v>101100.09</v>
      </c>
      <c r="Q822" s="258" t="str">
        <f t="shared" si="114"/>
        <v>22</v>
      </c>
      <c r="R822" s="439">
        <f t="shared" si="116"/>
        <v>101100.09</v>
      </c>
    </row>
    <row r="823" spans="1:18">
      <c r="A823" s="600">
        <v>242214</v>
      </c>
      <c r="B823" s="600" t="s">
        <v>975</v>
      </c>
      <c r="C823" s="262">
        <v>24612100</v>
      </c>
      <c r="D823" s="258">
        <v>2</v>
      </c>
      <c r="E823" s="258">
        <v>2461</v>
      </c>
      <c r="F823" s="258">
        <v>2</v>
      </c>
      <c r="G823" s="259">
        <v>1</v>
      </c>
      <c r="H823" s="258">
        <v>0</v>
      </c>
      <c r="I823" s="255" t="str">
        <f t="shared" si="113"/>
        <v>24221415O280</v>
      </c>
      <c r="J823" s="255"/>
      <c r="K823" s="435">
        <v>66896</v>
      </c>
      <c r="L823" s="435">
        <f t="shared" si="121"/>
        <v>66896</v>
      </c>
      <c r="M823" s="439">
        <f t="shared" si="115"/>
        <v>66896</v>
      </c>
      <c r="N823" s="435">
        <v>66896</v>
      </c>
      <c r="O823" s="435">
        <v>66896</v>
      </c>
      <c r="P823" s="435">
        <v>66896</v>
      </c>
      <c r="Q823" s="258" t="str">
        <f t="shared" si="114"/>
        <v>22</v>
      </c>
      <c r="R823" s="439">
        <f t="shared" si="116"/>
        <v>66896</v>
      </c>
    </row>
    <row r="824" spans="1:18">
      <c r="A824" s="600">
        <v>242214</v>
      </c>
      <c r="B824" s="600" t="s">
        <v>975</v>
      </c>
      <c r="C824" s="262">
        <v>24712100</v>
      </c>
      <c r="D824" s="258">
        <v>2</v>
      </c>
      <c r="E824" s="258">
        <v>2471</v>
      </c>
      <c r="F824" s="258">
        <v>2</v>
      </c>
      <c r="G824" s="259">
        <v>1</v>
      </c>
      <c r="H824" s="258">
        <v>0</v>
      </c>
      <c r="I824" s="255" t="str">
        <f t="shared" si="113"/>
        <v>24221415O280</v>
      </c>
      <c r="J824" s="255"/>
      <c r="K824" s="435">
        <v>142712</v>
      </c>
      <c r="L824" s="435">
        <f t="shared" si="121"/>
        <v>116044.13</v>
      </c>
      <c r="M824" s="439">
        <f t="shared" si="115"/>
        <v>142712</v>
      </c>
      <c r="N824" s="435">
        <v>116044.13</v>
      </c>
      <c r="O824" s="435">
        <v>116203</v>
      </c>
      <c r="P824" s="435">
        <v>116044.12999999999</v>
      </c>
      <c r="Q824" s="258" t="str">
        <f t="shared" si="114"/>
        <v>22</v>
      </c>
      <c r="R824" s="439">
        <f t="shared" si="116"/>
        <v>116044.12999999999</v>
      </c>
    </row>
    <row r="825" spans="1:18">
      <c r="A825" s="600">
        <v>242214</v>
      </c>
      <c r="B825" s="600" t="s">
        <v>975</v>
      </c>
      <c r="C825" s="262">
        <v>24712160</v>
      </c>
      <c r="D825" s="258">
        <v>2</v>
      </c>
      <c r="E825" s="258">
        <v>2471</v>
      </c>
      <c r="F825" s="258">
        <v>2</v>
      </c>
      <c r="G825" s="259">
        <v>1</v>
      </c>
      <c r="H825" s="258">
        <v>60</v>
      </c>
      <c r="I825" s="255" t="str">
        <f t="shared" si="113"/>
        <v>24221415O280</v>
      </c>
      <c r="J825" s="255"/>
      <c r="K825" s="435">
        <v>0</v>
      </c>
      <c r="L825" s="435">
        <f t="shared" si="121"/>
        <v>35719</v>
      </c>
      <c r="M825" s="439">
        <f t="shared" si="115"/>
        <v>0</v>
      </c>
      <c r="N825" s="435">
        <v>35719</v>
      </c>
      <c r="O825" s="435">
        <v>35719</v>
      </c>
      <c r="P825" s="435">
        <v>35719</v>
      </c>
      <c r="Q825" s="258" t="str">
        <f t="shared" si="114"/>
        <v>22</v>
      </c>
      <c r="R825" s="439">
        <f t="shared" si="116"/>
        <v>35719</v>
      </c>
    </row>
    <row r="826" spans="1:18">
      <c r="A826" s="600">
        <v>242214</v>
      </c>
      <c r="B826" s="600" t="s">
        <v>975</v>
      </c>
      <c r="C826" s="262">
        <v>24912100</v>
      </c>
      <c r="D826" s="258">
        <v>2</v>
      </c>
      <c r="E826" s="258">
        <v>2491</v>
      </c>
      <c r="F826" s="258">
        <v>2</v>
      </c>
      <c r="G826" s="259">
        <v>1</v>
      </c>
      <c r="H826" s="258">
        <v>0</v>
      </c>
      <c r="I826" s="255" t="str">
        <f t="shared" si="113"/>
        <v>24221415O280</v>
      </c>
      <c r="J826" s="255"/>
      <c r="K826" s="435">
        <v>45000</v>
      </c>
      <c r="L826" s="435">
        <f t="shared" si="121"/>
        <v>45000</v>
      </c>
      <c r="M826" s="439">
        <f t="shared" si="115"/>
        <v>45000</v>
      </c>
      <c r="N826" s="435">
        <v>45000</v>
      </c>
      <c r="O826" s="435">
        <v>45000</v>
      </c>
      <c r="P826" s="435">
        <v>45000</v>
      </c>
      <c r="Q826" s="258" t="str">
        <f t="shared" si="114"/>
        <v>22</v>
      </c>
      <c r="R826" s="439">
        <f t="shared" si="116"/>
        <v>45000</v>
      </c>
    </row>
    <row r="827" spans="1:18">
      <c r="A827" s="600">
        <v>242214</v>
      </c>
      <c r="B827" s="600" t="s">
        <v>975</v>
      </c>
      <c r="C827" s="262">
        <v>25112100</v>
      </c>
      <c r="D827" s="258">
        <v>2</v>
      </c>
      <c r="E827" s="258">
        <v>2511</v>
      </c>
      <c r="F827" s="258">
        <v>2</v>
      </c>
      <c r="G827" s="259">
        <v>1</v>
      </c>
      <c r="H827" s="258">
        <v>0</v>
      </c>
      <c r="I827" s="255" t="str">
        <f t="shared" si="113"/>
        <v>24221415O280</v>
      </c>
      <c r="J827" s="255"/>
      <c r="K827" s="435">
        <v>71454</v>
      </c>
      <c r="L827" s="435">
        <f t="shared" si="121"/>
        <v>71454</v>
      </c>
      <c r="M827" s="439">
        <f t="shared" si="115"/>
        <v>71454</v>
      </c>
      <c r="N827" s="435">
        <v>71454</v>
      </c>
      <c r="O827" s="435">
        <v>71454</v>
      </c>
      <c r="P827" s="435">
        <v>71454</v>
      </c>
      <c r="Q827" s="258" t="str">
        <f t="shared" si="114"/>
        <v>22</v>
      </c>
      <c r="R827" s="439">
        <f t="shared" si="116"/>
        <v>71454</v>
      </c>
    </row>
    <row r="828" spans="1:18">
      <c r="A828" s="600">
        <v>242214</v>
      </c>
      <c r="B828" s="600" t="s">
        <v>975</v>
      </c>
      <c r="C828" s="262">
        <v>51112100</v>
      </c>
      <c r="D828" s="258">
        <v>5</v>
      </c>
      <c r="E828" s="258">
        <v>5111</v>
      </c>
      <c r="F828" s="258">
        <v>2</v>
      </c>
      <c r="G828" s="259">
        <v>1</v>
      </c>
      <c r="H828" s="258">
        <v>0</v>
      </c>
      <c r="I828" s="255" t="str">
        <f t="shared" si="113"/>
        <v>24221415O280</v>
      </c>
      <c r="J828" s="255" t="s">
        <v>1071</v>
      </c>
      <c r="K828" s="435">
        <v>551344</v>
      </c>
      <c r="L828" s="435">
        <f t="shared" si="121"/>
        <v>514201.43</v>
      </c>
      <c r="M828" s="439">
        <f t="shared" si="115"/>
        <v>551344</v>
      </c>
      <c r="N828" s="435">
        <v>514201.43</v>
      </c>
      <c r="O828" s="435">
        <v>514201.43</v>
      </c>
      <c r="P828" s="435">
        <v>514201.43000000005</v>
      </c>
      <c r="Q828" s="258" t="str">
        <f t="shared" si="114"/>
        <v>52</v>
      </c>
      <c r="R828" s="439">
        <f t="shared" si="116"/>
        <v>514201.43000000005</v>
      </c>
    </row>
    <row r="829" spans="1:18">
      <c r="A829" s="600">
        <v>242214</v>
      </c>
      <c r="B829" s="600" t="s">
        <v>975</v>
      </c>
      <c r="C829" s="262">
        <v>51212100</v>
      </c>
      <c r="D829" s="258">
        <v>5</v>
      </c>
      <c r="E829" s="258">
        <v>5121</v>
      </c>
      <c r="F829" s="258">
        <v>2</v>
      </c>
      <c r="G829" s="259">
        <v>1</v>
      </c>
      <c r="H829" s="258">
        <v>0</v>
      </c>
      <c r="I829" s="255" t="str">
        <f t="shared" si="113"/>
        <v>24221415O280</v>
      </c>
      <c r="J829" s="255" t="s">
        <v>1071</v>
      </c>
      <c r="K829" s="435">
        <v>6845</v>
      </c>
      <c r="L829" s="435">
        <f t="shared" si="121"/>
        <v>0</v>
      </c>
      <c r="M829" s="439">
        <f t="shared" si="115"/>
        <v>6845</v>
      </c>
      <c r="N829" s="435">
        <v>0</v>
      </c>
      <c r="Q829" s="258" t="str">
        <f t="shared" si="114"/>
        <v>52</v>
      </c>
      <c r="R829" s="439">
        <f t="shared" si="116"/>
        <v>0</v>
      </c>
    </row>
    <row r="830" spans="1:18">
      <c r="A830" s="600">
        <v>242214</v>
      </c>
      <c r="B830" s="600" t="s">
        <v>975</v>
      </c>
      <c r="C830" s="262">
        <v>51312100</v>
      </c>
      <c r="D830" s="258">
        <v>5</v>
      </c>
      <c r="E830" s="258">
        <v>5131</v>
      </c>
      <c r="F830" s="258">
        <v>2</v>
      </c>
      <c r="G830" s="259">
        <v>1</v>
      </c>
      <c r="H830" s="258">
        <v>0</v>
      </c>
      <c r="I830" s="255" t="str">
        <f t="shared" si="113"/>
        <v>24221415O280</v>
      </c>
      <c r="J830" s="255" t="s">
        <v>1071</v>
      </c>
      <c r="K830" s="435">
        <v>89575</v>
      </c>
      <c r="L830" s="435">
        <f t="shared" si="121"/>
        <v>0</v>
      </c>
      <c r="M830" s="439">
        <f t="shared" si="115"/>
        <v>89575</v>
      </c>
      <c r="N830" s="435">
        <v>0</v>
      </c>
      <c r="Q830" s="258" t="str">
        <f t="shared" si="114"/>
        <v>52</v>
      </c>
      <c r="R830" s="439">
        <f t="shared" si="116"/>
        <v>0</v>
      </c>
    </row>
    <row r="831" spans="1:18">
      <c r="A831" s="600">
        <v>242214</v>
      </c>
      <c r="B831" s="600" t="s">
        <v>975</v>
      </c>
      <c r="C831" s="262">
        <v>51512100</v>
      </c>
      <c r="D831" s="258">
        <v>5</v>
      </c>
      <c r="E831" s="258">
        <v>5151</v>
      </c>
      <c r="F831" s="258">
        <v>2</v>
      </c>
      <c r="G831" s="259">
        <v>1</v>
      </c>
      <c r="H831" s="258">
        <v>0</v>
      </c>
      <c r="I831" s="255" t="str">
        <f t="shared" si="113"/>
        <v>24221415O280</v>
      </c>
      <c r="J831" s="255" t="s">
        <v>1071</v>
      </c>
      <c r="K831" s="435">
        <v>113448</v>
      </c>
      <c r="L831" s="435">
        <f t="shared" si="121"/>
        <v>0</v>
      </c>
      <c r="M831" s="439">
        <f t="shared" si="115"/>
        <v>113448</v>
      </c>
      <c r="N831" s="435">
        <v>0</v>
      </c>
      <c r="Q831" s="258" t="str">
        <f t="shared" si="114"/>
        <v>52</v>
      </c>
      <c r="R831" s="439">
        <f t="shared" si="116"/>
        <v>0</v>
      </c>
    </row>
    <row r="832" spans="1:18">
      <c r="A832" s="600">
        <v>242214</v>
      </c>
      <c r="B832" s="600" t="s">
        <v>975</v>
      </c>
      <c r="C832" s="262">
        <v>51912100</v>
      </c>
      <c r="D832" s="258">
        <v>5</v>
      </c>
      <c r="E832" s="258">
        <v>5191</v>
      </c>
      <c r="F832" s="258">
        <v>2</v>
      </c>
      <c r="G832" s="259">
        <v>1</v>
      </c>
      <c r="H832" s="258">
        <v>0</v>
      </c>
      <c r="I832" s="255" t="str">
        <f t="shared" si="113"/>
        <v>24221415O280</v>
      </c>
      <c r="J832" s="255" t="s">
        <v>1071</v>
      </c>
      <c r="K832" s="435">
        <v>3585</v>
      </c>
      <c r="L832" s="435">
        <f t="shared" si="121"/>
        <v>2001.58</v>
      </c>
      <c r="M832" s="439">
        <f t="shared" si="115"/>
        <v>3585</v>
      </c>
      <c r="N832" s="435">
        <v>2001.58</v>
      </c>
      <c r="O832" s="435">
        <v>2001.58</v>
      </c>
      <c r="P832" s="435">
        <v>2001.58</v>
      </c>
      <c r="Q832" s="258" t="str">
        <f t="shared" si="114"/>
        <v>52</v>
      </c>
      <c r="R832" s="439">
        <f t="shared" si="116"/>
        <v>2001.58</v>
      </c>
    </row>
    <row r="833" spans="1:18">
      <c r="A833" s="600">
        <v>242214</v>
      </c>
      <c r="B833" s="600" t="s">
        <v>975</v>
      </c>
      <c r="C833" s="262">
        <v>52112100</v>
      </c>
      <c r="D833" s="258">
        <v>5</v>
      </c>
      <c r="E833" s="258">
        <v>5211</v>
      </c>
      <c r="F833" s="258">
        <v>2</v>
      </c>
      <c r="G833" s="259">
        <v>1</v>
      </c>
      <c r="H833" s="258">
        <v>0</v>
      </c>
      <c r="I833" s="255" t="str">
        <f t="shared" si="113"/>
        <v>24221415O280</v>
      </c>
      <c r="J833" s="255" t="s">
        <v>1071</v>
      </c>
      <c r="K833" s="435">
        <v>467686</v>
      </c>
      <c r="L833" s="435">
        <f t="shared" si="121"/>
        <v>416679.44</v>
      </c>
      <c r="M833" s="439">
        <f t="shared" si="115"/>
        <v>467686</v>
      </c>
      <c r="N833" s="435">
        <v>416679.44</v>
      </c>
      <c r="O833" s="435">
        <v>416679.44</v>
      </c>
      <c r="P833" s="435">
        <v>416679.44</v>
      </c>
      <c r="Q833" s="258" t="str">
        <f t="shared" si="114"/>
        <v>52</v>
      </c>
      <c r="R833" s="439">
        <f t="shared" si="116"/>
        <v>416679.44</v>
      </c>
    </row>
    <row r="834" spans="1:18">
      <c r="A834" s="600">
        <v>242214</v>
      </c>
      <c r="B834" s="600" t="s">
        <v>975</v>
      </c>
      <c r="C834" s="262">
        <v>52912100</v>
      </c>
      <c r="D834" s="258">
        <v>5</v>
      </c>
      <c r="E834" s="258">
        <v>5291</v>
      </c>
      <c r="F834" s="258">
        <v>2</v>
      </c>
      <c r="G834" s="259">
        <v>1</v>
      </c>
      <c r="H834" s="258">
        <v>0</v>
      </c>
      <c r="I834" s="255" t="str">
        <f t="shared" ref="I834:I897" si="122">CONCATENATE(A834,B834)</f>
        <v>24221415O280</v>
      </c>
      <c r="J834" s="255" t="s">
        <v>1071</v>
      </c>
      <c r="K834" s="435">
        <v>10179</v>
      </c>
      <c r="L834" s="435">
        <f t="shared" si="121"/>
        <v>0</v>
      </c>
      <c r="M834" s="439">
        <f t="shared" si="115"/>
        <v>10179</v>
      </c>
      <c r="N834" s="435">
        <v>0</v>
      </c>
      <c r="Q834" s="258" t="str">
        <f t="shared" ref="Q834:Q897" si="123">CONCATENATE(D834,F834)</f>
        <v>52</v>
      </c>
      <c r="R834" s="439">
        <f t="shared" si="116"/>
        <v>0</v>
      </c>
    </row>
    <row r="835" spans="1:18">
      <c r="A835" s="600">
        <v>242214</v>
      </c>
      <c r="B835" s="600" t="s">
        <v>975</v>
      </c>
      <c r="C835" s="262">
        <v>56212100</v>
      </c>
      <c r="D835" s="258">
        <v>5</v>
      </c>
      <c r="E835" s="258">
        <v>5621</v>
      </c>
      <c r="F835" s="258">
        <v>2</v>
      </c>
      <c r="G835" s="259">
        <v>1</v>
      </c>
      <c r="H835" s="258">
        <v>0</v>
      </c>
      <c r="I835" s="255" t="str">
        <f t="shared" si="122"/>
        <v>24221415O280</v>
      </c>
      <c r="J835" s="255" t="s">
        <v>1071</v>
      </c>
      <c r="K835" s="435">
        <v>118725</v>
      </c>
      <c r="L835" s="435">
        <f t="shared" si="121"/>
        <v>112883.5</v>
      </c>
      <c r="M835" s="439">
        <f t="shared" ref="M835:M898" si="124">+K835</f>
        <v>118725</v>
      </c>
      <c r="N835" s="435">
        <v>112883.5</v>
      </c>
      <c r="O835" s="435">
        <v>112883.5</v>
      </c>
      <c r="P835" s="435">
        <v>112883.5</v>
      </c>
      <c r="Q835" s="258" t="str">
        <f t="shared" si="123"/>
        <v>52</v>
      </c>
      <c r="R835" s="439">
        <f t="shared" ref="R835:R898" si="125">+P835</f>
        <v>112883.5</v>
      </c>
    </row>
    <row r="836" spans="1:18">
      <c r="A836" s="600">
        <v>242214</v>
      </c>
      <c r="B836" s="600" t="s">
        <v>975</v>
      </c>
      <c r="C836" s="262">
        <v>56512100</v>
      </c>
      <c r="D836" s="258">
        <v>5</v>
      </c>
      <c r="E836" s="258">
        <v>5651</v>
      </c>
      <c r="F836" s="258">
        <v>2</v>
      </c>
      <c r="G836" s="259">
        <v>1</v>
      </c>
      <c r="H836" s="258">
        <v>0</v>
      </c>
      <c r="I836" s="255" t="str">
        <f t="shared" si="122"/>
        <v>24221415O280</v>
      </c>
      <c r="J836" s="255" t="s">
        <v>1071</v>
      </c>
      <c r="K836" s="435">
        <v>16704</v>
      </c>
      <c r="L836" s="435">
        <f t="shared" si="121"/>
        <v>16534.400000000001</v>
      </c>
      <c r="M836" s="439">
        <f t="shared" si="124"/>
        <v>16704</v>
      </c>
      <c r="N836" s="435">
        <v>16534.400000000001</v>
      </c>
      <c r="O836" s="435">
        <v>16534.400000000001</v>
      </c>
      <c r="P836" s="435">
        <v>16534.400000000001</v>
      </c>
      <c r="Q836" s="258" t="str">
        <f t="shared" si="123"/>
        <v>52</v>
      </c>
      <c r="R836" s="439">
        <f t="shared" si="125"/>
        <v>16534.400000000001</v>
      </c>
    </row>
    <row r="837" spans="1:18">
      <c r="A837" s="600">
        <v>242214</v>
      </c>
      <c r="B837" s="600" t="s">
        <v>975</v>
      </c>
      <c r="C837" s="262">
        <v>56612100</v>
      </c>
      <c r="D837" s="258">
        <v>5</v>
      </c>
      <c r="E837" s="258">
        <v>5661</v>
      </c>
      <c r="F837" s="258">
        <v>2</v>
      </c>
      <c r="G837" s="259">
        <v>1</v>
      </c>
      <c r="H837" s="258">
        <v>0</v>
      </c>
      <c r="I837" s="255" t="str">
        <f t="shared" si="122"/>
        <v>24221415O280</v>
      </c>
      <c r="J837" s="255" t="s">
        <v>1071</v>
      </c>
      <c r="K837" s="435">
        <v>382800</v>
      </c>
      <c r="L837" s="435">
        <f t="shared" si="121"/>
        <v>0</v>
      </c>
      <c r="M837" s="439">
        <f t="shared" si="124"/>
        <v>382800</v>
      </c>
      <c r="N837" s="435">
        <v>0</v>
      </c>
      <c r="Q837" s="258" t="str">
        <f t="shared" si="123"/>
        <v>52</v>
      </c>
      <c r="R837" s="439">
        <f t="shared" si="125"/>
        <v>0</v>
      </c>
    </row>
    <row r="838" spans="1:18">
      <c r="A838" s="600">
        <v>242214</v>
      </c>
      <c r="B838" s="600" t="s">
        <v>975</v>
      </c>
      <c r="C838" s="262">
        <v>56712100</v>
      </c>
      <c r="D838" s="258">
        <v>5</v>
      </c>
      <c r="E838" s="258">
        <v>5671</v>
      </c>
      <c r="F838" s="258">
        <v>2</v>
      </c>
      <c r="G838" s="259">
        <v>1</v>
      </c>
      <c r="H838" s="258">
        <v>0</v>
      </c>
      <c r="I838" s="255" t="str">
        <f t="shared" si="122"/>
        <v>24221415O280</v>
      </c>
      <c r="J838" s="255" t="s">
        <v>1071</v>
      </c>
      <c r="K838" s="435">
        <v>197753</v>
      </c>
      <c r="L838" s="435">
        <f t="shared" si="121"/>
        <v>100599.26</v>
      </c>
      <c r="M838" s="439">
        <f t="shared" si="124"/>
        <v>197753</v>
      </c>
      <c r="N838" s="435">
        <v>100599.26</v>
      </c>
      <c r="O838" s="435">
        <v>100599.26</v>
      </c>
      <c r="P838" s="435">
        <v>100599.26</v>
      </c>
      <c r="Q838" s="258" t="str">
        <f t="shared" si="123"/>
        <v>52</v>
      </c>
      <c r="R838" s="439">
        <f t="shared" si="125"/>
        <v>100599.26</v>
      </c>
    </row>
    <row r="839" spans="1:18">
      <c r="A839" s="600">
        <v>242214</v>
      </c>
      <c r="B839" s="600" t="s">
        <v>975</v>
      </c>
      <c r="C839" s="262">
        <v>56912100</v>
      </c>
      <c r="D839" s="258">
        <v>5</v>
      </c>
      <c r="E839" s="258">
        <v>5691</v>
      </c>
      <c r="F839" s="258">
        <v>2</v>
      </c>
      <c r="G839" s="259">
        <v>1</v>
      </c>
      <c r="H839" s="258">
        <v>0</v>
      </c>
      <c r="I839" s="255" t="str">
        <f t="shared" si="122"/>
        <v>24221415O280</v>
      </c>
      <c r="J839" s="255" t="s">
        <v>1071</v>
      </c>
      <c r="K839" s="435">
        <v>41356</v>
      </c>
      <c r="L839" s="435">
        <f t="shared" si="121"/>
        <v>22376.400000000001</v>
      </c>
      <c r="M839" s="439">
        <f t="shared" si="124"/>
        <v>41356</v>
      </c>
      <c r="N839" s="435">
        <v>22376.400000000001</v>
      </c>
      <c r="O839" s="435">
        <v>22376.400000000001</v>
      </c>
      <c r="P839" s="435">
        <v>22376.400000000001</v>
      </c>
      <c r="Q839" s="258" t="str">
        <f t="shared" si="123"/>
        <v>52</v>
      </c>
      <c r="R839" s="439">
        <f t="shared" si="125"/>
        <v>22376.400000000001</v>
      </c>
    </row>
    <row r="840" spans="1:18">
      <c r="A840" s="600">
        <v>242215</v>
      </c>
      <c r="B840" s="600">
        <v>111183</v>
      </c>
      <c r="C840" s="262">
        <v>21711100</v>
      </c>
      <c r="D840" s="258">
        <v>2</v>
      </c>
      <c r="E840" s="258">
        <v>2171</v>
      </c>
      <c r="F840" s="258">
        <v>1</v>
      </c>
      <c r="G840" s="259">
        <v>1</v>
      </c>
      <c r="H840" s="258">
        <v>0</v>
      </c>
      <c r="I840" s="255" t="str">
        <f t="shared" si="122"/>
        <v>242215111183</v>
      </c>
      <c r="J840" s="255"/>
      <c r="K840" s="435">
        <v>0</v>
      </c>
      <c r="L840" s="435">
        <f t="shared" si="121"/>
        <v>399956.4</v>
      </c>
      <c r="M840" s="439">
        <f t="shared" si="124"/>
        <v>0</v>
      </c>
      <c r="N840" s="435">
        <v>399956.4</v>
      </c>
      <c r="O840" s="435">
        <v>400000</v>
      </c>
      <c r="P840" s="435">
        <v>399956.4</v>
      </c>
      <c r="Q840" s="258" t="str">
        <f t="shared" si="123"/>
        <v>21</v>
      </c>
      <c r="R840" s="439">
        <f t="shared" si="125"/>
        <v>399956.4</v>
      </c>
    </row>
    <row r="841" spans="1:18">
      <c r="A841" s="600">
        <v>242215</v>
      </c>
      <c r="B841" s="600">
        <v>111183</v>
      </c>
      <c r="C841" s="262">
        <v>32911100</v>
      </c>
      <c r="D841" s="258">
        <v>3</v>
      </c>
      <c r="E841" s="258">
        <v>3291</v>
      </c>
      <c r="F841" s="258">
        <v>1</v>
      </c>
      <c r="G841" s="259">
        <v>1</v>
      </c>
      <c r="H841" s="258">
        <v>0</v>
      </c>
      <c r="I841" s="255" t="str">
        <f t="shared" si="122"/>
        <v>242215111183</v>
      </c>
      <c r="J841" s="255"/>
      <c r="K841" s="435">
        <v>0</v>
      </c>
      <c r="L841" s="435">
        <f t="shared" si="121"/>
        <v>0</v>
      </c>
      <c r="M841" s="439">
        <f t="shared" si="124"/>
        <v>0</v>
      </c>
      <c r="N841" s="435">
        <v>0</v>
      </c>
      <c r="O841" s="435">
        <v>650000</v>
      </c>
      <c r="Q841" s="258" t="str">
        <f t="shared" si="123"/>
        <v>31</v>
      </c>
      <c r="R841" s="439">
        <f t="shared" si="125"/>
        <v>0</v>
      </c>
    </row>
    <row r="842" spans="1:18">
      <c r="A842" s="600">
        <v>242215</v>
      </c>
      <c r="B842" s="600">
        <v>111183</v>
      </c>
      <c r="C842" s="262">
        <v>38211100</v>
      </c>
      <c r="D842" s="258">
        <v>3</v>
      </c>
      <c r="E842" s="258">
        <v>3821</v>
      </c>
      <c r="F842" s="258">
        <v>1</v>
      </c>
      <c r="G842" s="259">
        <v>1</v>
      </c>
      <c r="H842" s="258">
        <v>0</v>
      </c>
      <c r="I842" s="255" t="str">
        <f t="shared" si="122"/>
        <v>242215111183</v>
      </c>
      <c r="J842" s="255"/>
      <c r="K842" s="435">
        <v>0</v>
      </c>
      <c r="L842" s="435">
        <f t="shared" si="121"/>
        <v>399999.99</v>
      </c>
      <c r="M842" s="439">
        <f t="shared" si="124"/>
        <v>0</v>
      </c>
      <c r="N842" s="435">
        <v>399999.99</v>
      </c>
      <c r="P842" s="435">
        <v>399999.99</v>
      </c>
      <c r="Q842" s="258" t="str">
        <f t="shared" si="123"/>
        <v>31</v>
      </c>
      <c r="R842" s="439">
        <f t="shared" si="125"/>
        <v>399999.99</v>
      </c>
    </row>
    <row r="843" spans="1:18">
      <c r="A843" s="600">
        <v>242215</v>
      </c>
      <c r="B843" s="600">
        <v>111280</v>
      </c>
      <c r="C843" s="262">
        <v>12111100</v>
      </c>
      <c r="D843" s="258">
        <v>1</v>
      </c>
      <c r="E843" s="258">
        <v>1211</v>
      </c>
      <c r="F843" s="258">
        <v>1</v>
      </c>
      <c r="G843" s="259">
        <v>1</v>
      </c>
      <c r="H843" s="258">
        <v>0</v>
      </c>
      <c r="I843" s="255" t="str">
        <f t="shared" si="122"/>
        <v>242215111280</v>
      </c>
      <c r="J843" s="255"/>
      <c r="K843" s="435">
        <v>2751931</v>
      </c>
      <c r="L843" s="435">
        <f t="shared" si="121"/>
        <v>2690490.24</v>
      </c>
      <c r="M843" s="439">
        <f t="shared" si="124"/>
        <v>2751931</v>
      </c>
      <c r="N843" s="435">
        <v>2690490.24</v>
      </c>
      <c r="O843" s="435">
        <v>2690490.24</v>
      </c>
      <c r="Q843" s="258" t="str">
        <f t="shared" si="123"/>
        <v>11</v>
      </c>
      <c r="R843" s="439">
        <f t="shared" si="125"/>
        <v>0</v>
      </c>
    </row>
    <row r="844" spans="1:18">
      <c r="A844" s="600">
        <v>242215</v>
      </c>
      <c r="B844" s="600">
        <v>111280</v>
      </c>
      <c r="C844" s="262">
        <v>24611100</v>
      </c>
      <c r="D844" s="258">
        <v>2</v>
      </c>
      <c r="E844" s="258">
        <v>2461</v>
      </c>
      <c r="F844" s="258">
        <v>1</v>
      </c>
      <c r="G844" s="259">
        <v>1</v>
      </c>
      <c r="H844" s="258">
        <v>0</v>
      </c>
      <c r="I844" s="255" t="str">
        <f t="shared" si="122"/>
        <v>242215111280</v>
      </c>
      <c r="J844" s="255"/>
      <c r="K844" s="435">
        <v>0</v>
      </c>
      <c r="L844" s="435">
        <f t="shared" si="121"/>
        <v>22805.599999999999</v>
      </c>
      <c r="M844" s="439">
        <f t="shared" si="124"/>
        <v>0</v>
      </c>
      <c r="N844" s="435">
        <v>22805.599999999999</v>
      </c>
      <c r="O844" s="435">
        <v>22805.599999999999</v>
      </c>
      <c r="Q844" s="258" t="str">
        <f t="shared" si="123"/>
        <v>21</v>
      </c>
      <c r="R844" s="439">
        <f t="shared" si="125"/>
        <v>0</v>
      </c>
    </row>
    <row r="845" spans="1:18">
      <c r="A845" s="600">
        <v>242215</v>
      </c>
      <c r="B845" s="600">
        <v>111280</v>
      </c>
      <c r="C845" s="262">
        <v>25611100</v>
      </c>
      <c r="D845" s="258">
        <v>2</v>
      </c>
      <c r="E845" s="258">
        <v>2561</v>
      </c>
      <c r="F845" s="258">
        <v>1</v>
      </c>
      <c r="G845" s="259">
        <v>1</v>
      </c>
      <c r="H845" s="258">
        <v>0</v>
      </c>
      <c r="I845" s="255" t="str">
        <f t="shared" si="122"/>
        <v>242215111280</v>
      </c>
      <c r="J845" s="255"/>
      <c r="K845" s="435">
        <v>0</v>
      </c>
      <c r="L845" s="435">
        <f t="shared" si="121"/>
        <v>66921.56</v>
      </c>
      <c r="M845" s="439">
        <f t="shared" si="124"/>
        <v>0</v>
      </c>
      <c r="N845" s="435">
        <v>66921.56</v>
      </c>
      <c r="O845" s="435">
        <v>66921.56</v>
      </c>
      <c r="Q845" s="258" t="str">
        <f t="shared" si="123"/>
        <v>21</v>
      </c>
      <c r="R845" s="439">
        <f t="shared" si="125"/>
        <v>0</v>
      </c>
    </row>
    <row r="846" spans="1:18">
      <c r="A846" s="600">
        <v>242215</v>
      </c>
      <c r="B846" s="600">
        <v>111280</v>
      </c>
      <c r="C846" s="262">
        <v>33621100</v>
      </c>
      <c r="D846" s="258">
        <v>3</v>
      </c>
      <c r="E846" s="258">
        <v>3362</v>
      </c>
      <c r="F846" s="258">
        <v>1</v>
      </c>
      <c r="G846" s="259">
        <v>1</v>
      </c>
      <c r="H846" s="258">
        <v>0</v>
      </c>
      <c r="I846" s="255" t="str">
        <f t="shared" si="122"/>
        <v>242215111280</v>
      </c>
      <c r="J846" s="255"/>
      <c r="K846" s="435">
        <v>0</v>
      </c>
      <c r="L846" s="435">
        <f t="shared" si="121"/>
        <v>5800</v>
      </c>
      <c r="M846" s="439">
        <f t="shared" si="124"/>
        <v>0</v>
      </c>
      <c r="N846" s="435">
        <v>5800</v>
      </c>
      <c r="O846" s="435">
        <v>5800</v>
      </c>
      <c r="Q846" s="258" t="str">
        <f t="shared" si="123"/>
        <v>31</v>
      </c>
      <c r="R846" s="439">
        <f t="shared" si="125"/>
        <v>0</v>
      </c>
    </row>
    <row r="847" spans="1:18">
      <c r="A847" s="600">
        <v>242215</v>
      </c>
      <c r="B847" s="600">
        <v>111280</v>
      </c>
      <c r="C847" s="262">
        <v>44191100</v>
      </c>
      <c r="D847" s="258">
        <v>4</v>
      </c>
      <c r="E847" s="258">
        <v>4419</v>
      </c>
      <c r="F847" s="258">
        <v>1</v>
      </c>
      <c r="G847" s="259">
        <v>1</v>
      </c>
      <c r="H847" s="258">
        <v>0</v>
      </c>
      <c r="I847" s="255" t="str">
        <f t="shared" si="122"/>
        <v>242215111280</v>
      </c>
      <c r="J847" s="255"/>
      <c r="K847" s="435">
        <v>1080000</v>
      </c>
      <c r="L847" s="435">
        <f t="shared" si="121"/>
        <v>1150930.2</v>
      </c>
      <c r="M847" s="439">
        <f t="shared" si="124"/>
        <v>1080000</v>
      </c>
      <c r="N847" s="435">
        <v>1150930.2</v>
      </c>
      <c r="O847" s="435">
        <v>1150930.2</v>
      </c>
      <c r="Q847" s="258" t="str">
        <f t="shared" si="123"/>
        <v>41</v>
      </c>
      <c r="R847" s="439">
        <f t="shared" si="125"/>
        <v>0</v>
      </c>
    </row>
    <row r="848" spans="1:18">
      <c r="A848" s="600">
        <v>242215</v>
      </c>
      <c r="B848" s="600" t="s">
        <v>987</v>
      </c>
      <c r="C848" s="262">
        <v>38211100</v>
      </c>
      <c r="D848" s="258">
        <v>3</v>
      </c>
      <c r="E848" s="258">
        <v>3821</v>
      </c>
      <c r="F848" s="258">
        <v>1</v>
      </c>
      <c r="G848" s="259">
        <v>1</v>
      </c>
      <c r="H848" s="258">
        <v>0</v>
      </c>
      <c r="I848" s="255" t="str">
        <f t="shared" si="122"/>
        <v>24221515O175</v>
      </c>
      <c r="J848" s="255"/>
      <c r="K848" s="435">
        <v>0</v>
      </c>
      <c r="L848" s="435">
        <f t="shared" si="121"/>
        <v>1596858</v>
      </c>
      <c r="M848" s="439">
        <f t="shared" si="124"/>
        <v>0</v>
      </c>
      <c r="N848" s="435">
        <v>1596858</v>
      </c>
      <c r="O848" s="435">
        <v>1598569.98</v>
      </c>
      <c r="P848" s="435">
        <v>1596858</v>
      </c>
      <c r="Q848" s="258" t="str">
        <f t="shared" si="123"/>
        <v>31</v>
      </c>
      <c r="R848" s="439">
        <f t="shared" si="125"/>
        <v>1596858</v>
      </c>
    </row>
    <row r="849" spans="1:18">
      <c r="A849" s="600">
        <v>242215</v>
      </c>
      <c r="B849" s="600" t="s">
        <v>975</v>
      </c>
      <c r="C849" s="262">
        <v>12212108</v>
      </c>
      <c r="D849" s="258">
        <v>1</v>
      </c>
      <c r="E849" s="258">
        <v>1221</v>
      </c>
      <c r="F849" s="258">
        <v>2</v>
      </c>
      <c r="G849" s="259">
        <v>1</v>
      </c>
      <c r="H849" s="258">
        <v>8</v>
      </c>
      <c r="I849" s="255" t="str">
        <f t="shared" si="122"/>
        <v>24221515O280</v>
      </c>
      <c r="J849" s="255"/>
      <c r="K849" s="435">
        <v>646740</v>
      </c>
      <c r="L849" s="435">
        <f t="shared" si="121"/>
        <v>589770</v>
      </c>
      <c r="M849" s="439">
        <f t="shared" si="124"/>
        <v>646740</v>
      </c>
      <c r="N849" s="435">
        <v>589770</v>
      </c>
      <c r="O849" s="435">
        <v>589770</v>
      </c>
      <c r="P849" s="435">
        <v>589770</v>
      </c>
      <c r="Q849" s="258" t="str">
        <f t="shared" si="123"/>
        <v>12</v>
      </c>
      <c r="R849" s="439">
        <f t="shared" si="125"/>
        <v>589770</v>
      </c>
    </row>
    <row r="850" spans="1:18">
      <c r="A850" s="600">
        <v>242215</v>
      </c>
      <c r="B850" s="600" t="s">
        <v>975</v>
      </c>
      <c r="C850" s="262">
        <v>13232108</v>
      </c>
      <c r="D850" s="258">
        <v>1</v>
      </c>
      <c r="E850" s="258">
        <v>1323</v>
      </c>
      <c r="F850" s="258">
        <v>2</v>
      </c>
      <c r="G850" s="259">
        <v>1</v>
      </c>
      <c r="H850" s="258">
        <v>8</v>
      </c>
      <c r="I850" s="255" t="str">
        <f t="shared" si="122"/>
        <v>24221515O280</v>
      </c>
      <c r="J850" s="255"/>
      <c r="K850" s="435">
        <v>73312</v>
      </c>
      <c r="L850" s="435">
        <f t="shared" si="121"/>
        <v>0</v>
      </c>
      <c r="M850" s="439">
        <f t="shared" si="124"/>
        <v>73312</v>
      </c>
      <c r="N850" s="435">
        <v>0</v>
      </c>
      <c r="Q850" s="258" t="str">
        <f t="shared" si="123"/>
        <v>12</v>
      </c>
      <c r="R850" s="439">
        <f t="shared" si="125"/>
        <v>0</v>
      </c>
    </row>
    <row r="851" spans="1:18">
      <c r="A851" s="600">
        <v>242215</v>
      </c>
      <c r="B851" s="600" t="s">
        <v>975</v>
      </c>
      <c r="C851" s="262">
        <v>14112208</v>
      </c>
      <c r="D851" s="258">
        <v>1</v>
      </c>
      <c r="E851" s="258">
        <v>1411</v>
      </c>
      <c r="F851" s="258">
        <v>2</v>
      </c>
      <c r="G851" s="259">
        <v>2</v>
      </c>
      <c r="H851" s="258">
        <v>8</v>
      </c>
      <c r="I851" s="255" t="str">
        <f t="shared" si="122"/>
        <v>24221515O280</v>
      </c>
      <c r="J851" s="255"/>
      <c r="K851" s="435">
        <v>68012</v>
      </c>
      <c r="L851" s="435">
        <f t="shared" si="121"/>
        <v>40164.639999999999</v>
      </c>
      <c r="M851" s="439">
        <f t="shared" si="124"/>
        <v>68012</v>
      </c>
      <c r="N851" s="435">
        <v>40164.639999999999</v>
      </c>
      <c r="O851" s="435">
        <f t="shared" ref="O851:O852" si="126">P851</f>
        <v>40164.639999999992</v>
      </c>
      <c r="P851" s="435">
        <v>40164.639999999992</v>
      </c>
      <c r="Q851" s="258" t="str">
        <f t="shared" si="123"/>
        <v>12</v>
      </c>
      <c r="R851" s="439">
        <f t="shared" si="125"/>
        <v>40164.639999999992</v>
      </c>
    </row>
    <row r="852" spans="1:18">
      <c r="A852" s="600">
        <v>242215</v>
      </c>
      <c r="B852" s="600" t="s">
        <v>975</v>
      </c>
      <c r="C852" s="262">
        <v>15412208</v>
      </c>
      <c r="D852" s="258">
        <v>1</v>
      </c>
      <c r="E852" s="258">
        <v>1541</v>
      </c>
      <c r="F852" s="258">
        <v>2</v>
      </c>
      <c r="G852" s="259">
        <v>2</v>
      </c>
      <c r="H852" s="258">
        <v>8</v>
      </c>
      <c r="I852" s="255" t="str">
        <f t="shared" si="122"/>
        <v>24221515O280</v>
      </c>
      <c r="J852" s="255"/>
      <c r="K852" s="435">
        <v>188937</v>
      </c>
      <c r="L852" s="435">
        <f t="shared" si="121"/>
        <v>188937</v>
      </c>
      <c r="M852" s="439">
        <f t="shared" si="124"/>
        <v>188937</v>
      </c>
      <c r="N852" s="435">
        <v>188937</v>
      </c>
      <c r="O852" s="435">
        <f t="shared" si="126"/>
        <v>188937</v>
      </c>
      <c r="P852" s="435">
        <v>188937</v>
      </c>
      <c r="Q852" s="258" t="str">
        <f t="shared" si="123"/>
        <v>12</v>
      </c>
      <c r="R852" s="439">
        <f t="shared" si="125"/>
        <v>188937</v>
      </c>
    </row>
    <row r="853" spans="1:18">
      <c r="A853" s="600">
        <v>242215</v>
      </c>
      <c r="B853" s="600" t="s">
        <v>975</v>
      </c>
      <c r="C853" s="262">
        <v>15452108</v>
      </c>
      <c r="D853" s="258">
        <v>1</v>
      </c>
      <c r="E853" s="258">
        <v>1545</v>
      </c>
      <c r="F853" s="258">
        <v>2</v>
      </c>
      <c r="G853" s="259">
        <v>1</v>
      </c>
      <c r="H853" s="258">
        <v>8</v>
      </c>
      <c r="I853" s="255" t="str">
        <f t="shared" si="122"/>
        <v>24221515O280</v>
      </c>
      <c r="J853" s="255"/>
      <c r="K853" s="435">
        <v>26560</v>
      </c>
      <c r="L853" s="435">
        <f t="shared" si="121"/>
        <v>7655</v>
      </c>
      <c r="M853" s="439">
        <f t="shared" si="124"/>
        <v>26560</v>
      </c>
      <c r="N853" s="435">
        <v>7655</v>
      </c>
      <c r="O853" s="435">
        <v>7655</v>
      </c>
      <c r="P853" s="435">
        <v>7655</v>
      </c>
      <c r="Q853" s="258" t="str">
        <f t="shared" si="123"/>
        <v>12</v>
      </c>
      <c r="R853" s="439">
        <f t="shared" si="125"/>
        <v>7655</v>
      </c>
    </row>
    <row r="854" spans="1:18">
      <c r="A854" s="600">
        <v>242215</v>
      </c>
      <c r="B854" s="600" t="s">
        <v>975</v>
      </c>
      <c r="C854" s="262">
        <v>15471108</v>
      </c>
      <c r="D854" s="258">
        <v>1</v>
      </c>
      <c r="E854" s="258">
        <v>1547</v>
      </c>
      <c r="F854" s="258">
        <v>1</v>
      </c>
      <c r="G854" s="259">
        <v>1</v>
      </c>
      <c r="H854" s="258">
        <v>8</v>
      </c>
      <c r="I854" s="255" t="str">
        <f t="shared" si="122"/>
        <v>24221515O280</v>
      </c>
      <c r="J854" s="255"/>
      <c r="K854" s="435">
        <v>2183</v>
      </c>
      <c r="L854" s="435">
        <f t="shared" si="121"/>
        <v>0</v>
      </c>
      <c r="M854" s="439">
        <f t="shared" si="124"/>
        <v>2183</v>
      </c>
      <c r="N854" s="435">
        <v>0</v>
      </c>
      <c r="Q854" s="258" t="str">
        <f t="shared" si="123"/>
        <v>11</v>
      </c>
      <c r="R854" s="439">
        <f t="shared" si="125"/>
        <v>0</v>
      </c>
    </row>
    <row r="855" spans="1:18">
      <c r="A855" s="600">
        <v>242215</v>
      </c>
      <c r="B855" s="600" t="s">
        <v>975</v>
      </c>
      <c r="C855" s="262">
        <v>21511100</v>
      </c>
      <c r="D855" s="258">
        <v>2</v>
      </c>
      <c r="E855" s="258">
        <v>2151</v>
      </c>
      <c r="F855" s="258">
        <v>1</v>
      </c>
      <c r="G855" s="259">
        <v>1</v>
      </c>
      <c r="H855" s="258">
        <v>0</v>
      </c>
      <c r="I855" s="255" t="str">
        <f t="shared" si="122"/>
        <v>24221515O280</v>
      </c>
      <c r="J855" s="255"/>
      <c r="K855" s="435">
        <v>15000</v>
      </c>
      <c r="L855" s="435">
        <f t="shared" si="121"/>
        <v>14984.76</v>
      </c>
      <c r="M855" s="439">
        <f t="shared" si="124"/>
        <v>15000</v>
      </c>
      <c r="N855" s="435">
        <v>14984.76</v>
      </c>
      <c r="O855" s="435">
        <v>15000</v>
      </c>
      <c r="P855" s="435">
        <v>14984.76</v>
      </c>
      <c r="Q855" s="258" t="str">
        <f t="shared" si="123"/>
        <v>21</v>
      </c>
      <c r="R855" s="439">
        <f t="shared" si="125"/>
        <v>14984.76</v>
      </c>
    </row>
    <row r="856" spans="1:18">
      <c r="A856" s="600">
        <v>242215</v>
      </c>
      <c r="B856" s="600" t="s">
        <v>975</v>
      </c>
      <c r="C856" s="262">
        <v>21711100</v>
      </c>
      <c r="D856" s="258">
        <v>2</v>
      </c>
      <c r="E856" s="258">
        <v>2171</v>
      </c>
      <c r="F856" s="258">
        <v>1</v>
      </c>
      <c r="G856" s="259">
        <v>1</v>
      </c>
      <c r="H856" s="258">
        <v>0</v>
      </c>
      <c r="I856" s="255" t="str">
        <f t="shared" si="122"/>
        <v>24221515O280</v>
      </c>
      <c r="J856" s="255"/>
      <c r="K856" s="435">
        <v>192895</v>
      </c>
      <c r="L856" s="435">
        <f t="shared" si="121"/>
        <v>14789.77</v>
      </c>
      <c r="M856" s="439">
        <f t="shared" si="124"/>
        <v>192895</v>
      </c>
      <c r="N856" s="435">
        <v>14789.77</v>
      </c>
      <c r="O856" s="435">
        <v>14789.77</v>
      </c>
      <c r="P856" s="435">
        <v>14789.77</v>
      </c>
      <c r="Q856" s="258" t="str">
        <f t="shared" si="123"/>
        <v>21</v>
      </c>
      <c r="R856" s="439">
        <f t="shared" si="125"/>
        <v>14789.77</v>
      </c>
    </row>
    <row r="857" spans="1:18">
      <c r="A857" s="600">
        <v>242215</v>
      </c>
      <c r="B857" s="600" t="s">
        <v>975</v>
      </c>
      <c r="C857" s="262">
        <v>24611100</v>
      </c>
      <c r="D857" s="258">
        <v>2</v>
      </c>
      <c r="E857" s="258">
        <v>2461</v>
      </c>
      <c r="F857" s="258">
        <v>1</v>
      </c>
      <c r="G857" s="259">
        <v>1</v>
      </c>
      <c r="H857" s="258">
        <v>0</v>
      </c>
      <c r="I857" s="255" t="str">
        <f t="shared" si="122"/>
        <v>24221515O280</v>
      </c>
      <c r="J857" s="255"/>
      <c r="K857" s="435">
        <v>20000</v>
      </c>
      <c r="L857" s="435">
        <f t="shared" si="121"/>
        <v>0</v>
      </c>
      <c r="M857" s="439">
        <f t="shared" si="124"/>
        <v>20000</v>
      </c>
      <c r="N857" s="435">
        <v>0</v>
      </c>
      <c r="O857" s="435">
        <v>20000</v>
      </c>
      <c r="Q857" s="258" t="str">
        <f t="shared" si="123"/>
        <v>21</v>
      </c>
      <c r="R857" s="439">
        <f t="shared" si="125"/>
        <v>0</v>
      </c>
    </row>
    <row r="858" spans="1:18">
      <c r="A858" s="600">
        <v>242215</v>
      </c>
      <c r="B858" s="600" t="s">
        <v>975</v>
      </c>
      <c r="C858" s="262">
        <v>24711100</v>
      </c>
      <c r="D858" s="258">
        <v>2</v>
      </c>
      <c r="E858" s="258">
        <v>2471</v>
      </c>
      <c r="F858" s="258">
        <v>1</v>
      </c>
      <c r="G858" s="259">
        <v>1</v>
      </c>
      <c r="H858" s="258">
        <v>0</v>
      </c>
      <c r="I858" s="255" t="str">
        <f t="shared" si="122"/>
        <v>24221515O280</v>
      </c>
      <c r="J858" s="255"/>
      <c r="K858" s="435">
        <v>0</v>
      </c>
      <c r="L858" s="435">
        <f t="shared" si="121"/>
        <v>759.8</v>
      </c>
      <c r="M858" s="439">
        <f t="shared" si="124"/>
        <v>0</v>
      </c>
      <c r="N858" s="435">
        <v>759.8</v>
      </c>
      <c r="O858" s="435">
        <v>759.8</v>
      </c>
      <c r="P858" s="435">
        <v>759.8</v>
      </c>
      <c r="Q858" s="258" t="str">
        <f t="shared" si="123"/>
        <v>21</v>
      </c>
      <c r="R858" s="439">
        <f t="shared" si="125"/>
        <v>759.8</v>
      </c>
    </row>
    <row r="859" spans="1:18">
      <c r="A859" s="600">
        <v>242215</v>
      </c>
      <c r="B859" s="600" t="s">
        <v>975</v>
      </c>
      <c r="C859" s="262">
        <v>24811100</v>
      </c>
      <c r="D859" s="258">
        <v>2</v>
      </c>
      <c r="E859" s="258">
        <v>2481</v>
      </c>
      <c r="F859" s="258">
        <v>1</v>
      </c>
      <c r="G859" s="259">
        <v>1</v>
      </c>
      <c r="H859" s="258">
        <v>0</v>
      </c>
      <c r="I859" s="255" t="str">
        <f t="shared" si="122"/>
        <v>24221515O280</v>
      </c>
      <c r="J859" s="255"/>
      <c r="K859" s="435">
        <v>0</v>
      </c>
      <c r="L859" s="435">
        <f t="shared" si="121"/>
        <v>9212.7199999999993</v>
      </c>
      <c r="M859" s="439">
        <f t="shared" si="124"/>
        <v>0</v>
      </c>
      <c r="N859" s="435">
        <v>9212.7199999999993</v>
      </c>
      <c r="O859" s="435">
        <v>9212.7199999999993</v>
      </c>
      <c r="P859" s="435">
        <v>9212.7199999999993</v>
      </c>
      <c r="Q859" s="258" t="str">
        <f t="shared" si="123"/>
        <v>21</v>
      </c>
      <c r="R859" s="439">
        <f t="shared" si="125"/>
        <v>9212.7199999999993</v>
      </c>
    </row>
    <row r="860" spans="1:18">
      <c r="A860" s="600">
        <v>242215</v>
      </c>
      <c r="B860" s="600" t="s">
        <v>975</v>
      </c>
      <c r="C860" s="262">
        <v>24911100</v>
      </c>
      <c r="D860" s="258">
        <v>2</v>
      </c>
      <c r="E860" s="258">
        <v>2491</v>
      </c>
      <c r="F860" s="258">
        <v>1</v>
      </c>
      <c r="G860" s="259">
        <v>1</v>
      </c>
      <c r="H860" s="258">
        <v>0</v>
      </c>
      <c r="I860" s="255" t="str">
        <f t="shared" si="122"/>
        <v>24221515O280</v>
      </c>
      <c r="J860" s="255"/>
      <c r="K860" s="435">
        <v>0</v>
      </c>
      <c r="L860" s="435">
        <f t="shared" si="121"/>
        <v>18077.439999999999</v>
      </c>
      <c r="M860" s="439">
        <f t="shared" si="124"/>
        <v>0</v>
      </c>
      <c r="N860" s="435">
        <v>18077.439999999999</v>
      </c>
      <c r="O860" s="435">
        <v>18077.439999999999</v>
      </c>
      <c r="P860" s="435">
        <v>18077.439999999999</v>
      </c>
      <c r="Q860" s="258" t="str">
        <f t="shared" si="123"/>
        <v>21</v>
      </c>
      <c r="R860" s="439">
        <f t="shared" si="125"/>
        <v>18077.439999999999</v>
      </c>
    </row>
    <row r="861" spans="1:18">
      <c r="A861" s="600">
        <v>242215</v>
      </c>
      <c r="B861" s="600" t="s">
        <v>975</v>
      </c>
      <c r="C861" s="262">
        <v>27211100</v>
      </c>
      <c r="D861" s="258">
        <v>2</v>
      </c>
      <c r="E861" s="258">
        <v>2721</v>
      </c>
      <c r="F861" s="258">
        <v>1</v>
      </c>
      <c r="G861" s="259">
        <v>1</v>
      </c>
      <c r="H861" s="258">
        <v>0</v>
      </c>
      <c r="I861" s="255" t="str">
        <f t="shared" si="122"/>
        <v>24221515O280</v>
      </c>
      <c r="J861" s="255"/>
      <c r="K861" s="435">
        <v>20000</v>
      </c>
      <c r="L861" s="435">
        <f t="shared" si="121"/>
        <v>0</v>
      </c>
      <c r="M861" s="439">
        <f t="shared" si="124"/>
        <v>20000</v>
      </c>
      <c r="N861" s="435">
        <v>0</v>
      </c>
      <c r="Q861" s="258" t="str">
        <f t="shared" si="123"/>
        <v>21</v>
      </c>
      <c r="R861" s="439">
        <f t="shared" si="125"/>
        <v>0</v>
      </c>
    </row>
    <row r="862" spans="1:18">
      <c r="A862" s="600">
        <v>242215</v>
      </c>
      <c r="B862" s="600" t="s">
        <v>975</v>
      </c>
      <c r="C862" s="262">
        <v>27311100</v>
      </c>
      <c r="D862" s="258">
        <v>2</v>
      </c>
      <c r="E862" s="258">
        <v>2731</v>
      </c>
      <c r="F862" s="258">
        <v>1</v>
      </c>
      <c r="G862" s="259">
        <v>1</v>
      </c>
      <c r="H862" s="258">
        <v>0</v>
      </c>
      <c r="I862" s="255" t="str">
        <f t="shared" si="122"/>
        <v>24221515O280</v>
      </c>
      <c r="J862" s="255"/>
      <c r="K862" s="435">
        <v>100000</v>
      </c>
      <c r="L862" s="435">
        <f t="shared" si="121"/>
        <v>0</v>
      </c>
      <c r="M862" s="439">
        <f t="shared" si="124"/>
        <v>100000</v>
      </c>
      <c r="N862" s="435">
        <v>0</v>
      </c>
      <c r="Q862" s="258" t="str">
        <f t="shared" si="123"/>
        <v>21</v>
      </c>
      <c r="R862" s="439">
        <f t="shared" si="125"/>
        <v>0</v>
      </c>
    </row>
    <row r="863" spans="1:18">
      <c r="A863" s="600">
        <v>242215</v>
      </c>
      <c r="B863" s="600" t="s">
        <v>975</v>
      </c>
      <c r="C863" s="262">
        <v>29111100</v>
      </c>
      <c r="D863" s="258">
        <v>2</v>
      </c>
      <c r="E863" s="258">
        <v>2911</v>
      </c>
      <c r="F863" s="258">
        <v>1</v>
      </c>
      <c r="G863" s="259">
        <v>1</v>
      </c>
      <c r="H863" s="258">
        <v>0</v>
      </c>
      <c r="I863" s="255" t="str">
        <f t="shared" si="122"/>
        <v>24221515O280</v>
      </c>
      <c r="J863" s="255"/>
      <c r="K863" s="435">
        <v>100000</v>
      </c>
      <c r="L863" s="435">
        <f t="shared" si="121"/>
        <v>86621.68</v>
      </c>
      <c r="M863" s="439">
        <f t="shared" si="124"/>
        <v>100000</v>
      </c>
      <c r="N863" s="435">
        <v>86621.68</v>
      </c>
      <c r="O863" s="435">
        <v>86625</v>
      </c>
      <c r="P863" s="435">
        <v>86621.68</v>
      </c>
      <c r="Q863" s="258" t="str">
        <f t="shared" si="123"/>
        <v>21</v>
      </c>
      <c r="R863" s="439">
        <f t="shared" si="125"/>
        <v>86621.68</v>
      </c>
    </row>
    <row r="864" spans="1:18">
      <c r="A864" s="600">
        <v>242215</v>
      </c>
      <c r="B864" s="600" t="s">
        <v>975</v>
      </c>
      <c r="C864" s="262">
        <v>32911100</v>
      </c>
      <c r="D864" s="258">
        <v>3</v>
      </c>
      <c r="E864" s="258">
        <v>3291</v>
      </c>
      <c r="F864" s="258">
        <v>1</v>
      </c>
      <c r="G864" s="259">
        <v>1</v>
      </c>
      <c r="H864" s="258">
        <v>0</v>
      </c>
      <c r="I864" s="255" t="str">
        <f t="shared" si="122"/>
        <v>24221515O280</v>
      </c>
      <c r="J864" s="255"/>
      <c r="K864" s="435">
        <v>1100000</v>
      </c>
      <c r="L864" s="435">
        <f t="shared" si="121"/>
        <v>1099897.6200000001</v>
      </c>
      <c r="M864" s="439">
        <f t="shared" si="124"/>
        <v>1100000</v>
      </c>
      <c r="N864" s="435">
        <v>1099897.6200000001</v>
      </c>
      <c r="O864" s="435">
        <v>1500000</v>
      </c>
      <c r="P864" s="435">
        <v>1099897.6199999999</v>
      </c>
      <c r="Q864" s="258" t="str">
        <f t="shared" si="123"/>
        <v>31</v>
      </c>
      <c r="R864" s="439">
        <f t="shared" si="125"/>
        <v>1099897.6199999999</v>
      </c>
    </row>
    <row r="865" spans="1:18">
      <c r="A865" s="600">
        <v>242215</v>
      </c>
      <c r="B865" s="600" t="s">
        <v>975</v>
      </c>
      <c r="C865" s="262">
        <v>36511100</v>
      </c>
      <c r="D865" s="258">
        <v>3</v>
      </c>
      <c r="E865" s="258">
        <v>3651</v>
      </c>
      <c r="F865" s="258">
        <v>1</v>
      </c>
      <c r="G865" s="259">
        <v>1</v>
      </c>
      <c r="H865" s="258">
        <v>0</v>
      </c>
      <c r="I865" s="255" t="str">
        <f t="shared" si="122"/>
        <v>24221515O280</v>
      </c>
      <c r="J865" s="255"/>
      <c r="K865" s="435">
        <v>0</v>
      </c>
      <c r="L865" s="435">
        <f t="shared" si="121"/>
        <v>424550</v>
      </c>
      <c r="M865" s="439">
        <f t="shared" si="124"/>
        <v>0</v>
      </c>
      <c r="N865" s="435">
        <v>424550</v>
      </c>
      <c r="O865" s="435">
        <v>424550</v>
      </c>
      <c r="P865" s="435">
        <v>424550</v>
      </c>
      <c r="Q865" s="258" t="str">
        <f t="shared" si="123"/>
        <v>31</v>
      </c>
      <c r="R865" s="439">
        <f t="shared" si="125"/>
        <v>424550</v>
      </c>
    </row>
    <row r="866" spans="1:18">
      <c r="A866" s="600">
        <v>242215</v>
      </c>
      <c r="B866" s="600" t="s">
        <v>975</v>
      </c>
      <c r="C866" s="262">
        <v>37221100</v>
      </c>
      <c r="D866" s="258">
        <v>3</v>
      </c>
      <c r="E866" s="258">
        <v>3722</v>
      </c>
      <c r="F866" s="258">
        <v>1</v>
      </c>
      <c r="G866" s="259">
        <v>1</v>
      </c>
      <c r="H866" s="258">
        <v>0</v>
      </c>
      <c r="I866" s="255" t="str">
        <f t="shared" si="122"/>
        <v>24221515O280</v>
      </c>
      <c r="J866" s="255"/>
      <c r="K866" s="435">
        <v>73416</v>
      </c>
      <c r="L866" s="435">
        <f t="shared" si="121"/>
        <v>73416</v>
      </c>
      <c r="M866" s="439">
        <f t="shared" si="124"/>
        <v>73416</v>
      </c>
      <c r="N866" s="435">
        <v>73416</v>
      </c>
      <c r="O866" s="435">
        <v>73416</v>
      </c>
      <c r="P866" s="435">
        <v>73416</v>
      </c>
      <c r="Q866" s="258" t="str">
        <f t="shared" si="123"/>
        <v>31</v>
      </c>
      <c r="R866" s="439">
        <f t="shared" si="125"/>
        <v>73416</v>
      </c>
    </row>
    <row r="867" spans="1:18">
      <c r="A867" s="600">
        <v>242215</v>
      </c>
      <c r="B867" s="600" t="s">
        <v>975</v>
      </c>
      <c r="C867" s="262">
        <v>38211100</v>
      </c>
      <c r="D867" s="258">
        <v>3</v>
      </c>
      <c r="E867" s="258">
        <v>3821</v>
      </c>
      <c r="F867" s="258">
        <v>1</v>
      </c>
      <c r="G867" s="259">
        <v>1</v>
      </c>
      <c r="H867" s="258">
        <v>0</v>
      </c>
      <c r="I867" s="255" t="str">
        <f t="shared" si="122"/>
        <v>24221515O280</v>
      </c>
      <c r="J867" s="255"/>
      <c r="K867" s="435">
        <v>10000000</v>
      </c>
      <c r="L867" s="435">
        <f t="shared" si="121"/>
        <v>7008489.1600000001</v>
      </c>
      <c r="M867" s="439">
        <f t="shared" si="124"/>
        <v>10000000</v>
      </c>
      <c r="N867" s="435">
        <v>7008489.1600000001</v>
      </c>
      <c r="O867" s="435">
        <v>7008489.1600000001</v>
      </c>
      <c r="P867" s="435">
        <v>7008489.1600000001</v>
      </c>
      <c r="Q867" s="258" t="str">
        <f t="shared" si="123"/>
        <v>31</v>
      </c>
      <c r="R867" s="439">
        <f t="shared" si="125"/>
        <v>7008489.1600000001</v>
      </c>
    </row>
    <row r="868" spans="1:18">
      <c r="A868" s="600">
        <v>242215</v>
      </c>
      <c r="B868" s="600" t="s">
        <v>975</v>
      </c>
      <c r="C868" s="262">
        <v>39812208</v>
      </c>
      <c r="D868" s="258">
        <v>3</v>
      </c>
      <c r="E868" s="258">
        <v>3981</v>
      </c>
      <c r="F868" s="258">
        <v>2</v>
      </c>
      <c r="G868" s="259">
        <v>2</v>
      </c>
      <c r="H868" s="258">
        <v>8</v>
      </c>
      <c r="I868" s="255" t="str">
        <f t="shared" si="122"/>
        <v>24221515O280</v>
      </c>
      <c r="J868" s="255"/>
      <c r="K868" s="435">
        <v>21578</v>
      </c>
      <c r="L868" s="435">
        <f t="shared" si="121"/>
        <v>14442</v>
      </c>
      <c r="M868" s="439">
        <f t="shared" si="124"/>
        <v>21578</v>
      </c>
      <c r="N868" s="435">
        <v>14442</v>
      </c>
      <c r="O868" s="435">
        <f>P868</f>
        <v>14442</v>
      </c>
      <c r="P868" s="435">
        <v>14442</v>
      </c>
      <c r="Q868" s="258" t="str">
        <f t="shared" si="123"/>
        <v>32</v>
      </c>
      <c r="R868" s="439">
        <f t="shared" si="125"/>
        <v>14442</v>
      </c>
    </row>
    <row r="869" spans="1:18">
      <c r="A869" s="600">
        <v>242215</v>
      </c>
      <c r="B869" s="600" t="s">
        <v>975</v>
      </c>
      <c r="C869" s="262">
        <v>39822108</v>
      </c>
      <c r="D869" s="258">
        <v>3</v>
      </c>
      <c r="E869" s="258">
        <v>3982</v>
      </c>
      <c r="F869" s="258">
        <v>2</v>
      </c>
      <c r="G869" s="259">
        <v>1</v>
      </c>
      <c r="H869" s="258">
        <v>8</v>
      </c>
      <c r="I869" s="255" t="str">
        <f t="shared" si="122"/>
        <v>24221515O280</v>
      </c>
      <c r="J869" s="255"/>
      <c r="K869" s="435">
        <v>2443</v>
      </c>
      <c r="L869" s="435">
        <f t="shared" si="121"/>
        <v>2239</v>
      </c>
      <c r="M869" s="439">
        <f t="shared" si="124"/>
        <v>2443</v>
      </c>
      <c r="N869" s="435">
        <v>2239</v>
      </c>
      <c r="O869" s="435">
        <v>2443</v>
      </c>
      <c r="P869" s="435">
        <v>2239</v>
      </c>
      <c r="Q869" s="258" t="str">
        <f t="shared" si="123"/>
        <v>32</v>
      </c>
      <c r="R869" s="439">
        <f t="shared" si="125"/>
        <v>2239</v>
      </c>
    </row>
    <row r="870" spans="1:18">
      <c r="A870" s="600">
        <v>242215</v>
      </c>
      <c r="B870" s="600" t="s">
        <v>975</v>
      </c>
      <c r="C870" s="262">
        <v>51112100</v>
      </c>
      <c r="D870" s="258">
        <v>5</v>
      </c>
      <c r="E870" s="258">
        <v>5111</v>
      </c>
      <c r="F870" s="258">
        <v>2</v>
      </c>
      <c r="G870" s="259">
        <v>1</v>
      </c>
      <c r="H870" s="258">
        <v>0</v>
      </c>
      <c r="I870" s="255" t="str">
        <f t="shared" si="122"/>
        <v>24221515O280</v>
      </c>
      <c r="J870" s="255" t="s">
        <v>1072</v>
      </c>
      <c r="K870" s="435">
        <v>118820</v>
      </c>
      <c r="L870" s="435">
        <f t="shared" si="121"/>
        <v>110709.54</v>
      </c>
      <c r="M870" s="439">
        <f t="shared" si="124"/>
        <v>118820</v>
      </c>
      <c r="N870" s="435">
        <v>110709.54</v>
      </c>
      <c r="O870" s="435">
        <v>110709.54</v>
      </c>
      <c r="P870" s="435">
        <v>110709.54</v>
      </c>
      <c r="Q870" s="258" t="str">
        <f t="shared" si="123"/>
        <v>52</v>
      </c>
      <c r="R870" s="439">
        <f t="shared" si="125"/>
        <v>110709.54</v>
      </c>
    </row>
    <row r="871" spans="1:18">
      <c r="A871" s="600">
        <v>242215</v>
      </c>
      <c r="B871" s="600" t="s">
        <v>975</v>
      </c>
      <c r="C871" s="262">
        <v>51912100</v>
      </c>
      <c r="D871" s="258">
        <v>5</v>
      </c>
      <c r="E871" s="258">
        <v>5191</v>
      </c>
      <c r="F871" s="258">
        <v>2</v>
      </c>
      <c r="G871" s="259">
        <v>1</v>
      </c>
      <c r="H871" s="258">
        <v>0</v>
      </c>
      <c r="I871" s="255" t="str">
        <f t="shared" si="122"/>
        <v>24221515O280</v>
      </c>
      <c r="J871" s="255" t="s">
        <v>1072</v>
      </c>
      <c r="K871" s="435">
        <v>18200</v>
      </c>
      <c r="L871" s="435">
        <f t="shared" si="121"/>
        <v>18198.72</v>
      </c>
      <c r="M871" s="439">
        <f t="shared" si="124"/>
        <v>18200</v>
      </c>
      <c r="N871" s="435">
        <v>18198.72</v>
      </c>
      <c r="O871" s="435">
        <v>18198.72</v>
      </c>
      <c r="P871" s="435">
        <v>18198.72</v>
      </c>
      <c r="Q871" s="258" t="str">
        <f t="shared" si="123"/>
        <v>52</v>
      </c>
      <c r="R871" s="439">
        <f t="shared" si="125"/>
        <v>18198.72</v>
      </c>
    </row>
    <row r="872" spans="1:18">
      <c r="A872" s="600">
        <v>242215</v>
      </c>
      <c r="B872" s="600" t="s">
        <v>975</v>
      </c>
      <c r="C872" s="262">
        <v>52112100</v>
      </c>
      <c r="D872" s="258">
        <v>5</v>
      </c>
      <c r="E872" s="258">
        <v>5211</v>
      </c>
      <c r="F872" s="258">
        <v>2</v>
      </c>
      <c r="G872" s="259">
        <v>1</v>
      </c>
      <c r="H872" s="258">
        <v>0</v>
      </c>
      <c r="I872" s="255" t="str">
        <f t="shared" si="122"/>
        <v>24221515O280</v>
      </c>
      <c r="J872" s="255" t="s">
        <v>1072</v>
      </c>
      <c r="K872" s="435">
        <v>2229547</v>
      </c>
      <c r="L872" s="435">
        <f t="shared" si="121"/>
        <v>1109282.47</v>
      </c>
      <c r="M872" s="439">
        <f t="shared" si="124"/>
        <v>2229547</v>
      </c>
      <c r="N872" s="435">
        <v>1109282.47</v>
      </c>
      <c r="O872" s="435">
        <v>1109282.47</v>
      </c>
      <c r="P872" s="435">
        <v>1109282.47</v>
      </c>
      <c r="Q872" s="258" t="str">
        <f t="shared" si="123"/>
        <v>52</v>
      </c>
      <c r="R872" s="439">
        <f t="shared" si="125"/>
        <v>1109282.47</v>
      </c>
    </row>
    <row r="873" spans="1:18">
      <c r="A873" s="600">
        <v>242215</v>
      </c>
      <c r="B873" s="600" t="s">
        <v>975</v>
      </c>
      <c r="C873" s="262">
        <v>52912100</v>
      </c>
      <c r="D873" s="258">
        <v>5</v>
      </c>
      <c r="E873" s="258">
        <v>5291</v>
      </c>
      <c r="F873" s="258">
        <v>2</v>
      </c>
      <c r="G873" s="259">
        <v>1</v>
      </c>
      <c r="H873" s="258">
        <v>0</v>
      </c>
      <c r="I873" s="255" t="str">
        <f t="shared" si="122"/>
        <v>24221515O280</v>
      </c>
      <c r="J873" s="255" t="s">
        <v>1072</v>
      </c>
      <c r="K873" s="435">
        <v>316575</v>
      </c>
      <c r="L873" s="435">
        <f t="shared" si="121"/>
        <v>0</v>
      </c>
      <c r="M873" s="439">
        <f t="shared" si="124"/>
        <v>316575</v>
      </c>
      <c r="N873" s="435">
        <v>0</v>
      </c>
      <c r="Q873" s="258" t="str">
        <f t="shared" si="123"/>
        <v>52</v>
      </c>
      <c r="R873" s="439">
        <f t="shared" si="125"/>
        <v>0</v>
      </c>
    </row>
    <row r="874" spans="1:18">
      <c r="A874" s="600">
        <v>242215</v>
      </c>
      <c r="B874" s="600" t="s">
        <v>975</v>
      </c>
      <c r="C874" s="262">
        <v>56212100</v>
      </c>
      <c r="D874" s="258">
        <v>5</v>
      </c>
      <c r="E874" s="258">
        <v>5621</v>
      </c>
      <c r="F874" s="258">
        <v>2</v>
      </c>
      <c r="G874" s="259">
        <v>1</v>
      </c>
      <c r="H874" s="258">
        <v>0</v>
      </c>
      <c r="I874" s="255" t="str">
        <f t="shared" si="122"/>
        <v>24221515O280</v>
      </c>
      <c r="J874" s="255" t="s">
        <v>1072</v>
      </c>
      <c r="K874" s="435">
        <v>11064</v>
      </c>
      <c r="L874" s="435">
        <f t="shared" si="121"/>
        <v>4928.84</v>
      </c>
      <c r="M874" s="439">
        <f t="shared" si="124"/>
        <v>11064</v>
      </c>
      <c r="N874" s="435">
        <v>4928.84</v>
      </c>
      <c r="O874" s="435">
        <v>4928.84</v>
      </c>
      <c r="P874" s="435">
        <v>4928.84</v>
      </c>
      <c r="Q874" s="258" t="str">
        <f t="shared" si="123"/>
        <v>52</v>
      </c>
      <c r="R874" s="439">
        <f t="shared" si="125"/>
        <v>4928.84</v>
      </c>
    </row>
    <row r="875" spans="1:18">
      <c r="A875" s="600">
        <v>242215</v>
      </c>
      <c r="B875" s="600" t="s">
        <v>975</v>
      </c>
      <c r="C875" s="262">
        <v>56312100</v>
      </c>
      <c r="D875" s="258">
        <v>5</v>
      </c>
      <c r="E875" s="258">
        <v>5631</v>
      </c>
      <c r="F875" s="258">
        <v>2</v>
      </c>
      <c r="G875" s="259">
        <v>1</v>
      </c>
      <c r="H875" s="258">
        <v>0</v>
      </c>
      <c r="I875" s="255" t="str">
        <f t="shared" si="122"/>
        <v>24221515O280</v>
      </c>
      <c r="J875" s="255" t="s">
        <v>1072</v>
      </c>
      <c r="K875" s="435">
        <v>1930</v>
      </c>
      <c r="L875" s="435">
        <f t="shared" si="121"/>
        <v>0</v>
      </c>
      <c r="M875" s="439">
        <f t="shared" si="124"/>
        <v>1930</v>
      </c>
      <c r="N875" s="435">
        <v>0</v>
      </c>
      <c r="Q875" s="258" t="str">
        <f t="shared" si="123"/>
        <v>52</v>
      </c>
      <c r="R875" s="439">
        <f t="shared" si="125"/>
        <v>0</v>
      </c>
    </row>
    <row r="876" spans="1:18">
      <c r="A876" s="600">
        <v>242215</v>
      </c>
      <c r="B876" s="600" t="s">
        <v>975</v>
      </c>
      <c r="C876" s="262">
        <v>56712100</v>
      </c>
      <c r="D876" s="258">
        <v>5</v>
      </c>
      <c r="E876" s="258">
        <v>5671</v>
      </c>
      <c r="F876" s="258">
        <v>2</v>
      </c>
      <c r="G876" s="259">
        <v>1</v>
      </c>
      <c r="H876" s="258">
        <v>0</v>
      </c>
      <c r="I876" s="255" t="str">
        <f t="shared" si="122"/>
        <v>24221515O280</v>
      </c>
      <c r="J876" s="255" t="s">
        <v>1072</v>
      </c>
      <c r="K876" s="435">
        <v>18270</v>
      </c>
      <c r="L876" s="435">
        <f t="shared" si="121"/>
        <v>15287.99</v>
      </c>
      <c r="M876" s="439">
        <f t="shared" si="124"/>
        <v>18270</v>
      </c>
      <c r="N876" s="435">
        <v>15287.99</v>
      </c>
      <c r="O876" s="435">
        <v>15287.99</v>
      </c>
      <c r="P876" s="435">
        <v>15287.99</v>
      </c>
      <c r="Q876" s="258" t="str">
        <f t="shared" si="123"/>
        <v>52</v>
      </c>
      <c r="R876" s="439">
        <f t="shared" si="125"/>
        <v>15287.99</v>
      </c>
    </row>
    <row r="877" spans="1:18">
      <c r="A877" s="600">
        <v>242215</v>
      </c>
      <c r="B877" s="600" t="s">
        <v>975</v>
      </c>
      <c r="C877" s="262">
        <v>56912100</v>
      </c>
      <c r="D877" s="258">
        <v>5</v>
      </c>
      <c r="E877" s="258">
        <v>5691</v>
      </c>
      <c r="F877" s="258">
        <v>2</v>
      </c>
      <c r="G877" s="259">
        <v>1</v>
      </c>
      <c r="H877" s="258">
        <v>0</v>
      </c>
      <c r="I877" s="255" t="str">
        <f t="shared" si="122"/>
        <v>24221515O280</v>
      </c>
      <c r="J877" s="255" t="s">
        <v>1072</v>
      </c>
      <c r="K877" s="435">
        <v>285594</v>
      </c>
      <c r="L877" s="435">
        <f t="shared" si="121"/>
        <v>285000.40000000002</v>
      </c>
      <c r="M877" s="439">
        <f t="shared" si="124"/>
        <v>285594</v>
      </c>
      <c r="N877" s="435">
        <v>285000.40000000002</v>
      </c>
      <c r="O877" s="435">
        <v>285000.40000000002</v>
      </c>
      <c r="P877" s="435">
        <v>285000.40000000002</v>
      </c>
      <c r="Q877" s="258" t="str">
        <f t="shared" si="123"/>
        <v>52</v>
      </c>
      <c r="R877" s="439">
        <f t="shared" si="125"/>
        <v>285000.40000000002</v>
      </c>
    </row>
    <row r="878" spans="1:18">
      <c r="A878" s="600">
        <v>242215</v>
      </c>
      <c r="B878" s="600" t="s">
        <v>976</v>
      </c>
      <c r="C878" s="262">
        <v>44191165</v>
      </c>
      <c r="D878" s="258">
        <v>4</v>
      </c>
      <c r="E878" s="258">
        <v>4419</v>
      </c>
      <c r="F878" s="258">
        <v>1</v>
      </c>
      <c r="G878" s="259">
        <v>1</v>
      </c>
      <c r="H878" s="258">
        <v>65</v>
      </c>
      <c r="I878" s="255" t="str">
        <f t="shared" si="122"/>
        <v>24221515O380</v>
      </c>
      <c r="J878" s="255"/>
      <c r="K878" s="435">
        <v>0</v>
      </c>
      <c r="L878" s="435">
        <f t="shared" si="121"/>
        <v>720351.68</v>
      </c>
      <c r="M878" s="439">
        <f t="shared" si="124"/>
        <v>0</v>
      </c>
      <c r="N878" s="435">
        <v>720351.68</v>
      </c>
      <c r="O878" s="435">
        <v>1080527.52</v>
      </c>
      <c r="P878" s="435">
        <v>720351.68</v>
      </c>
      <c r="Q878" s="258" t="str">
        <f t="shared" si="123"/>
        <v>41</v>
      </c>
      <c r="R878" s="439">
        <f t="shared" si="125"/>
        <v>720351.68</v>
      </c>
    </row>
    <row r="879" spans="1:18">
      <c r="A879" s="600">
        <v>242215</v>
      </c>
      <c r="B879" s="600" t="s">
        <v>977</v>
      </c>
      <c r="C879" s="262">
        <v>38211100</v>
      </c>
      <c r="D879" s="258">
        <v>3</v>
      </c>
      <c r="E879" s="258">
        <v>3821</v>
      </c>
      <c r="F879" s="258">
        <v>1</v>
      </c>
      <c r="G879" s="259">
        <v>1</v>
      </c>
      <c r="H879" s="258">
        <v>0</v>
      </c>
      <c r="I879" s="255" t="str">
        <f t="shared" si="122"/>
        <v>24221515O480</v>
      </c>
      <c r="J879" s="255"/>
      <c r="K879" s="435">
        <v>0</v>
      </c>
      <c r="L879" s="435">
        <f t="shared" si="121"/>
        <v>1242565.6000000001</v>
      </c>
      <c r="M879" s="439">
        <f t="shared" si="124"/>
        <v>0</v>
      </c>
      <c r="N879" s="435">
        <v>1242565.6000000001</v>
      </c>
      <c r="O879" s="435">
        <v>1305352.3999999999</v>
      </c>
      <c r="P879" s="435">
        <v>1242565.6000000001</v>
      </c>
      <c r="Q879" s="258" t="str">
        <f t="shared" si="123"/>
        <v>31</v>
      </c>
      <c r="R879" s="439">
        <f t="shared" si="125"/>
        <v>1242565.6000000001</v>
      </c>
    </row>
    <row r="880" spans="1:18">
      <c r="A880" s="600">
        <v>242215</v>
      </c>
      <c r="B880" s="600" t="s">
        <v>977</v>
      </c>
      <c r="C880" s="262">
        <v>44191100</v>
      </c>
      <c r="D880" s="258">
        <v>4</v>
      </c>
      <c r="E880" s="258">
        <v>4419</v>
      </c>
      <c r="F880" s="258">
        <v>1</v>
      </c>
      <c r="G880" s="259">
        <v>1</v>
      </c>
      <c r="H880" s="258">
        <v>0</v>
      </c>
      <c r="I880" s="255" t="str">
        <f t="shared" si="122"/>
        <v>24221515O480</v>
      </c>
      <c r="J880" s="255"/>
      <c r="K880" s="435">
        <v>14050000</v>
      </c>
      <c r="L880" s="435">
        <f t="shared" si="121"/>
        <v>13976748.869999999</v>
      </c>
      <c r="M880" s="439">
        <f t="shared" si="124"/>
        <v>14050000</v>
      </c>
      <c r="N880" s="435">
        <v>13976748.869999999</v>
      </c>
      <c r="O880" s="435">
        <v>14049998.869999999</v>
      </c>
      <c r="P880" s="435">
        <v>13976748.870000001</v>
      </c>
      <c r="Q880" s="258" t="str">
        <f t="shared" si="123"/>
        <v>41</v>
      </c>
      <c r="R880" s="439">
        <f t="shared" si="125"/>
        <v>13976748.870000001</v>
      </c>
    </row>
    <row r="881" spans="1:18">
      <c r="A881" s="600">
        <v>251216</v>
      </c>
      <c r="B881" s="600" t="s">
        <v>975</v>
      </c>
      <c r="C881" s="262">
        <v>21711100</v>
      </c>
      <c r="D881" s="258">
        <v>2</v>
      </c>
      <c r="E881" s="258">
        <v>2171</v>
      </c>
      <c r="F881" s="258">
        <v>1</v>
      </c>
      <c r="G881" s="259">
        <v>1</v>
      </c>
      <c r="H881" s="258">
        <v>0</v>
      </c>
      <c r="I881" s="255" t="str">
        <f t="shared" si="122"/>
        <v>25121615O280</v>
      </c>
      <c r="J881" s="255"/>
      <c r="K881" s="435">
        <v>250000</v>
      </c>
      <c r="L881" s="435">
        <f t="shared" si="121"/>
        <v>214266.15</v>
      </c>
      <c r="M881" s="439">
        <f t="shared" si="124"/>
        <v>250000</v>
      </c>
      <c r="N881" s="435">
        <v>214266.15</v>
      </c>
      <c r="O881" s="435">
        <v>249998</v>
      </c>
      <c r="P881" s="435">
        <v>214266.15</v>
      </c>
      <c r="Q881" s="258" t="str">
        <f t="shared" si="123"/>
        <v>21</v>
      </c>
      <c r="R881" s="439">
        <f t="shared" si="125"/>
        <v>214266.15</v>
      </c>
    </row>
    <row r="882" spans="1:18">
      <c r="A882" s="600">
        <v>251216</v>
      </c>
      <c r="B882" s="600" t="s">
        <v>975</v>
      </c>
      <c r="C882" s="262">
        <v>44111100</v>
      </c>
      <c r="D882" s="258">
        <v>4</v>
      </c>
      <c r="E882" s="258">
        <v>4411</v>
      </c>
      <c r="F882" s="258">
        <v>1</v>
      </c>
      <c r="G882" s="259">
        <v>1</v>
      </c>
      <c r="H882" s="258">
        <v>0</v>
      </c>
      <c r="I882" s="255" t="str">
        <f t="shared" si="122"/>
        <v>25121615O280</v>
      </c>
      <c r="J882" s="255"/>
      <c r="K882" s="435">
        <v>0</v>
      </c>
      <c r="L882" s="435">
        <f t="shared" si="121"/>
        <v>35264</v>
      </c>
      <c r="M882" s="439">
        <f t="shared" si="124"/>
        <v>0</v>
      </c>
      <c r="N882" s="435">
        <v>35264</v>
      </c>
      <c r="O882" s="435">
        <v>35264</v>
      </c>
      <c r="P882" s="435">
        <v>35264</v>
      </c>
      <c r="Q882" s="258" t="str">
        <f t="shared" si="123"/>
        <v>41</v>
      </c>
      <c r="R882" s="439">
        <f t="shared" si="125"/>
        <v>35264</v>
      </c>
    </row>
    <row r="883" spans="1:18">
      <c r="A883" s="600">
        <v>251216</v>
      </c>
      <c r="B883" s="600" t="s">
        <v>975</v>
      </c>
      <c r="C883" s="262">
        <v>44121100</v>
      </c>
      <c r="D883" s="258">
        <v>4</v>
      </c>
      <c r="E883" s="258">
        <v>4412</v>
      </c>
      <c r="F883" s="258">
        <v>1</v>
      </c>
      <c r="G883" s="259">
        <v>1</v>
      </c>
      <c r="H883" s="258">
        <v>0</v>
      </c>
      <c r="I883" s="255" t="str">
        <f t="shared" si="122"/>
        <v>25121615O280</v>
      </c>
      <c r="J883" s="255"/>
      <c r="K883" s="435">
        <v>10100000</v>
      </c>
      <c r="L883" s="435">
        <f t="shared" si="121"/>
        <v>9999600</v>
      </c>
      <c r="M883" s="439">
        <f t="shared" si="124"/>
        <v>10100000</v>
      </c>
      <c r="N883" s="435">
        <v>9999600</v>
      </c>
      <c r="O883" s="435">
        <v>10100000</v>
      </c>
      <c r="P883" s="435">
        <v>9999600</v>
      </c>
      <c r="Q883" s="258" t="str">
        <f t="shared" si="123"/>
        <v>41</v>
      </c>
      <c r="R883" s="439">
        <f t="shared" si="125"/>
        <v>9999600</v>
      </c>
    </row>
    <row r="884" spans="1:18">
      <c r="A884" s="600">
        <v>251216</v>
      </c>
      <c r="B884" s="600" t="s">
        <v>975</v>
      </c>
      <c r="C884" s="262">
        <v>51112100</v>
      </c>
      <c r="D884" s="258">
        <v>5</v>
      </c>
      <c r="E884" s="258">
        <v>5111</v>
      </c>
      <c r="F884" s="258">
        <v>2</v>
      </c>
      <c r="G884" s="259">
        <v>1</v>
      </c>
      <c r="H884" s="258">
        <v>0</v>
      </c>
      <c r="I884" s="255" t="str">
        <f t="shared" si="122"/>
        <v>25121615O280</v>
      </c>
      <c r="J884" s="255" t="s">
        <v>1073</v>
      </c>
      <c r="K884" s="435">
        <v>296700</v>
      </c>
      <c r="L884" s="435">
        <f t="shared" si="121"/>
        <v>213948.08</v>
      </c>
      <c r="M884" s="439">
        <f t="shared" si="124"/>
        <v>296700</v>
      </c>
      <c r="N884" s="435">
        <v>213948.08</v>
      </c>
      <c r="O884" s="435">
        <v>282260</v>
      </c>
      <c r="P884" s="435">
        <v>213948.08000000002</v>
      </c>
      <c r="Q884" s="258" t="str">
        <f t="shared" si="123"/>
        <v>52</v>
      </c>
      <c r="R884" s="439">
        <f t="shared" si="125"/>
        <v>213948.08000000002</v>
      </c>
    </row>
    <row r="885" spans="1:18">
      <c r="A885" s="600">
        <v>251216</v>
      </c>
      <c r="B885" s="600" t="s">
        <v>975</v>
      </c>
      <c r="C885" s="262">
        <v>51212100</v>
      </c>
      <c r="D885" s="258">
        <v>5</v>
      </c>
      <c r="E885" s="258">
        <v>5121</v>
      </c>
      <c r="F885" s="258">
        <v>2</v>
      </c>
      <c r="G885" s="259">
        <v>1</v>
      </c>
      <c r="H885" s="258">
        <v>0</v>
      </c>
      <c r="I885" s="255" t="str">
        <f t="shared" si="122"/>
        <v>25121615O280</v>
      </c>
      <c r="J885" s="255" t="s">
        <v>1073</v>
      </c>
      <c r="K885" s="435">
        <v>270000</v>
      </c>
      <c r="L885" s="435">
        <f t="shared" si="121"/>
        <v>269700</v>
      </c>
      <c r="M885" s="439">
        <f t="shared" si="124"/>
        <v>270000</v>
      </c>
      <c r="N885" s="435">
        <v>269700</v>
      </c>
      <c r="O885" s="435">
        <v>270000</v>
      </c>
      <c r="P885" s="435">
        <v>269700</v>
      </c>
      <c r="Q885" s="258" t="str">
        <f t="shared" si="123"/>
        <v>52</v>
      </c>
      <c r="R885" s="439">
        <f t="shared" si="125"/>
        <v>269700</v>
      </c>
    </row>
    <row r="886" spans="1:18">
      <c r="A886" s="600">
        <v>251216</v>
      </c>
      <c r="B886" s="600" t="s">
        <v>975</v>
      </c>
      <c r="C886" s="262">
        <v>51512100</v>
      </c>
      <c r="D886" s="258">
        <v>5</v>
      </c>
      <c r="E886" s="258">
        <v>5151</v>
      </c>
      <c r="F886" s="258">
        <v>2</v>
      </c>
      <c r="G886" s="259">
        <v>1</v>
      </c>
      <c r="H886" s="258">
        <v>0</v>
      </c>
      <c r="I886" s="255" t="str">
        <f t="shared" si="122"/>
        <v>25121615O280</v>
      </c>
      <c r="J886" s="255" t="s">
        <v>1073</v>
      </c>
      <c r="K886" s="435">
        <v>175000</v>
      </c>
      <c r="L886" s="435">
        <f t="shared" ref="L886:L891" si="127">+N886</f>
        <v>158229.82</v>
      </c>
      <c r="M886" s="439">
        <f t="shared" si="124"/>
        <v>175000</v>
      </c>
      <c r="N886" s="435">
        <v>158229.82</v>
      </c>
      <c r="O886" s="435">
        <v>169586</v>
      </c>
      <c r="P886" s="435">
        <v>158229.81999999998</v>
      </c>
      <c r="Q886" s="258" t="str">
        <f t="shared" si="123"/>
        <v>52</v>
      </c>
      <c r="R886" s="439">
        <f t="shared" si="125"/>
        <v>158229.81999999998</v>
      </c>
    </row>
    <row r="887" spans="1:18">
      <c r="A887" s="600">
        <v>251216</v>
      </c>
      <c r="B887" s="600" t="s">
        <v>975</v>
      </c>
      <c r="C887" s="262">
        <v>51912100</v>
      </c>
      <c r="D887" s="258">
        <v>5</v>
      </c>
      <c r="E887" s="258">
        <v>5191</v>
      </c>
      <c r="F887" s="258">
        <v>2</v>
      </c>
      <c r="G887" s="259">
        <v>1</v>
      </c>
      <c r="H887" s="258">
        <v>0</v>
      </c>
      <c r="I887" s="255" t="str">
        <f t="shared" si="122"/>
        <v>25121615O280</v>
      </c>
      <c r="J887" s="255" t="s">
        <v>1073</v>
      </c>
      <c r="K887" s="435">
        <v>10000</v>
      </c>
      <c r="L887" s="435">
        <f t="shared" si="127"/>
        <v>8004</v>
      </c>
      <c r="M887" s="439">
        <f t="shared" si="124"/>
        <v>10000</v>
      </c>
      <c r="N887" s="435">
        <v>8004</v>
      </c>
      <c r="O887" s="435">
        <v>10000</v>
      </c>
      <c r="P887" s="435">
        <v>8004</v>
      </c>
      <c r="Q887" s="258" t="str">
        <f t="shared" si="123"/>
        <v>52</v>
      </c>
      <c r="R887" s="439">
        <f t="shared" si="125"/>
        <v>8004</v>
      </c>
    </row>
    <row r="888" spans="1:18">
      <c r="A888" s="600">
        <v>251216</v>
      </c>
      <c r="B888" s="600" t="s">
        <v>975</v>
      </c>
      <c r="C888" s="262">
        <v>52112100</v>
      </c>
      <c r="D888" s="258">
        <v>5</v>
      </c>
      <c r="E888" s="258">
        <v>5211</v>
      </c>
      <c r="F888" s="258">
        <v>2</v>
      </c>
      <c r="G888" s="259">
        <v>1</v>
      </c>
      <c r="H888" s="258">
        <v>0</v>
      </c>
      <c r="I888" s="255" t="str">
        <f t="shared" si="122"/>
        <v>25121615O280</v>
      </c>
      <c r="J888" s="255" t="s">
        <v>1073</v>
      </c>
      <c r="K888" s="435">
        <v>239000</v>
      </c>
      <c r="L888" s="435">
        <f t="shared" si="127"/>
        <v>61317.599999999999</v>
      </c>
      <c r="M888" s="439">
        <f t="shared" si="124"/>
        <v>239000</v>
      </c>
      <c r="N888" s="435">
        <v>61317.599999999999</v>
      </c>
      <c r="O888" s="435">
        <v>107260</v>
      </c>
      <c r="P888" s="435">
        <v>61317.599999999999</v>
      </c>
      <c r="Q888" s="258" t="str">
        <f t="shared" si="123"/>
        <v>52</v>
      </c>
      <c r="R888" s="439">
        <f t="shared" si="125"/>
        <v>61317.599999999999</v>
      </c>
    </row>
    <row r="889" spans="1:18">
      <c r="A889" s="600">
        <v>251216</v>
      </c>
      <c r="B889" s="600" t="s">
        <v>975</v>
      </c>
      <c r="C889" s="262">
        <v>53112100</v>
      </c>
      <c r="D889" s="258">
        <v>5</v>
      </c>
      <c r="E889" s="258">
        <v>5311</v>
      </c>
      <c r="F889" s="258">
        <v>2</v>
      </c>
      <c r="G889" s="259">
        <v>1</v>
      </c>
      <c r="H889" s="258">
        <v>0</v>
      </c>
      <c r="I889" s="255" t="str">
        <f t="shared" si="122"/>
        <v>25121615O280</v>
      </c>
      <c r="J889" s="255" t="s">
        <v>1073</v>
      </c>
      <c r="K889" s="435">
        <v>20000</v>
      </c>
      <c r="L889" s="435">
        <f t="shared" si="127"/>
        <v>19836</v>
      </c>
      <c r="M889" s="439">
        <f t="shared" si="124"/>
        <v>20000</v>
      </c>
      <c r="N889" s="435">
        <v>19836</v>
      </c>
      <c r="O889" s="435">
        <v>20000</v>
      </c>
      <c r="P889" s="435">
        <v>19836</v>
      </c>
      <c r="Q889" s="258" t="str">
        <f t="shared" si="123"/>
        <v>52</v>
      </c>
      <c r="R889" s="439">
        <f t="shared" si="125"/>
        <v>19836</v>
      </c>
    </row>
    <row r="890" spans="1:18">
      <c r="A890" s="600">
        <v>251216</v>
      </c>
      <c r="B890" s="600" t="s">
        <v>975</v>
      </c>
      <c r="C890" s="262">
        <v>56912100</v>
      </c>
      <c r="D890" s="258">
        <v>5</v>
      </c>
      <c r="E890" s="258">
        <v>5691</v>
      </c>
      <c r="F890" s="258">
        <v>2</v>
      </c>
      <c r="G890" s="259">
        <v>1</v>
      </c>
      <c r="H890" s="258">
        <v>0</v>
      </c>
      <c r="I890" s="255" t="str">
        <f t="shared" si="122"/>
        <v>25121615O280</v>
      </c>
      <c r="J890" s="255" t="s">
        <v>1073</v>
      </c>
      <c r="K890" s="435">
        <v>139500</v>
      </c>
      <c r="L890" s="435">
        <f t="shared" si="127"/>
        <v>72917.600000000006</v>
      </c>
      <c r="M890" s="439">
        <f t="shared" si="124"/>
        <v>139500</v>
      </c>
      <c r="N890" s="435">
        <v>72917.600000000006</v>
      </c>
      <c r="O890" s="435">
        <v>112562</v>
      </c>
      <c r="P890" s="435">
        <v>72917.600000000006</v>
      </c>
      <c r="Q890" s="258" t="str">
        <f t="shared" si="123"/>
        <v>52</v>
      </c>
      <c r="R890" s="439">
        <f t="shared" si="125"/>
        <v>72917.600000000006</v>
      </c>
    </row>
    <row r="891" spans="1:18">
      <c r="A891" s="600">
        <v>251216</v>
      </c>
      <c r="B891" s="600" t="s">
        <v>976</v>
      </c>
      <c r="C891" s="262">
        <v>44191100</v>
      </c>
      <c r="D891" s="258">
        <v>4</v>
      </c>
      <c r="E891" s="258">
        <v>4419</v>
      </c>
      <c r="F891" s="258">
        <v>1</v>
      </c>
      <c r="G891" s="259">
        <v>1</v>
      </c>
      <c r="H891" s="258">
        <v>0</v>
      </c>
      <c r="I891" s="255" t="str">
        <f t="shared" si="122"/>
        <v>25121615O380</v>
      </c>
      <c r="J891" s="255"/>
      <c r="K891" s="435">
        <v>42600000</v>
      </c>
      <c r="L891" s="435">
        <f t="shared" si="127"/>
        <v>37916908.119999997</v>
      </c>
      <c r="M891" s="439">
        <f t="shared" si="124"/>
        <v>42600000</v>
      </c>
      <c r="N891" s="435">
        <v>37916908.119999997</v>
      </c>
      <c r="O891" s="435">
        <v>38395413.840000004</v>
      </c>
      <c r="P891" s="435">
        <v>37916908.120000027</v>
      </c>
      <c r="Q891" s="258" t="str">
        <f t="shared" si="123"/>
        <v>41</v>
      </c>
      <c r="R891" s="439">
        <f t="shared" si="125"/>
        <v>37916908.120000027</v>
      </c>
    </row>
    <row r="892" spans="1:18">
      <c r="A892" s="600">
        <v>251217</v>
      </c>
      <c r="B892" s="600" t="s">
        <v>1025</v>
      </c>
      <c r="C892" s="262">
        <v>61212100</v>
      </c>
      <c r="D892" s="258">
        <v>6</v>
      </c>
      <c r="E892" s="258">
        <v>6121</v>
      </c>
      <c r="F892" s="258">
        <v>2</v>
      </c>
      <c r="G892" s="259">
        <v>1</v>
      </c>
      <c r="H892" s="258">
        <v>0</v>
      </c>
      <c r="I892" s="255" t="str">
        <f t="shared" si="122"/>
        <v>25121725MK83</v>
      </c>
      <c r="J892" s="255" t="s">
        <v>1074</v>
      </c>
      <c r="K892" s="435">
        <v>0</v>
      </c>
      <c r="L892" s="435">
        <f>+K892</f>
        <v>0</v>
      </c>
      <c r="M892" s="439">
        <f t="shared" si="124"/>
        <v>0</v>
      </c>
      <c r="N892" s="435">
        <v>0</v>
      </c>
      <c r="Q892" s="258" t="str">
        <f t="shared" si="123"/>
        <v>62</v>
      </c>
      <c r="R892" s="439">
        <f t="shared" si="125"/>
        <v>0</v>
      </c>
    </row>
    <row r="893" spans="1:18">
      <c r="A893" s="600">
        <v>251218</v>
      </c>
      <c r="B893" s="600" t="s">
        <v>975</v>
      </c>
      <c r="C893" s="262">
        <v>24192100</v>
      </c>
      <c r="D893" s="258">
        <v>2</v>
      </c>
      <c r="E893" s="258">
        <v>2419</v>
      </c>
      <c r="F893" s="258">
        <v>2</v>
      </c>
      <c r="G893" s="259">
        <v>1</v>
      </c>
      <c r="H893" s="258">
        <v>0</v>
      </c>
      <c r="I893" s="255" t="str">
        <f t="shared" si="122"/>
        <v>25121815O280</v>
      </c>
      <c r="J893" s="255"/>
      <c r="K893" s="435">
        <v>1500159</v>
      </c>
      <c r="L893" s="435">
        <f t="shared" ref="L893:L903" si="128">+N893</f>
        <v>1345841.16</v>
      </c>
      <c r="M893" s="439">
        <f t="shared" si="124"/>
        <v>1500159</v>
      </c>
      <c r="N893" s="435">
        <v>1345841.16</v>
      </c>
      <c r="O893" s="435">
        <v>1346028.4</v>
      </c>
      <c r="P893" s="435">
        <v>1345841.16</v>
      </c>
      <c r="Q893" s="258" t="str">
        <f t="shared" si="123"/>
        <v>22</v>
      </c>
      <c r="R893" s="439">
        <f t="shared" si="125"/>
        <v>1345841.16</v>
      </c>
    </row>
    <row r="894" spans="1:18">
      <c r="A894" s="600">
        <v>251218</v>
      </c>
      <c r="B894" s="600" t="s">
        <v>975</v>
      </c>
      <c r="C894" s="262">
        <v>24311100</v>
      </c>
      <c r="D894" s="258">
        <v>2</v>
      </c>
      <c r="E894" s="258">
        <v>2431</v>
      </c>
      <c r="F894" s="258">
        <v>1</v>
      </c>
      <c r="G894" s="259">
        <v>1</v>
      </c>
      <c r="H894" s="258">
        <v>0</v>
      </c>
      <c r="I894" s="255" t="str">
        <f t="shared" si="122"/>
        <v>25121815O280</v>
      </c>
      <c r="J894" s="255"/>
      <c r="K894" s="435">
        <v>57377</v>
      </c>
      <c r="L894" s="435">
        <f t="shared" si="128"/>
        <v>0</v>
      </c>
      <c r="M894" s="439">
        <f t="shared" si="124"/>
        <v>57377</v>
      </c>
      <c r="N894" s="435">
        <v>0</v>
      </c>
      <c r="Q894" s="258" t="str">
        <f t="shared" si="123"/>
        <v>21</v>
      </c>
      <c r="R894" s="439">
        <f t="shared" si="125"/>
        <v>0</v>
      </c>
    </row>
    <row r="895" spans="1:18">
      <c r="A895" s="600">
        <v>251218</v>
      </c>
      <c r="B895" s="600" t="s">
        <v>975</v>
      </c>
      <c r="C895" s="262">
        <v>24312100</v>
      </c>
      <c r="D895" s="258">
        <v>2</v>
      </c>
      <c r="E895" s="258">
        <v>2431</v>
      </c>
      <c r="F895" s="258">
        <v>2</v>
      </c>
      <c r="G895" s="259">
        <v>1</v>
      </c>
      <c r="H895" s="258">
        <v>0</v>
      </c>
      <c r="I895" s="255" t="str">
        <f t="shared" si="122"/>
        <v>25121815O280</v>
      </c>
      <c r="J895" s="255"/>
      <c r="K895" s="435">
        <v>57377</v>
      </c>
      <c r="L895" s="435">
        <f t="shared" si="128"/>
        <v>25915.83</v>
      </c>
      <c r="M895" s="439">
        <f t="shared" si="124"/>
        <v>57377</v>
      </c>
      <c r="N895" s="435">
        <v>25915.83</v>
      </c>
      <c r="O895" s="435">
        <v>26080</v>
      </c>
      <c r="P895" s="435">
        <v>25915.83</v>
      </c>
      <c r="Q895" s="258" t="str">
        <f t="shared" si="123"/>
        <v>22</v>
      </c>
      <c r="R895" s="439">
        <f t="shared" si="125"/>
        <v>25915.83</v>
      </c>
    </row>
    <row r="896" spans="1:18">
      <c r="A896" s="600">
        <v>251218</v>
      </c>
      <c r="B896" s="600" t="s">
        <v>975</v>
      </c>
      <c r="C896" s="262">
        <v>24612100</v>
      </c>
      <c r="D896" s="258">
        <v>2</v>
      </c>
      <c r="E896" s="258">
        <v>2461</v>
      </c>
      <c r="F896" s="258">
        <v>2</v>
      </c>
      <c r="G896" s="259">
        <v>1</v>
      </c>
      <c r="H896" s="258">
        <v>0</v>
      </c>
      <c r="I896" s="255" t="str">
        <f t="shared" si="122"/>
        <v>25121815O280</v>
      </c>
      <c r="J896" s="255"/>
      <c r="K896" s="435">
        <v>160299</v>
      </c>
      <c r="L896" s="435">
        <f t="shared" si="128"/>
        <v>160299</v>
      </c>
      <c r="M896" s="439">
        <f t="shared" si="124"/>
        <v>160299</v>
      </c>
      <c r="N896" s="435">
        <v>160299</v>
      </c>
      <c r="O896" s="435">
        <v>160299</v>
      </c>
      <c r="P896" s="435">
        <v>160299</v>
      </c>
      <c r="Q896" s="258" t="str">
        <f t="shared" si="123"/>
        <v>22</v>
      </c>
      <c r="R896" s="439">
        <f t="shared" si="125"/>
        <v>160299</v>
      </c>
    </row>
    <row r="897" spans="1:18">
      <c r="A897" s="600">
        <v>251218</v>
      </c>
      <c r="B897" s="600" t="s">
        <v>975</v>
      </c>
      <c r="C897" s="262">
        <v>24712100</v>
      </c>
      <c r="D897" s="258">
        <v>2</v>
      </c>
      <c r="E897" s="258">
        <v>2471</v>
      </c>
      <c r="F897" s="258">
        <v>2</v>
      </c>
      <c r="G897" s="259">
        <v>1</v>
      </c>
      <c r="H897" s="258">
        <v>0</v>
      </c>
      <c r="I897" s="255" t="str">
        <f t="shared" si="122"/>
        <v>25121815O280</v>
      </c>
      <c r="J897" s="255"/>
      <c r="K897" s="435">
        <v>59334</v>
      </c>
      <c r="L897" s="435">
        <f t="shared" si="128"/>
        <v>0</v>
      </c>
      <c r="M897" s="439">
        <f t="shared" si="124"/>
        <v>59334</v>
      </c>
      <c r="N897" s="435">
        <v>0</v>
      </c>
      <c r="O897" s="435">
        <v>59334</v>
      </c>
      <c r="Q897" s="258" t="str">
        <f t="shared" si="123"/>
        <v>22</v>
      </c>
      <c r="R897" s="439">
        <f t="shared" si="125"/>
        <v>0</v>
      </c>
    </row>
    <row r="898" spans="1:18">
      <c r="A898" s="600">
        <v>251218</v>
      </c>
      <c r="B898" s="600" t="s">
        <v>975</v>
      </c>
      <c r="C898" s="262">
        <v>24712160</v>
      </c>
      <c r="D898" s="258">
        <v>2</v>
      </c>
      <c r="E898" s="258">
        <v>2471</v>
      </c>
      <c r="F898" s="258">
        <v>2</v>
      </c>
      <c r="G898" s="259">
        <v>1</v>
      </c>
      <c r="H898" s="258">
        <v>60</v>
      </c>
      <c r="I898" s="255" t="str">
        <f t="shared" ref="I898:I961" si="129">CONCATENATE(A898,B898)</f>
        <v>25121815O280</v>
      </c>
      <c r="J898" s="255"/>
      <c r="K898" s="435">
        <v>0</v>
      </c>
      <c r="L898" s="435">
        <f t="shared" si="128"/>
        <v>52193.27</v>
      </c>
      <c r="M898" s="439">
        <f t="shared" si="124"/>
        <v>0</v>
      </c>
      <c r="N898" s="435">
        <v>52193.27</v>
      </c>
      <c r="O898" s="435">
        <v>52193.27</v>
      </c>
      <c r="P898" s="435">
        <v>52193.27</v>
      </c>
      <c r="Q898" s="258" t="str">
        <f t="shared" ref="Q898:Q961" si="130">CONCATENATE(D898,F898)</f>
        <v>22</v>
      </c>
      <c r="R898" s="439">
        <f t="shared" si="125"/>
        <v>52193.27</v>
      </c>
    </row>
    <row r="899" spans="1:18">
      <c r="A899" s="600">
        <v>251218</v>
      </c>
      <c r="B899" s="600" t="s">
        <v>975</v>
      </c>
      <c r="C899" s="262">
        <v>24912100</v>
      </c>
      <c r="D899" s="258">
        <v>2</v>
      </c>
      <c r="E899" s="258">
        <v>2491</v>
      </c>
      <c r="F899" s="258">
        <v>2</v>
      </c>
      <c r="G899" s="259">
        <v>1</v>
      </c>
      <c r="H899" s="258">
        <v>0</v>
      </c>
      <c r="I899" s="255" t="str">
        <f t="shared" si="129"/>
        <v>25121815O280</v>
      </c>
      <c r="J899" s="255"/>
      <c r="K899" s="435">
        <v>45000</v>
      </c>
      <c r="L899" s="435">
        <f t="shared" si="128"/>
        <v>44207.48</v>
      </c>
      <c r="M899" s="439">
        <f t="shared" ref="M899:M962" si="131">+K899</f>
        <v>45000</v>
      </c>
      <c r="N899" s="435">
        <v>44207.48</v>
      </c>
      <c r="O899" s="435">
        <v>45000</v>
      </c>
      <c r="P899" s="435">
        <v>44207.479999999996</v>
      </c>
      <c r="Q899" s="258" t="str">
        <f t="shared" si="130"/>
        <v>22</v>
      </c>
      <c r="R899" s="439">
        <f t="shared" ref="R899:R962" si="132">+P899</f>
        <v>44207.479999999996</v>
      </c>
    </row>
    <row r="900" spans="1:18">
      <c r="A900" s="600">
        <v>251218</v>
      </c>
      <c r="B900" s="600" t="s">
        <v>975</v>
      </c>
      <c r="C900" s="262">
        <v>25112100</v>
      </c>
      <c r="D900" s="258">
        <v>2</v>
      </c>
      <c r="E900" s="258">
        <v>2511</v>
      </c>
      <c r="F900" s="258">
        <v>2</v>
      </c>
      <c r="G900" s="259">
        <v>1</v>
      </c>
      <c r="H900" s="258">
        <v>0</v>
      </c>
      <c r="I900" s="255" t="str">
        <f t="shared" si="129"/>
        <v>25121815O280</v>
      </c>
      <c r="J900" s="255"/>
      <c r="K900" s="435">
        <v>71236</v>
      </c>
      <c r="L900" s="435">
        <f t="shared" si="128"/>
        <v>71236</v>
      </c>
      <c r="M900" s="439">
        <f t="shared" si="131"/>
        <v>71236</v>
      </c>
      <c r="N900" s="435">
        <v>71236</v>
      </c>
      <c r="O900" s="435">
        <v>71236</v>
      </c>
      <c r="P900" s="435">
        <v>71236</v>
      </c>
      <c r="Q900" s="258" t="str">
        <f t="shared" si="130"/>
        <v>22</v>
      </c>
      <c r="R900" s="439">
        <f t="shared" si="132"/>
        <v>71236</v>
      </c>
    </row>
    <row r="901" spans="1:18">
      <c r="A901" s="600">
        <v>251218</v>
      </c>
      <c r="B901" s="600" t="s">
        <v>975</v>
      </c>
      <c r="C901" s="262">
        <v>27412100</v>
      </c>
      <c r="D901" s="258">
        <v>2</v>
      </c>
      <c r="E901" s="258">
        <v>2741</v>
      </c>
      <c r="F901" s="258">
        <v>2</v>
      </c>
      <c r="G901" s="259">
        <v>1</v>
      </c>
      <c r="H901" s="258">
        <v>0</v>
      </c>
      <c r="I901" s="255" t="str">
        <f t="shared" si="129"/>
        <v>25121815O280</v>
      </c>
      <c r="J901" s="255"/>
      <c r="K901" s="435">
        <v>10000</v>
      </c>
      <c r="L901" s="435">
        <f t="shared" si="128"/>
        <v>371.2</v>
      </c>
      <c r="M901" s="439">
        <f t="shared" si="131"/>
        <v>10000</v>
      </c>
      <c r="N901" s="435">
        <v>371.2</v>
      </c>
      <c r="O901" s="435">
        <v>450</v>
      </c>
      <c r="P901" s="435">
        <v>371.2</v>
      </c>
      <c r="Q901" s="258" t="str">
        <f t="shared" si="130"/>
        <v>22</v>
      </c>
      <c r="R901" s="439">
        <f t="shared" si="132"/>
        <v>371.2</v>
      </c>
    </row>
    <row r="902" spans="1:18">
      <c r="A902" s="600">
        <v>251218</v>
      </c>
      <c r="B902" s="600" t="s">
        <v>976</v>
      </c>
      <c r="C902" s="262">
        <v>61212165</v>
      </c>
      <c r="D902" s="258">
        <v>6</v>
      </c>
      <c r="E902" s="258">
        <v>6121</v>
      </c>
      <c r="F902" s="258">
        <v>2</v>
      </c>
      <c r="G902" s="259">
        <v>1</v>
      </c>
      <c r="H902" s="258">
        <v>65</v>
      </c>
      <c r="I902" s="255" t="str">
        <f t="shared" si="129"/>
        <v>25121815O380</v>
      </c>
      <c r="J902" s="255" t="s">
        <v>1075</v>
      </c>
      <c r="K902" s="435">
        <v>0</v>
      </c>
      <c r="L902" s="435">
        <f t="shared" si="128"/>
        <v>1030500.78</v>
      </c>
      <c r="M902" s="439">
        <f t="shared" si="131"/>
        <v>0</v>
      </c>
      <c r="N902" s="435">
        <v>1030500.78</v>
      </c>
      <c r="O902" s="435">
        <v>1045586.65</v>
      </c>
      <c r="P902" s="435">
        <v>1030500.7799999999</v>
      </c>
      <c r="Q902" s="258" t="str">
        <f t="shared" si="130"/>
        <v>62</v>
      </c>
      <c r="R902" s="439">
        <f t="shared" si="132"/>
        <v>1030500.7799999999</v>
      </c>
    </row>
    <row r="903" spans="1:18">
      <c r="A903" s="600">
        <v>251218</v>
      </c>
      <c r="B903" s="600" t="s">
        <v>981</v>
      </c>
      <c r="C903" s="262">
        <v>61212160</v>
      </c>
      <c r="D903" s="258">
        <v>6</v>
      </c>
      <c r="E903" s="258">
        <v>6121</v>
      </c>
      <c r="F903" s="258">
        <v>2</v>
      </c>
      <c r="G903" s="259">
        <v>1</v>
      </c>
      <c r="H903" s="258">
        <v>60</v>
      </c>
      <c r="I903" s="255" t="str">
        <f t="shared" si="129"/>
        <v>25121815O680</v>
      </c>
      <c r="J903" s="255"/>
      <c r="K903" s="435">
        <v>0</v>
      </c>
      <c r="L903" s="435">
        <f t="shared" si="128"/>
        <v>0</v>
      </c>
      <c r="M903" s="439">
        <f t="shared" si="131"/>
        <v>0</v>
      </c>
      <c r="N903" s="435">
        <v>0</v>
      </c>
      <c r="O903" s="435">
        <v>152514.98000000001</v>
      </c>
      <c r="Q903" s="258" t="str">
        <f t="shared" si="130"/>
        <v>62</v>
      </c>
      <c r="R903" s="439">
        <f t="shared" si="132"/>
        <v>0</v>
      </c>
    </row>
    <row r="904" spans="1:18">
      <c r="A904" s="600">
        <v>251218</v>
      </c>
      <c r="B904" s="600" t="s">
        <v>1001</v>
      </c>
      <c r="C904" s="262">
        <v>61212100</v>
      </c>
      <c r="D904" s="258">
        <v>6</v>
      </c>
      <c r="E904" s="258">
        <v>6121</v>
      </c>
      <c r="F904" s="258">
        <v>2</v>
      </c>
      <c r="G904" s="259">
        <v>1</v>
      </c>
      <c r="H904" s="258">
        <v>0</v>
      </c>
      <c r="I904" s="255" t="str">
        <f t="shared" si="129"/>
        <v>25121825P280</v>
      </c>
      <c r="J904" s="255" t="s">
        <v>1076</v>
      </c>
      <c r="K904" s="435">
        <v>42867918</v>
      </c>
      <c r="L904" s="435">
        <f t="shared" ref="L904:L905" si="133">+K904</f>
        <v>42867918</v>
      </c>
      <c r="M904" s="439">
        <f t="shared" si="131"/>
        <v>42867918</v>
      </c>
      <c r="N904" s="435">
        <v>42855280.399999999</v>
      </c>
      <c r="O904" s="435">
        <v>42867917.43</v>
      </c>
      <c r="P904" s="435">
        <v>42855280.400000028</v>
      </c>
      <c r="Q904" s="258" t="str">
        <f t="shared" si="130"/>
        <v>62</v>
      </c>
      <c r="R904" s="439">
        <f t="shared" si="132"/>
        <v>42855280.400000028</v>
      </c>
    </row>
    <row r="905" spans="1:18">
      <c r="A905" s="600">
        <v>251218</v>
      </c>
      <c r="B905" s="600" t="s">
        <v>1001</v>
      </c>
      <c r="C905" s="262">
        <v>61412148</v>
      </c>
      <c r="D905" s="258">
        <v>6</v>
      </c>
      <c r="E905" s="258">
        <v>6141</v>
      </c>
      <c r="F905" s="258">
        <v>2</v>
      </c>
      <c r="G905" s="259">
        <v>1</v>
      </c>
      <c r="H905" s="258">
        <v>48</v>
      </c>
      <c r="I905" s="255" t="str">
        <f t="shared" si="129"/>
        <v>25121825P280</v>
      </c>
      <c r="J905" s="255" t="s">
        <v>1070</v>
      </c>
      <c r="K905" s="435">
        <v>4809954</v>
      </c>
      <c r="L905" s="435">
        <f t="shared" si="133"/>
        <v>4809954</v>
      </c>
      <c r="M905" s="439">
        <f t="shared" si="131"/>
        <v>4809954</v>
      </c>
      <c r="N905" s="435">
        <v>0</v>
      </c>
      <c r="Q905" s="258" t="str">
        <f t="shared" si="130"/>
        <v>62</v>
      </c>
      <c r="R905" s="439">
        <f t="shared" si="132"/>
        <v>0</v>
      </c>
    </row>
    <row r="906" spans="1:18">
      <c r="A906" s="600">
        <v>268221</v>
      </c>
      <c r="B906" s="600" t="s">
        <v>975</v>
      </c>
      <c r="C906" s="262">
        <v>37221100</v>
      </c>
      <c r="D906" s="258">
        <v>3</v>
      </c>
      <c r="E906" s="258">
        <v>3722</v>
      </c>
      <c r="F906" s="258">
        <v>1</v>
      </c>
      <c r="G906" s="259">
        <v>1</v>
      </c>
      <c r="H906" s="258">
        <v>0</v>
      </c>
      <c r="I906" s="255" t="str">
        <f t="shared" si="129"/>
        <v>26822115O280</v>
      </c>
      <c r="J906" s="255"/>
      <c r="K906" s="435">
        <v>85000</v>
      </c>
      <c r="L906" s="435">
        <f t="shared" ref="L906:L969" si="134">+N906</f>
        <v>85000</v>
      </c>
      <c r="M906" s="439">
        <f t="shared" si="131"/>
        <v>85000</v>
      </c>
      <c r="N906" s="435">
        <v>85000</v>
      </c>
      <c r="O906" s="435">
        <v>85000</v>
      </c>
      <c r="P906" s="435">
        <v>85000</v>
      </c>
      <c r="Q906" s="258" t="str">
        <f t="shared" si="130"/>
        <v>31</v>
      </c>
      <c r="R906" s="439">
        <f t="shared" si="132"/>
        <v>85000</v>
      </c>
    </row>
    <row r="907" spans="1:18">
      <c r="A907" s="600">
        <v>268221</v>
      </c>
      <c r="B907" s="600" t="s">
        <v>975</v>
      </c>
      <c r="C907" s="262">
        <v>44121100</v>
      </c>
      <c r="D907" s="258">
        <v>4</v>
      </c>
      <c r="E907" s="258">
        <v>4412</v>
      </c>
      <c r="F907" s="258">
        <v>1</v>
      </c>
      <c r="G907" s="259">
        <v>1</v>
      </c>
      <c r="H907" s="258">
        <v>0</v>
      </c>
      <c r="I907" s="255" t="str">
        <f t="shared" si="129"/>
        <v>26822115O280</v>
      </c>
      <c r="J907" s="255"/>
      <c r="K907" s="435">
        <v>0</v>
      </c>
      <c r="L907" s="435">
        <f t="shared" si="134"/>
        <v>0</v>
      </c>
      <c r="M907" s="439">
        <f t="shared" si="131"/>
        <v>0</v>
      </c>
      <c r="N907" s="435">
        <v>0</v>
      </c>
      <c r="Q907" s="258" t="str">
        <f t="shared" si="130"/>
        <v>41</v>
      </c>
      <c r="R907" s="439">
        <f t="shared" si="132"/>
        <v>0</v>
      </c>
    </row>
    <row r="908" spans="1:18">
      <c r="A908" s="600">
        <v>268221</v>
      </c>
      <c r="B908" s="600" t="s">
        <v>975</v>
      </c>
      <c r="C908" s="262">
        <v>44191100</v>
      </c>
      <c r="D908" s="258">
        <v>4</v>
      </c>
      <c r="E908" s="258">
        <v>4419</v>
      </c>
      <c r="F908" s="258">
        <v>1</v>
      </c>
      <c r="G908" s="259">
        <v>1</v>
      </c>
      <c r="H908" s="258">
        <v>0</v>
      </c>
      <c r="I908" s="255" t="str">
        <f t="shared" si="129"/>
        <v>26822115O280</v>
      </c>
      <c r="J908" s="255"/>
      <c r="K908" s="435">
        <v>2000000</v>
      </c>
      <c r="L908" s="435">
        <f t="shared" si="134"/>
        <v>1889333.34</v>
      </c>
      <c r="M908" s="439">
        <f t="shared" si="131"/>
        <v>2000000</v>
      </c>
      <c r="N908" s="435">
        <v>1889333.34</v>
      </c>
      <c r="O908" s="435">
        <v>2000000</v>
      </c>
      <c r="P908" s="435">
        <v>1889333.3400000003</v>
      </c>
      <c r="Q908" s="258" t="str">
        <f t="shared" si="130"/>
        <v>41</v>
      </c>
      <c r="R908" s="439">
        <f t="shared" si="132"/>
        <v>1889333.3400000003</v>
      </c>
    </row>
    <row r="909" spans="1:18">
      <c r="A909" s="600">
        <v>268221</v>
      </c>
      <c r="B909" s="600" t="s">
        <v>975</v>
      </c>
      <c r="C909" s="262">
        <v>44511100</v>
      </c>
      <c r="D909" s="258">
        <v>4</v>
      </c>
      <c r="E909" s="258">
        <v>4451</v>
      </c>
      <c r="F909" s="258">
        <v>1</v>
      </c>
      <c r="G909" s="259">
        <v>1</v>
      </c>
      <c r="H909" s="258">
        <v>0</v>
      </c>
      <c r="I909" s="255" t="str">
        <f t="shared" si="129"/>
        <v>26822115O280</v>
      </c>
      <c r="J909" s="255"/>
      <c r="K909" s="435">
        <v>3000000</v>
      </c>
      <c r="L909" s="435">
        <f t="shared" si="134"/>
        <v>0</v>
      </c>
      <c r="M909" s="439">
        <f t="shared" si="131"/>
        <v>3000000</v>
      </c>
      <c r="N909" s="435">
        <v>0</v>
      </c>
      <c r="Q909" s="258" t="str">
        <f t="shared" si="130"/>
        <v>41</v>
      </c>
      <c r="R909" s="439">
        <f t="shared" si="132"/>
        <v>0</v>
      </c>
    </row>
    <row r="910" spans="1:18">
      <c r="A910" s="600">
        <v>268222</v>
      </c>
      <c r="B910" s="600" t="s">
        <v>975</v>
      </c>
      <c r="C910" s="262">
        <v>37221100</v>
      </c>
      <c r="D910" s="258">
        <v>3</v>
      </c>
      <c r="E910" s="258">
        <v>3722</v>
      </c>
      <c r="F910" s="258">
        <v>1</v>
      </c>
      <c r="G910" s="259">
        <v>1</v>
      </c>
      <c r="H910" s="258">
        <v>0</v>
      </c>
      <c r="I910" s="255" t="str">
        <f t="shared" si="129"/>
        <v>26822215O280</v>
      </c>
      <c r="J910" s="255"/>
      <c r="K910" s="435">
        <v>85000</v>
      </c>
      <c r="L910" s="435">
        <f t="shared" si="134"/>
        <v>85000</v>
      </c>
      <c r="M910" s="439">
        <f t="shared" si="131"/>
        <v>85000</v>
      </c>
      <c r="N910" s="435">
        <v>85000</v>
      </c>
      <c r="O910" s="435">
        <v>85000</v>
      </c>
      <c r="P910" s="435">
        <v>85000</v>
      </c>
      <c r="Q910" s="258" t="str">
        <f t="shared" si="130"/>
        <v>31</v>
      </c>
      <c r="R910" s="439">
        <f t="shared" si="132"/>
        <v>85000</v>
      </c>
    </row>
    <row r="911" spans="1:18">
      <c r="A911" s="600">
        <v>268222</v>
      </c>
      <c r="B911" s="600" t="s">
        <v>975</v>
      </c>
      <c r="C911" s="262">
        <v>44191100</v>
      </c>
      <c r="D911" s="258">
        <v>4</v>
      </c>
      <c r="E911" s="258">
        <v>4419</v>
      </c>
      <c r="F911" s="258">
        <v>1</v>
      </c>
      <c r="G911" s="259">
        <v>1</v>
      </c>
      <c r="H911" s="258">
        <v>0</v>
      </c>
      <c r="I911" s="255" t="str">
        <f t="shared" si="129"/>
        <v>26822215O280</v>
      </c>
      <c r="J911" s="255"/>
      <c r="K911" s="435">
        <v>1500000</v>
      </c>
      <c r="L911" s="435">
        <f t="shared" si="134"/>
        <v>1490250</v>
      </c>
      <c r="M911" s="439">
        <f t="shared" si="131"/>
        <v>1500000</v>
      </c>
      <c r="N911" s="435">
        <v>1490250</v>
      </c>
      <c r="O911" s="435">
        <v>1500000</v>
      </c>
      <c r="P911" s="435">
        <v>1490250</v>
      </c>
      <c r="Q911" s="258" t="str">
        <f t="shared" si="130"/>
        <v>41</v>
      </c>
      <c r="R911" s="439">
        <f t="shared" si="132"/>
        <v>1490250</v>
      </c>
    </row>
    <row r="912" spans="1:18">
      <c r="A912" s="600">
        <v>268222</v>
      </c>
      <c r="B912" s="600" t="s">
        <v>976</v>
      </c>
      <c r="C912" s="262">
        <v>44191100</v>
      </c>
      <c r="D912" s="258">
        <v>4</v>
      </c>
      <c r="E912" s="258">
        <v>4419</v>
      </c>
      <c r="F912" s="258">
        <v>1</v>
      </c>
      <c r="G912" s="259">
        <v>1</v>
      </c>
      <c r="H912" s="258">
        <v>0</v>
      </c>
      <c r="I912" s="255" t="str">
        <f t="shared" si="129"/>
        <v>26822215O380</v>
      </c>
      <c r="J912" s="255"/>
      <c r="K912" s="435">
        <v>0</v>
      </c>
      <c r="L912" s="435">
        <f t="shared" si="134"/>
        <v>149999.99</v>
      </c>
      <c r="M912" s="439">
        <f t="shared" si="131"/>
        <v>0</v>
      </c>
      <c r="N912" s="435">
        <v>149999.99</v>
      </c>
      <c r="O912" s="435">
        <v>150000</v>
      </c>
      <c r="P912" s="435">
        <v>149999.99</v>
      </c>
      <c r="Q912" s="258" t="str">
        <f t="shared" si="130"/>
        <v>41</v>
      </c>
      <c r="R912" s="439">
        <f t="shared" si="132"/>
        <v>149999.99</v>
      </c>
    </row>
    <row r="913" spans="1:18">
      <c r="A913" s="600">
        <v>268224</v>
      </c>
      <c r="B913" s="600" t="s">
        <v>975</v>
      </c>
      <c r="C913" s="262">
        <v>37221100</v>
      </c>
      <c r="D913" s="258">
        <v>3</v>
      </c>
      <c r="E913" s="258">
        <v>3722</v>
      </c>
      <c r="F913" s="258">
        <v>1</v>
      </c>
      <c r="G913" s="259">
        <v>1</v>
      </c>
      <c r="H913" s="258">
        <v>0</v>
      </c>
      <c r="I913" s="255" t="str">
        <f t="shared" si="129"/>
        <v>26822415O280</v>
      </c>
      <c r="J913" s="255"/>
      <c r="K913" s="435">
        <v>85000</v>
      </c>
      <c r="L913" s="435">
        <f t="shared" si="134"/>
        <v>85000</v>
      </c>
      <c r="M913" s="439">
        <f t="shared" si="131"/>
        <v>85000</v>
      </c>
      <c r="N913" s="435">
        <v>85000</v>
      </c>
      <c r="O913" s="435">
        <v>85000</v>
      </c>
      <c r="P913" s="435">
        <v>85000</v>
      </c>
      <c r="Q913" s="258" t="str">
        <f t="shared" si="130"/>
        <v>31</v>
      </c>
      <c r="R913" s="439">
        <f t="shared" si="132"/>
        <v>85000</v>
      </c>
    </row>
    <row r="914" spans="1:18">
      <c r="A914" s="600">
        <v>268225</v>
      </c>
      <c r="B914" s="600" t="s">
        <v>975</v>
      </c>
      <c r="C914" s="262">
        <v>37221100</v>
      </c>
      <c r="D914" s="258">
        <v>3</v>
      </c>
      <c r="E914" s="258">
        <v>3722</v>
      </c>
      <c r="F914" s="258">
        <v>1</v>
      </c>
      <c r="G914" s="259">
        <v>1</v>
      </c>
      <c r="H914" s="258">
        <v>0</v>
      </c>
      <c r="I914" s="255" t="str">
        <f t="shared" si="129"/>
        <v>26822515O280</v>
      </c>
      <c r="J914" s="255"/>
      <c r="K914" s="435">
        <v>85000</v>
      </c>
      <c r="L914" s="435">
        <f t="shared" si="134"/>
        <v>85000</v>
      </c>
      <c r="M914" s="439">
        <f t="shared" si="131"/>
        <v>85000</v>
      </c>
      <c r="N914" s="435">
        <v>85000</v>
      </c>
      <c r="O914" s="435">
        <v>85000</v>
      </c>
      <c r="P914" s="435">
        <v>85000</v>
      </c>
      <c r="Q914" s="258" t="str">
        <f t="shared" si="130"/>
        <v>31</v>
      </c>
      <c r="R914" s="439">
        <f t="shared" si="132"/>
        <v>85000</v>
      </c>
    </row>
    <row r="915" spans="1:18">
      <c r="A915" s="600">
        <v>268225</v>
      </c>
      <c r="B915" s="600" t="s">
        <v>975</v>
      </c>
      <c r="C915" s="262">
        <v>44191100</v>
      </c>
      <c r="D915" s="258">
        <v>4</v>
      </c>
      <c r="E915" s="258">
        <v>4419</v>
      </c>
      <c r="F915" s="258">
        <v>1</v>
      </c>
      <c r="G915" s="259">
        <v>1</v>
      </c>
      <c r="H915" s="258">
        <v>0</v>
      </c>
      <c r="I915" s="255" t="str">
        <f t="shared" si="129"/>
        <v>26822515O280</v>
      </c>
      <c r="J915" s="255"/>
      <c r="K915" s="435">
        <v>1000000</v>
      </c>
      <c r="L915" s="435">
        <f t="shared" si="134"/>
        <v>1000000</v>
      </c>
      <c r="M915" s="439">
        <f t="shared" si="131"/>
        <v>1000000</v>
      </c>
      <c r="N915" s="435">
        <v>1000000</v>
      </c>
      <c r="O915" s="435">
        <v>1000000</v>
      </c>
      <c r="P915" s="435">
        <v>1000000</v>
      </c>
      <c r="Q915" s="258" t="str">
        <f t="shared" si="130"/>
        <v>41</v>
      </c>
      <c r="R915" s="439">
        <f t="shared" si="132"/>
        <v>1000000</v>
      </c>
    </row>
    <row r="916" spans="1:18">
      <c r="A916" s="600">
        <v>269226</v>
      </c>
      <c r="B916" s="600" t="s">
        <v>975</v>
      </c>
      <c r="C916" s="262">
        <v>37221100</v>
      </c>
      <c r="D916" s="258">
        <v>3</v>
      </c>
      <c r="E916" s="258">
        <v>3722</v>
      </c>
      <c r="F916" s="258">
        <v>1</v>
      </c>
      <c r="G916" s="259">
        <v>1</v>
      </c>
      <c r="H916" s="258">
        <v>0</v>
      </c>
      <c r="I916" s="255" t="str">
        <f t="shared" si="129"/>
        <v>26922615O280</v>
      </c>
      <c r="J916" s="255"/>
      <c r="K916" s="435">
        <v>85000</v>
      </c>
      <c r="L916" s="435">
        <f t="shared" si="134"/>
        <v>85000</v>
      </c>
      <c r="M916" s="439">
        <f t="shared" si="131"/>
        <v>85000</v>
      </c>
      <c r="N916" s="435">
        <v>85000</v>
      </c>
      <c r="O916" s="435">
        <v>85000</v>
      </c>
      <c r="P916" s="435">
        <v>85000</v>
      </c>
      <c r="Q916" s="258" t="str">
        <f t="shared" si="130"/>
        <v>31</v>
      </c>
      <c r="R916" s="439">
        <f t="shared" si="132"/>
        <v>85000</v>
      </c>
    </row>
    <row r="917" spans="1:18">
      <c r="A917" s="600">
        <v>269227</v>
      </c>
      <c r="B917" s="600" t="s">
        <v>975</v>
      </c>
      <c r="C917" s="262">
        <v>11311100</v>
      </c>
      <c r="D917" s="258">
        <v>1</v>
      </c>
      <c r="E917" s="258">
        <v>1131</v>
      </c>
      <c r="F917" s="258">
        <v>1</v>
      </c>
      <c r="G917" s="259">
        <v>1</v>
      </c>
      <c r="H917" s="258">
        <v>0</v>
      </c>
      <c r="I917" s="255" t="str">
        <f t="shared" si="129"/>
        <v>26922715O280</v>
      </c>
      <c r="J917" s="255"/>
      <c r="K917" s="435">
        <v>6325659</v>
      </c>
      <c r="L917" s="435">
        <f t="shared" si="134"/>
        <v>6322018</v>
      </c>
      <c r="M917" s="439">
        <f t="shared" si="131"/>
        <v>6325659</v>
      </c>
      <c r="N917" s="435">
        <v>6322018</v>
      </c>
      <c r="O917" s="435">
        <v>6325659</v>
      </c>
      <c r="P917" s="435">
        <v>6322017.9999999991</v>
      </c>
      <c r="Q917" s="258" t="str">
        <f t="shared" si="130"/>
        <v>11</v>
      </c>
      <c r="R917" s="439">
        <f t="shared" si="132"/>
        <v>6322017.9999999991</v>
      </c>
    </row>
    <row r="918" spans="1:18">
      <c r="A918" s="600">
        <v>269227</v>
      </c>
      <c r="B918" s="600" t="s">
        <v>975</v>
      </c>
      <c r="C918" s="262">
        <v>11312100</v>
      </c>
      <c r="D918" s="258">
        <v>1</v>
      </c>
      <c r="E918" s="258">
        <v>1131</v>
      </c>
      <c r="F918" s="258">
        <v>2</v>
      </c>
      <c r="G918" s="259">
        <v>1</v>
      </c>
      <c r="H918" s="258">
        <v>0</v>
      </c>
      <c r="I918" s="255" t="str">
        <f t="shared" si="129"/>
        <v>26922715O280</v>
      </c>
      <c r="J918" s="255"/>
      <c r="K918" s="435">
        <v>3162829</v>
      </c>
      <c r="L918" s="435">
        <f t="shared" si="134"/>
        <v>3162829</v>
      </c>
      <c r="M918" s="439">
        <f t="shared" si="131"/>
        <v>3162829</v>
      </c>
      <c r="N918" s="435">
        <v>3162829</v>
      </c>
      <c r="O918" s="435">
        <v>3162829</v>
      </c>
      <c r="P918" s="435">
        <v>3162829</v>
      </c>
      <c r="Q918" s="258" t="str">
        <f t="shared" si="130"/>
        <v>12</v>
      </c>
      <c r="R918" s="439">
        <f t="shared" si="132"/>
        <v>3162829</v>
      </c>
    </row>
    <row r="919" spans="1:18">
      <c r="A919" s="600">
        <v>269227</v>
      </c>
      <c r="B919" s="600" t="s">
        <v>975</v>
      </c>
      <c r="C919" s="262">
        <v>11321100</v>
      </c>
      <c r="D919" s="258">
        <v>1</v>
      </c>
      <c r="E919" s="258">
        <v>1132</v>
      </c>
      <c r="F919" s="258">
        <v>1</v>
      </c>
      <c r="G919" s="259">
        <v>1</v>
      </c>
      <c r="H919" s="258">
        <v>0</v>
      </c>
      <c r="I919" s="255" t="str">
        <f t="shared" si="129"/>
        <v>26922715O280</v>
      </c>
      <c r="J919" s="255"/>
      <c r="K919" s="435">
        <v>12362727</v>
      </c>
      <c r="L919" s="435">
        <f t="shared" si="134"/>
        <v>11931688.57</v>
      </c>
      <c r="M919" s="439">
        <f t="shared" si="131"/>
        <v>12362727</v>
      </c>
      <c r="N919" s="435">
        <v>11931688.57</v>
      </c>
      <c r="O919" s="435">
        <v>11931688.57</v>
      </c>
      <c r="P919" s="435">
        <v>11931688.57</v>
      </c>
      <c r="Q919" s="258" t="str">
        <f t="shared" si="130"/>
        <v>11</v>
      </c>
      <c r="R919" s="439">
        <f t="shared" si="132"/>
        <v>11931688.57</v>
      </c>
    </row>
    <row r="920" spans="1:18">
      <c r="A920" s="600">
        <v>269227</v>
      </c>
      <c r="B920" s="600" t="s">
        <v>975</v>
      </c>
      <c r="C920" s="262">
        <v>11322100</v>
      </c>
      <c r="D920" s="258">
        <v>1</v>
      </c>
      <c r="E920" s="258">
        <v>1132</v>
      </c>
      <c r="F920" s="258">
        <v>2</v>
      </c>
      <c r="G920" s="259">
        <v>1</v>
      </c>
      <c r="H920" s="258">
        <v>0</v>
      </c>
      <c r="I920" s="255" t="str">
        <f t="shared" si="129"/>
        <v>26922715O280</v>
      </c>
      <c r="J920" s="255"/>
      <c r="K920" s="435">
        <v>6181364</v>
      </c>
      <c r="L920" s="435">
        <f t="shared" si="134"/>
        <v>6181364</v>
      </c>
      <c r="M920" s="439">
        <f t="shared" si="131"/>
        <v>6181364</v>
      </c>
      <c r="N920" s="435">
        <v>6181364</v>
      </c>
      <c r="O920" s="435">
        <v>6181364</v>
      </c>
      <c r="P920" s="435">
        <v>6181364</v>
      </c>
      <c r="Q920" s="258" t="str">
        <f t="shared" si="130"/>
        <v>12</v>
      </c>
      <c r="R920" s="439">
        <f t="shared" si="132"/>
        <v>6181364</v>
      </c>
    </row>
    <row r="921" spans="1:18">
      <c r="A921" s="600">
        <v>269227</v>
      </c>
      <c r="B921" s="600" t="s">
        <v>975</v>
      </c>
      <c r="C921" s="262">
        <v>13111100</v>
      </c>
      <c r="D921" s="258">
        <v>1</v>
      </c>
      <c r="E921" s="258">
        <v>1311</v>
      </c>
      <c r="F921" s="258">
        <v>1</v>
      </c>
      <c r="G921" s="259">
        <v>1</v>
      </c>
      <c r="H921" s="258">
        <v>0</v>
      </c>
      <c r="I921" s="255" t="str">
        <f t="shared" si="129"/>
        <v>26922715O280</v>
      </c>
      <c r="J921" s="255"/>
      <c r="K921" s="435">
        <v>195406</v>
      </c>
      <c r="L921" s="435">
        <f t="shared" si="134"/>
        <v>176666.04</v>
      </c>
      <c r="M921" s="439">
        <f t="shared" si="131"/>
        <v>195406</v>
      </c>
      <c r="N921" s="435">
        <v>176666.04</v>
      </c>
      <c r="O921" s="435">
        <v>176666.04</v>
      </c>
      <c r="P921" s="435">
        <v>176666.04</v>
      </c>
      <c r="Q921" s="258" t="str">
        <f t="shared" si="130"/>
        <v>11</v>
      </c>
      <c r="R921" s="439">
        <f t="shared" si="132"/>
        <v>176666.04</v>
      </c>
    </row>
    <row r="922" spans="1:18">
      <c r="A922" s="600">
        <v>269227</v>
      </c>
      <c r="B922" s="600" t="s">
        <v>975</v>
      </c>
      <c r="C922" s="262">
        <v>13112100</v>
      </c>
      <c r="D922" s="258">
        <v>1</v>
      </c>
      <c r="E922" s="258">
        <v>1311</v>
      </c>
      <c r="F922" s="258">
        <v>2</v>
      </c>
      <c r="G922" s="259">
        <v>1</v>
      </c>
      <c r="H922" s="258">
        <v>0</v>
      </c>
      <c r="I922" s="255" t="str">
        <f t="shared" si="129"/>
        <v>26922715O280</v>
      </c>
      <c r="J922" s="255"/>
      <c r="K922" s="435">
        <v>97703</v>
      </c>
      <c r="L922" s="435">
        <f t="shared" si="134"/>
        <v>85924</v>
      </c>
      <c r="M922" s="439">
        <f t="shared" si="131"/>
        <v>97703</v>
      </c>
      <c r="N922" s="435">
        <v>85924</v>
      </c>
      <c r="O922" s="435">
        <v>85947</v>
      </c>
      <c r="P922" s="435">
        <v>85924</v>
      </c>
      <c r="Q922" s="258" t="str">
        <f t="shared" si="130"/>
        <v>12</v>
      </c>
      <c r="R922" s="439">
        <f t="shared" si="132"/>
        <v>85924</v>
      </c>
    </row>
    <row r="923" spans="1:18">
      <c r="A923" s="600">
        <v>269227</v>
      </c>
      <c r="B923" s="600" t="s">
        <v>975</v>
      </c>
      <c r="C923" s="262">
        <v>13211100</v>
      </c>
      <c r="D923" s="258">
        <v>1</v>
      </c>
      <c r="E923" s="258">
        <v>1321</v>
      </c>
      <c r="F923" s="258">
        <v>1</v>
      </c>
      <c r="G923" s="259">
        <v>1</v>
      </c>
      <c r="H923" s="258">
        <v>0</v>
      </c>
      <c r="I923" s="255" t="str">
        <f t="shared" si="129"/>
        <v>26922715O280</v>
      </c>
      <c r="J923" s="255"/>
      <c r="K923" s="435">
        <v>532945</v>
      </c>
      <c r="L923" s="435">
        <f t="shared" si="134"/>
        <v>522945</v>
      </c>
      <c r="M923" s="439">
        <f t="shared" si="131"/>
        <v>532945</v>
      </c>
      <c r="N923" s="435">
        <v>522945</v>
      </c>
      <c r="O923" s="435">
        <v>522945</v>
      </c>
      <c r="P923" s="435">
        <v>522945</v>
      </c>
      <c r="Q923" s="258" t="str">
        <f t="shared" si="130"/>
        <v>11</v>
      </c>
      <c r="R923" s="439">
        <f t="shared" si="132"/>
        <v>522945</v>
      </c>
    </row>
    <row r="924" spans="1:18">
      <c r="A924" s="600">
        <v>269227</v>
      </c>
      <c r="B924" s="600" t="s">
        <v>975</v>
      </c>
      <c r="C924" s="262">
        <v>13212100</v>
      </c>
      <c r="D924" s="258">
        <v>1</v>
      </c>
      <c r="E924" s="258">
        <v>1321</v>
      </c>
      <c r="F924" s="258">
        <v>2</v>
      </c>
      <c r="G924" s="259">
        <v>1</v>
      </c>
      <c r="H924" s="258">
        <v>0</v>
      </c>
      <c r="I924" s="255" t="str">
        <f t="shared" si="129"/>
        <v>26922715O280</v>
      </c>
      <c r="J924" s="255"/>
      <c r="K924" s="435">
        <v>266472</v>
      </c>
      <c r="L924" s="435">
        <f t="shared" si="134"/>
        <v>256472</v>
      </c>
      <c r="M924" s="439">
        <f t="shared" si="131"/>
        <v>266472</v>
      </c>
      <c r="N924" s="435">
        <v>256472</v>
      </c>
      <c r="O924" s="435">
        <v>256472</v>
      </c>
      <c r="P924" s="435">
        <v>256472</v>
      </c>
      <c r="Q924" s="258" t="str">
        <f t="shared" si="130"/>
        <v>12</v>
      </c>
      <c r="R924" s="439">
        <f t="shared" si="132"/>
        <v>256472</v>
      </c>
    </row>
    <row r="925" spans="1:18">
      <c r="A925" s="600">
        <v>269227</v>
      </c>
      <c r="B925" s="600" t="s">
        <v>975</v>
      </c>
      <c r="C925" s="262">
        <v>13221100</v>
      </c>
      <c r="D925" s="258">
        <v>1</v>
      </c>
      <c r="E925" s="258">
        <v>1322</v>
      </c>
      <c r="F925" s="258">
        <v>1</v>
      </c>
      <c r="G925" s="259">
        <v>1</v>
      </c>
      <c r="H925" s="258">
        <v>0</v>
      </c>
      <c r="I925" s="255" t="str">
        <f t="shared" si="129"/>
        <v>26922715O280</v>
      </c>
      <c r="J925" s="255"/>
      <c r="K925" s="435">
        <v>10800</v>
      </c>
      <c r="L925" s="435">
        <f t="shared" si="134"/>
        <v>10063.32</v>
      </c>
      <c r="M925" s="439">
        <f t="shared" si="131"/>
        <v>10800</v>
      </c>
      <c r="N925" s="435">
        <v>10063.32</v>
      </c>
      <c r="O925" s="435">
        <v>10800</v>
      </c>
      <c r="P925" s="435">
        <v>10063.32</v>
      </c>
      <c r="Q925" s="258" t="str">
        <f t="shared" si="130"/>
        <v>11</v>
      </c>
      <c r="R925" s="439">
        <f t="shared" si="132"/>
        <v>10063.32</v>
      </c>
    </row>
    <row r="926" spans="1:18">
      <c r="A926" s="600">
        <v>269227</v>
      </c>
      <c r="B926" s="600" t="s">
        <v>975</v>
      </c>
      <c r="C926" s="262">
        <v>13222100</v>
      </c>
      <c r="D926" s="258">
        <v>1</v>
      </c>
      <c r="E926" s="258">
        <v>1322</v>
      </c>
      <c r="F926" s="258">
        <v>2</v>
      </c>
      <c r="G926" s="259">
        <v>1</v>
      </c>
      <c r="H926" s="258">
        <v>0</v>
      </c>
      <c r="I926" s="255" t="str">
        <f t="shared" si="129"/>
        <v>26922715O280</v>
      </c>
      <c r="J926" s="255"/>
      <c r="K926" s="435">
        <v>5400</v>
      </c>
      <c r="L926" s="435">
        <f t="shared" si="134"/>
        <v>5056.7700000000004</v>
      </c>
      <c r="M926" s="439">
        <f t="shared" si="131"/>
        <v>5400</v>
      </c>
      <c r="N926" s="435">
        <v>5056.7700000000004</v>
      </c>
      <c r="O926" s="435">
        <v>5400</v>
      </c>
      <c r="P926" s="435">
        <v>5056.7700000000004</v>
      </c>
      <c r="Q926" s="258" t="str">
        <f t="shared" si="130"/>
        <v>12</v>
      </c>
      <c r="R926" s="439">
        <f t="shared" si="132"/>
        <v>5056.7700000000004</v>
      </c>
    </row>
    <row r="927" spans="1:18">
      <c r="A927" s="600">
        <v>269227</v>
      </c>
      <c r="B927" s="600" t="s">
        <v>975</v>
      </c>
      <c r="C927" s="262">
        <v>13231100</v>
      </c>
      <c r="D927" s="258">
        <v>1</v>
      </c>
      <c r="E927" s="258">
        <v>1323</v>
      </c>
      <c r="F927" s="258">
        <v>1</v>
      </c>
      <c r="G927" s="259">
        <v>1</v>
      </c>
      <c r="H927" s="258">
        <v>0</v>
      </c>
      <c r="I927" s="255" t="str">
        <f t="shared" si="129"/>
        <v>26922715O280</v>
      </c>
      <c r="J927" s="255"/>
      <c r="K927" s="435">
        <v>2728638</v>
      </c>
      <c r="L927" s="435">
        <f t="shared" si="134"/>
        <v>2728638</v>
      </c>
      <c r="M927" s="439">
        <f t="shared" si="131"/>
        <v>2728638</v>
      </c>
      <c r="N927" s="435">
        <v>2728638</v>
      </c>
      <c r="O927" s="435">
        <v>2728638</v>
      </c>
      <c r="P927" s="435">
        <v>2728638</v>
      </c>
      <c r="Q927" s="258" t="str">
        <f t="shared" si="130"/>
        <v>11</v>
      </c>
      <c r="R927" s="439">
        <f t="shared" si="132"/>
        <v>2728638</v>
      </c>
    </row>
    <row r="928" spans="1:18">
      <c r="A928" s="600">
        <v>269227</v>
      </c>
      <c r="B928" s="600" t="s">
        <v>975</v>
      </c>
      <c r="C928" s="262">
        <v>13232100</v>
      </c>
      <c r="D928" s="258">
        <v>1</v>
      </c>
      <c r="E928" s="258">
        <v>1323</v>
      </c>
      <c r="F928" s="258">
        <v>2</v>
      </c>
      <c r="G928" s="259">
        <v>1</v>
      </c>
      <c r="H928" s="258">
        <v>0</v>
      </c>
      <c r="I928" s="255" t="str">
        <f t="shared" si="129"/>
        <v>26922715O280</v>
      </c>
      <c r="J928" s="255"/>
      <c r="K928" s="435">
        <v>1364320</v>
      </c>
      <c r="L928" s="435">
        <f t="shared" si="134"/>
        <v>1364320</v>
      </c>
      <c r="M928" s="439">
        <f t="shared" si="131"/>
        <v>1364320</v>
      </c>
      <c r="N928" s="435">
        <v>1364320</v>
      </c>
      <c r="O928" s="435">
        <v>1364320</v>
      </c>
      <c r="P928" s="435">
        <v>1364320</v>
      </c>
      <c r="Q928" s="258" t="str">
        <f t="shared" si="130"/>
        <v>12</v>
      </c>
      <c r="R928" s="439">
        <f t="shared" si="132"/>
        <v>1364320</v>
      </c>
    </row>
    <row r="929" spans="1:18">
      <c r="A929" s="600">
        <v>269227</v>
      </c>
      <c r="B929" s="600" t="s">
        <v>975</v>
      </c>
      <c r="C929" s="262">
        <v>13311100</v>
      </c>
      <c r="D929" s="258">
        <v>1</v>
      </c>
      <c r="E929" s="258">
        <v>1331</v>
      </c>
      <c r="F929" s="258">
        <v>1</v>
      </c>
      <c r="G929" s="259">
        <v>1</v>
      </c>
      <c r="H929" s="258">
        <v>0</v>
      </c>
      <c r="I929" s="255" t="str">
        <f t="shared" si="129"/>
        <v>26922715O280</v>
      </c>
      <c r="J929" s="255"/>
      <c r="K929" s="435">
        <v>1905957</v>
      </c>
      <c r="L929" s="435">
        <f t="shared" si="134"/>
        <v>1905957</v>
      </c>
      <c r="M929" s="439">
        <f t="shared" si="131"/>
        <v>1905957</v>
      </c>
      <c r="N929" s="435">
        <v>1905957</v>
      </c>
      <c r="O929" s="435">
        <v>1905957</v>
      </c>
      <c r="P929" s="435">
        <v>1905957</v>
      </c>
      <c r="Q929" s="258" t="str">
        <f t="shared" si="130"/>
        <v>11</v>
      </c>
      <c r="R929" s="439">
        <f t="shared" si="132"/>
        <v>1905957</v>
      </c>
    </row>
    <row r="930" spans="1:18">
      <c r="A930" s="600">
        <v>269227</v>
      </c>
      <c r="B930" s="600" t="s">
        <v>975</v>
      </c>
      <c r="C930" s="262">
        <v>13312100</v>
      </c>
      <c r="D930" s="258">
        <v>1</v>
      </c>
      <c r="E930" s="258">
        <v>1331</v>
      </c>
      <c r="F930" s="258">
        <v>2</v>
      </c>
      <c r="G930" s="259">
        <v>1</v>
      </c>
      <c r="H930" s="258">
        <v>0</v>
      </c>
      <c r="I930" s="255" t="str">
        <f t="shared" si="129"/>
        <v>26922715O280</v>
      </c>
      <c r="J930" s="255"/>
      <c r="K930" s="435">
        <v>952979</v>
      </c>
      <c r="L930" s="435">
        <f t="shared" si="134"/>
        <v>952979</v>
      </c>
      <c r="M930" s="439">
        <f t="shared" si="131"/>
        <v>952979</v>
      </c>
      <c r="N930" s="435">
        <v>952979</v>
      </c>
      <c r="O930" s="435">
        <v>952979</v>
      </c>
      <c r="P930" s="435">
        <v>952979</v>
      </c>
      <c r="Q930" s="258" t="str">
        <f t="shared" si="130"/>
        <v>12</v>
      </c>
      <c r="R930" s="439">
        <f t="shared" si="132"/>
        <v>952979</v>
      </c>
    </row>
    <row r="931" spans="1:18">
      <c r="A931" s="600">
        <v>269227</v>
      </c>
      <c r="B931" s="600" t="s">
        <v>975</v>
      </c>
      <c r="C931" s="262">
        <v>13321100</v>
      </c>
      <c r="D931" s="258">
        <v>1</v>
      </c>
      <c r="E931" s="258">
        <v>1332</v>
      </c>
      <c r="F931" s="258">
        <v>1</v>
      </c>
      <c r="G931" s="259">
        <v>1</v>
      </c>
      <c r="H931" s="258">
        <v>0</v>
      </c>
      <c r="I931" s="255" t="str">
        <f t="shared" si="129"/>
        <v>26922715O280</v>
      </c>
      <c r="J931" s="255"/>
      <c r="K931" s="435">
        <v>1097988</v>
      </c>
      <c r="L931" s="435">
        <f t="shared" si="134"/>
        <v>1097988</v>
      </c>
      <c r="M931" s="439">
        <f t="shared" si="131"/>
        <v>1097988</v>
      </c>
      <c r="N931" s="435">
        <v>1097988</v>
      </c>
      <c r="O931" s="435">
        <v>1097988</v>
      </c>
      <c r="P931" s="435">
        <v>1097988</v>
      </c>
      <c r="Q931" s="258" t="str">
        <f t="shared" si="130"/>
        <v>11</v>
      </c>
      <c r="R931" s="439">
        <f t="shared" si="132"/>
        <v>1097988</v>
      </c>
    </row>
    <row r="932" spans="1:18">
      <c r="A932" s="600">
        <v>269227</v>
      </c>
      <c r="B932" s="600" t="s">
        <v>975</v>
      </c>
      <c r="C932" s="262">
        <v>13322100</v>
      </c>
      <c r="D932" s="258">
        <v>1</v>
      </c>
      <c r="E932" s="258">
        <v>1332</v>
      </c>
      <c r="F932" s="258">
        <v>2</v>
      </c>
      <c r="G932" s="259">
        <v>1</v>
      </c>
      <c r="H932" s="258">
        <v>0</v>
      </c>
      <c r="I932" s="255" t="str">
        <f t="shared" si="129"/>
        <v>26922715O280</v>
      </c>
      <c r="J932" s="255"/>
      <c r="K932" s="435">
        <v>548994</v>
      </c>
      <c r="L932" s="435">
        <f t="shared" si="134"/>
        <v>548994</v>
      </c>
      <c r="M932" s="439">
        <f t="shared" si="131"/>
        <v>548994</v>
      </c>
      <c r="N932" s="435">
        <v>548994</v>
      </c>
      <c r="O932" s="435">
        <v>548994</v>
      </c>
      <c r="P932" s="435">
        <v>548994</v>
      </c>
      <c r="Q932" s="258" t="str">
        <f t="shared" si="130"/>
        <v>12</v>
      </c>
      <c r="R932" s="439">
        <f t="shared" si="132"/>
        <v>548994</v>
      </c>
    </row>
    <row r="933" spans="1:18">
      <c r="A933" s="600">
        <v>269227</v>
      </c>
      <c r="B933" s="600" t="s">
        <v>975</v>
      </c>
      <c r="C933" s="262">
        <v>13411100</v>
      </c>
      <c r="D933" s="258">
        <v>1</v>
      </c>
      <c r="E933" s="258">
        <v>1341</v>
      </c>
      <c r="F933" s="258">
        <v>1</v>
      </c>
      <c r="G933" s="259">
        <v>1</v>
      </c>
      <c r="H933" s="258">
        <v>0</v>
      </c>
      <c r="I933" s="255" t="str">
        <f t="shared" si="129"/>
        <v>26922715O280</v>
      </c>
      <c r="J933" s="255"/>
      <c r="K933" s="435">
        <v>128939</v>
      </c>
      <c r="L933" s="435">
        <f t="shared" si="134"/>
        <v>128710.83</v>
      </c>
      <c r="M933" s="439">
        <f t="shared" si="131"/>
        <v>128939</v>
      </c>
      <c r="N933" s="435">
        <v>128710.83</v>
      </c>
      <c r="O933" s="435">
        <v>128939</v>
      </c>
      <c r="P933" s="435">
        <v>128710.83</v>
      </c>
      <c r="Q933" s="258" t="str">
        <f t="shared" si="130"/>
        <v>11</v>
      </c>
      <c r="R933" s="439">
        <f t="shared" si="132"/>
        <v>128710.83</v>
      </c>
    </row>
    <row r="934" spans="1:18">
      <c r="A934" s="600">
        <v>269227</v>
      </c>
      <c r="B934" s="600" t="s">
        <v>975</v>
      </c>
      <c r="C934" s="262">
        <v>13431100</v>
      </c>
      <c r="D934" s="258">
        <v>1</v>
      </c>
      <c r="E934" s="258">
        <v>1343</v>
      </c>
      <c r="F934" s="258">
        <v>1</v>
      </c>
      <c r="G934" s="259">
        <v>1</v>
      </c>
      <c r="H934" s="258">
        <v>0</v>
      </c>
      <c r="I934" s="255" t="str">
        <f t="shared" si="129"/>
        <v>26922715O280</v>
      </c>
      <c r="J934" s="255"/>
      <c r="K934" s="435">
        <v>1465775</v>
      </c>
      <c r="L934" s="435">
        <f t="shared" si="134"/>
        <v>2516810.71</v>
      </c>
      <c r="M934" s="439">
        <f t="shared" si="131"/>
        <v>1465775</v>
      </c>
      <c r="N934" s="435">
        <v>2516810.71</v>
      </c>
      <c r="O934" s="435">
        <v>2516810.71</v>
      </c>
      <c r="P934" s="435">
        <v>2516810.7099999995</v>
      </c>
      <c r="Q934" s="258" t="str">
        <f t="shared" si="130"/>
        <v>11</v>
      </c>
      <c r="R934" s="439">
        <f t="shared" si="132"/>
        <v>2516810.7099999995</v>
      </c>
    </row>
    <row r="935" spans="1:18">
      <c r="A935" s="600">
        <v>269227</v>
      </c>
      <c r="B935" s="600" t="s">
        <v>975</v>
      </c>
      <c r="C935" s="262">
        <v>13432100</v>
      </c>
      <c r="D935" s="258">
        <v>1</v>
      </c>
      <c r="E935" s="258">
        <v>1343</v>
      </c>
      <c r="F935" s="258">
        <v>2</v>
      </c>
      <c r="G935" s="259">
        <v>1</v>
      </c>
      <c r="H935" s="258">
        <v>0</v>
      </c>
      <c r="I935" s="255" t="str">
        <f t="shared" si="129"/>
        <v>26922715O280</v>
      </c>
      <c r="J935" s="255"/>
      <c r="K935" s="435">
        <v>732889</v>
      </c>
      <c r="L935" s="435">
        <f t="shared" si="134"/>
        <v>732889</v>
      </c>
      <c r="M935" s="439">
        <f t="shared" si="131"/>
        <v>732889</v>
      </c>
      <c r="N935" s="435">
        <v>732889</v>
      </c>
      <c r="O935" s="435">
        <v>732889</v>
      </c>
      <c r="P935" s="435">
        <v>732889</v>
      </c>
      <c r="Q935" s="258" t="str">
        <f t="shared" si="130"/>
        <v>12</v>
      </c>
      <c r="R935" s="439">
        <f t="shared" si="132"/>
        <v>732889</v>
      </c>
    </row>
    <row r="936" spans="1:18">
      <c r="A936" s="600">
        <v>269227</v>
      </c>
      <c r="B936" s="600" t="s">
        <v>975</v>
      </c>
      <c r="C936" s="262">
        <v>14111201</v>
      </c>
      <c r="D936" s="258">
        <v>1</v>
      </c>
      <c r="E936" s="258">
        <v>1411</v>
      </c>
      <c r="F936" s="258">
        <v>1</v>
      </c>
      <c r="G936" s="259">
        <v>2</v>
      </c>
      <c r="H936" s="258">
        <v>1</v>
      </c>
      <c r="I936" s="255" t="str">
        <f t="shared" si="129"/>
        <v>26922715O280</v>
      </c>
      <c r="J936" s="255"/>
      <c r="K936" s="435">
        <v>2014084</v>
      </c>
      <c r="L936" s="435">
        <f t="shared" si="134"/>
        <v>1737721.75</v>
      </c>
      <c r="M936" s="439">
        <f t="shared" si="131"/>
        <v>2014084</v>
      </c>
      <c r="N936" s="435">
        <v>1737721.75</v>
      </c>
      <c r="O936" s="435">
        <f t="shared" ref="O936:O951" si="135">P936</f>
        <v>1737721.7500000005</v>
      </c>
      <c r="P936" s="435">
        <v>1737721.7500000005</v>
      </c>
      <c r="Q936" s="258" t="str">
        <f t="shared" si="130"/>
        <v>11</v>
      </c>
      <c r="R936" s="439">
        <f t="shared" si="132"/>
        <v>1737721.7500000005</v>
      </c>
    </row>
    <row r="937" spans="1:18">
      <c r="A937" s="600">
        <v>269227</v>
      </c>
      <c r="B937" s="600" t="s">
        <v>975</v>
      </c>
      <c r="C937" s="262">
        <v>14111203</v>
      </c>
      <c r="D937" s="258">
        <v>1</v>
      </c>
      <c r="E937" s="258">
        <v>1411</v>
      </c>
      <c r="F937" s="258">
        <v>1</v>
      </c>
      <c r="G937" s="259">
        <v>2</v>
      </c>
      <c r="H937" s="258">
        <v>3</v>
      </c>
      <c r="I937" s="255" t="str">
        <f t="shared" si="129"/>
        <v>26922715O280</v>
      </c>
      <c r="J937" s="255"/>
      <c r="K937" s="435">
        <v>904057</v>
      </c>
      <c r="L937" s="435">
        <f t="shared" si="134"/>
        <v>832189.1</v>
      </c>
      <c r="M937" s="439">
        <f t="shared" si="131"/>
        <v>904057</v>
      </c>
      <c r="N937" s="435">
        <v>832189.1</v>
      </c>
      <c r="O937" s="435">
        <f t="shared" si="135"/>
        <v>832189.09999999986</v>
      </c>
      <c r="P937" s="435">
        <v>832189.09999999986</v>
      </c>
      <c r="Q937" s="258" t="str">
        <f t="shared" si="130"/>
        <v>11</v>
      </c>
      <c r="R937" s="439">
        <f t="shared" si="132"/>
        <v>832189.09999999986</v>
      </c>
    </row>
    <row r="938" spans="1:18">
      <c r="A938" s="600">
        <v>269227</v>
      </c>
      <c r="B938" s="600" t="s">
        <v>975</v>
      </c>
      <c r="C938" s="262">
        <v>14112201</v>
      </c>
      <c r="D938" s="258">
        <v>1</v>
      </c>
      <c r="E938" s="258">
        <v>1411</v>
      </c>
      <c r="F938" s="258">
        <v>2</v>
      </c>
      <c r="G938" s="259">
        <v>2</v>
      </c>
      <c r="H938" s="258">
        <v>1</v>
      </c>
      <c r="I938" s="255" t="str">
        <f t="shared" si="129"/>
        <v>26922715O280</v>
      </c>
      <c r="J938" s="255"/>
      <c r="K938" s="435">
        <v>1007042</v>
      </c>
      <c r="L938" s="435">
        <f t="shared" si="134"/>
        <v>868860.88</v>
      </c>
      <c r="M938" s="439">
        <f t="shared" si="131"/>
        <v>1007042</v>
      </c>
      <c r="N938" s="435">
        <v>868860.88</v>
      </c>
      <c r="O938" s="435">
        <f t="shared" si="135"/>
        <v>868860.88000000024</v>
      </c>
      <c r="P938" s="435">
        <v>868860.88000000024</v>
      </c>
      <c r="Q938" s="258" t="str">
        <f t="shared" si="130"/>
        <v>12</v>
      </c>
      <c r="R938" s="439">
        <f t="shared" si="132"/>
        <v>868860.88000000024</v>
      </c>
    </row>
    <row r="939" spans="1:18">
      <c r="A939" s="600">
        <v>269227</v>
      </c>
      <c r="B939" s="600" t="s">
        <v>975</v>
      </c>
      <c r="C939" s="262">
        <v>14112203</v>
      </c>
      <c r="D939" s="258">
        <v>1</v>
      </c>
      <c r="E939" s="258">
        <v>1411</v>
      </c>
      <c r="F939" s="258">
        <v>2</v>
      </c>
      <c r="G939" s="259">
        <v>2</v>
      </c>
      <c r="H939" s="258">
        <v>3</v>
      </c>
      <c r="I939" s="255" t="str">
        <f t="shared" si="129"/>
        <v>26922715O280</v>
      </c>
      <c r="J939" s="255"/>
      <c r="K939" s="435">
        <v>452027</v>
      </c>
      <c r="L939" s="435">
        <f t="shared" si="134"/>
        <v>416093.66</v>
      </c>
      <c r="M939" s="439">
        <f t="shared" si="131"/>
        <v>452027</v>
      </c>
      <c r="N939" s="435">
        <v>416093.66</v>
      </c>
      <c r="O939" s="435">
        <f t="shared" si="135"/>
        <v>416093.66000000003</v>
      </c>
      <c r="P939" s="435">
        <v>416093.66000000003</v>
      </c>
      <c r="Q939" s="258" t="str">
        <f t="shared" si="130"/>
        <v>12</v>
      </c>
      <c r="R939" s="439">
        <f t="shared" si="132"/>
        <v>416093.66000000003</v>
      </c>
    </row>
    <row r="940" spans="1:18">
      <c r="A940" s="600">
        <v>269227</v>
      </c>
      <c r="B940" s="600" t="s">
        <v>975</v>
      </c>
      <c r="C940" s="262">
        <v>14211201</v>
      </c>
      <c r="D940" s="258">
        <v>1</v>
      </c>
      <c r="E940" s="258">
        <v>1421</v>
      </c>
      <c r="F940" s="258">
        <v>1</v>
      </c>
      <c r="G940" s="259">
        <v>2</v>
      </c>
      <c r="H940" s="258">
        <v>1</v>
      </c>
      <c r="I940" s="255" t="str">
        <f t="shared" si="129"/>
        <v>26922715O280</v>
      </c>
      <c r="J940" s="255"/>
      <c r="K940" s="435">
        <v>336332</v>
      </c>
      <c r="L940" s="435">
        <f t="shared" si="134"/>
        <v>336332</v>
      </c>
      <c r="M940" s="439">
        <f t="shared" si="131"/>
        <v>336332</v>
      </c>
      <c r="N940" s="435">
        <v>336332</v>
      </c>
      <c r="O940" s="435">
        <f t="shared" si="135"/>
        <v>336332</v>
      </c>
      <c r="P940" s="435">
        <v>336332</v>
      </c>
      <c r="Q940" s="258" t="str">
        <f t="shared" si="130"/>
        <v>11</v>
      </c>
      <c r="R940" s="439">
        <f t="shared" si="132"/>
        <v>336332</v>
      </c>
    </row>
    <row r="941" spans="1:18">
      <c r="A941" s="600">
        <v>269227</v>
      </c>
      <c r="B941" s="600" t="s">
        <v>975</v>
      </c>
      <c r="C941" s="262">
        <v>14211203</v>
      </c>
      <c r="D941" s="258">
        <v>1</v>
      </c>
      <c r="E941" s="258">
        <v>1421</v>
      </c>
      <c r="F941" s="258">
        <v>1</v>
      </c>
      <c r="G941" s="259">
        <v>2</v>
      </c>
      <c r="H941" s="258">
        <v>3</v>
      </c>
      <c r="I941" s="255" t="str">
        <f t="shared" si="129"/>
        <v>26922715O280</v>
      </c>
      <c r="J941" s="255"/>
      <c r="K941" s="435">
        <v>669676</v>
      </c>
      <c r="L941" s="435">
        <f t="shared" si="134"/>
        <v>616440.31999999995</v>
      </c>
      <c r="M941" s="439">
        <f t="shared" si="131"/>
        <v>669676</v>
      </c>
      <c r="N941" s="435">
        <v>616440.31999999995</v>
      </c>
      <c r="O941" s="435">
        <f t="shared" si="135"/>
        <v>616440.32000000007</v>
      </c>
      <c r="P941" s="435">
        <v>616440.32000000007</v>
      </c>
      <c r="Q941" s="258" t="str">
        <f t="shared" si="130"/>
        <v>11</v>
      </c>
      <c r="R941" s="439">
        <f t="shared" si="132"/>
        <v>616440.32000000007</v>
      </c>
    </row>
    <row r="942" spans="1:18">
      <c r="A942" s="600">
        <v>269227</v>
      </c>
      <c r="B942" s="600" t="s">
        <v>975</v>
      </c>
      <c r="C942" s="262">
        <v>14212201</v>
      </c>
      <c r="D942" s="258">
        <v>1</v>
      </c>
      <c r="E942" s="258">
        <v>1421</v>
      </c>
      <c r="F942" s="258">
        <v>2</v>
      </c>
      <c r="G942" s="259">
        <v>2</v>
      </c>
      <c r="H942" s="258">
        <v>1</v>
      </c>
      <c r="I942" s="255" t="str">
        <f t="shared" si="129"/>
        <v>26922715O280</v>
      </c>
      <c r="J942" s="255"/>
      <c r="K942" s="435">
        <v>168168</v>
      </c>
      <c r="L942" s="435">
        <f t="shared" si="134"/>
        <v>168168</v>
      </c>
      <c r="M942" s="439">
        <f t="shared" si="131"/>
        <v>168168</v>
      </c>
      <c r="N942" s="435">
        <v>168168</v>
      </c>
      <c r="O942" s="435">
        <f t="shared" si="135"/>
        <v>168168.00000000003</v>
      </c>
      <c r="P942" s="435">
        <v>168168.00000000003</v>
      </c>
      <c r="Q942" s="258" t="str">
        <f t="shared" si="130"/>
        <v>12</v>
      </c>
      <c r="R942" s="439">
        <f t="shared" si="132"/>
        <v>168168.00000000003</v>
      </c>
    </row>
    <row r="943" spans="1:18">
      <c r="A943" s="600">
        <v>269227</v>
      </c>
      <c r="B943" s="600" t="s">
        <v>975</v>
      </c>
      <c r="C943" s="262">
        <v>14212203</v>
      </c>
      <c r="D943" s="258">
        <v>1</v>
      </c>
      <c r="E943" s="258">
        <v>1421</v>
      </c>
      <c r="F943" s="258">
        <v>2</v>
      </c>
      <c r="G943" s="259">
        <v>2</v>
      </c>
      <c r="H943" s="258">
        <v>3</v>
      </c>
      <c r="I943" s="255" t="str">
        <f t="shared" si="129"/>
        <v>26922715O280</v>
      </c>
      <c r="J943" s="255"/>
      <c r="K943" s="435">
        <v>334837</v>
      </c>
      <c r="L943" s="435">
        <f t="shared" si="134"/>
        <v>308219.57</v>
      </c>
      <c r="M943" s="439">
        <f t="shared" si="131"/>
        <v>334837</v>
      </c>
      <c r="N943" s="435">
        <v>308219.57</v>
      </c>
      <c r="O943" s="435">
        <f t="shared" si="135"/>
        <v>308219.56999999995</v>
      </c>
      <c r="P943" s="435">
        <v>308219.56999999995</v>
      </c>
      <c r="Q943" s="258" t="str">
        <f t="shared" si="130"/>
        <v>12</v>
      </c>
      <c r="R943" s="439">
        <f t="shared" si="132"/>
        <v>308219.56999999995</v>
      </c>
    </row>
    <row r="944" spans="1:18">
      <c r="A944" s="600">
        <v>269227</v>
      </c>
      <c r="B944" s="600" t="s">
        <v>975</v>
      </c>
      <c r="C944" s="262">
        <v>14311200</v>
      </c>
      <c r="D944" s="258">
        <v>1</v>
      </c>
      <c r="E944" s="258">
        <v>1431</v>
      </c>
      <c r="F944" s="258">
        <v>1</v>
      </c>
      <c r="G944" s="259">
        <v>2</v>
      </c>
      <c r="H944" s="258">
        <v>0</v>
      </c>
      <c r="I944" s="255" t="str">
        <f t="shared" si="129"/>
        <v>26922715O280</v>
      </c>
      <c r="J944" s="255"/>
      <c r="K944" s="435">
        <v>480038</v>
      </c>
      <c r="L944" s="435">
        <f t="shared" si="134"/>
        <v>475532</v>
      </c>
      <c r="M944" s="439">
        <f t="shared" si="131"/>
        <v>480038</v>
      </c>
      <c r="N944" s="435">
        <v>475532</v>
      </c>
      <c r="O944" s="435">
        <f t="shared" si="135"/>
        <v>475532</v>
      </c>
      <c r="P944" s="435">
        <v>475532</v>
      </c>
      <c r="Q944" s="258" t="str">
        <f t="shared" si="130"/>
        <v>11</v>
      </c>
      <c r="R944" s="439">
        <f t="shared" si="132"/>
        <v>475532</v>
      </c>
    </row>
    <row r="945" spans="1:18">
      <c r="A945" s="600">
        <v>269227</v>
      </c>
      <c r="B945" s="600" t="s">
        <v>975</v>
      </c>
      <c r="C945" s="262">
        <v>14312200</v>
      </c>
      <c r="D945" s="258">
        <v>1</v>
      </c>
      <c r="E945" s="258">
        <v>1431</v>
      </c>
      <c r="F945" s="258">
        <v>2</v>
      </c>
      <c r="G945" s="259">
        <v>2</v>
      </c>
      <c r="H945" s="258">
        <v>0</v>
      </c>
      <c r="I945" s="255" t="str">
        <f t="shared" si="129"/>
        <v>26922715O280</v>
      </c>
      <c r="J945" s="255"/>
      <c r="K945" s="435">
        <v>240020</v>
      </c>
      <c r="L945" s="435">
        <f t="shared" si="134"/>
        <v>237767</v>
      </c>
      <c r="M945" s="439">
        <f t="shared" si="131"/>
        <v>240020</v>
      </c>
      <c r="N945" s="435">
        <v>237767</v>
      </c>
      <c r="O945" s="435">
        <f t="shared" si="135"/>
        <v>237766.99999999997</v>
      </c>
      <c r="P945" s="435">
        <v>237766.99999999997</v>
      </c>
      <c r="Q945" s="258" t="str">
        <f t="shared" si="130"/>
        <v>12</v>
      </c>
      <c r="R945" s="439">
        <f t="shared" si="132"/>
        <v>237766.99999999997</v>
      </c>
    </row>
    <row r="946" spans="1:18">
      <c r="A946" s="600">
        <v>269227</v>
      </c>
      <c r="B946" s="600" t="s">
        <v>975</v>
      </c>
      <c r="C946" s="262">
        <v>14411200</v>
      </c>
      <c r="D946" s="258">
        <v>1</v>
      </c>
      <c r="E946" s="258">
        <v>1441</v>
      </c>
      <c r="F946" s="258">
        <v>1</v>
      </c>
      <c r="G946" s="259">
        <v>2</v>
      </c>
      <c r="H946" s="258">
        <v>0</v>
      </c>
      <c r="I946" s="255" t="str">
        <f t="shared" si="129"/>
        <v>26922715O280</v>
      </c>
      <c r="J946" s="255"/>
      <c r="K946" s="435">
        <v>738436</v>
      </c>
      <c r="L946" s="435">
        <f t="shared" si="134"/>
        <v>738436</v>
      </c>
      <c r="M946" s="439">
        <f t="shared" si="131"/>
        <v>738436</v>
      </c>
      <c r="N946" s="435">
        <v>738436</v>
      </c>
      <c r="O946" s="435">
        <f t="shared" si="135"/>
        <v>738436</v>
      </c>
      <c r="P946" s="435">
        <v>738436</v>
      </c>
      <c r="Q946" s="258" t="str">
        <f t="shared" si="130"/>
        <v>11</v>
      </c>
      <c r="R946" s="439">
        <f t="shared" si="132"/>
        <v>738436</v>
      </c>
    </row>
    <row r="947" spans="1:18">
      <c r="A947" s="600">
        <v>269227</v>
      </c>
      <c r="B947" s="600" t="s">
        <v>975</v>
      </c>
      <c r="C947" s="262">
        <v>14412200</v>
      </c>
      <c r="D947" s="258">
        <v>1</v>
      </c>
      <c r="E947" s="258">
        <v>1441</v>
      </c>
      <c r="F947" s="258">
        <v>2</v>
      </c>
      <c r="G947" s="259">
        <v>2</v>
      </c>
      <c r="H947" s="258">
        <v>0</v>
      </c>
      <c r="I947" s="255" t="str">
        <f t="shared" si="129"/>
        <v>26922715O280</v>
      </c>
      <c r="J947" s="255"/>
      <c r="K947" s="435">
        <v>369215</v>
      </c>
      <c r="L947" s="435">
        <f t="shared" si="134"/>
        <v>369215</v>
      </c>
      <c r="M947" s="439">
        <f t="shared" si="131"/>
        <v>369215</v>
      </c>
      <c r="N947" s="435">
        <v>369215</v>
      </c>
      <c r="O947" s="435">
        <f t="shared" si="135"/>
        <v>369214.99999999994</v>
      </c>
      <c r="P947" s="435">
        <v>369214.99999999994</v>
      </c>
      <c r="Q947" s="258" t="str">
        <f t="shared" si="130"/>
        <v>12</v>
      </c>
      <c r="R947" s="439">
        <f t="shared" si="132"/>
        <v>369214.99999999994</v>
      </c>
    </row>
    <row r="948" spans="1:18">
      <c r="A948" s="600">
        <v>269227</v>
      </c>
      <c r="B948" s="600" t="s">
        <v>975</v>
      </c>
      <c r="C948" s="262">
        <v>14431200</v>
      </c>
      <c r="D948" s="258">
        <v>1</v>
      </c>
      <c r="E948" s="258">
        <v>1443</v>
      </c>
      <c r="F948" s="258">
        <v>1</v>
      </c>
      <c r="G948" s="259">
        <v>2</v>
      </c>
      <c r="H948" s="258">
        <v>0</v>
      </c>
      <c r="I948" s="255" t="str">
        <f t="shared" si="129"/>
        <v>26922715O280</v>
      </c>
      <c r="J948" s="255"/>
      <c r="K948" s="435">
        <v>195551</v>
      </c>
      <c r="L948" s="435">
        <f t="shared" si="134"/>
        <v>124298.99</v>
      </c>
      <c r="M948" s="439">
        <f t="shared" si="131"/>
        <v>195551</v>
      </c>
      <c r="N948" s="435">
        <v>124298.99</v>
      </c>
      <c r="O948" s="435">
        <f t="shared" si="135"/>
        <v>124298.99</v>
      </c>
      <c r="P948" s="435">
        <v>124298.99</v>
      </c>
      <c r="Q948" s="258" t="str">
        <f t="shared" si="130"/>
        <v>11</v>
      </c>
      <c r="R948" s="439">
        <f t="shared" si="132"/>
        <v>124298.99</v>
      </c>
    </row>
    <row r="949" spans="1:18">
      <c r="A949" s="600">
        <v>269227</v>
      </c>
      <c r="B949" s="600" t="s">
        <v>975</v>
      </c>
      <c r="C949" s="262">
        <v>14432200</v>
      </c>
      <c r="D949" s="258">
        <v>1</v>
      </c>
      <c r="E949" s="258">
        <v>1443</v>
      </c>
      <c r="F949" s="258">
        <v>2</v>
      </c>
      <c r="G949" s="259">
        <v>2</v>
      </c>
      <c r="H949" s="258">
        <v>0</v>
      </c>
      <c r="I949" s="255" t="str">
        <f t="shared" si="129"/>
        <v>26922715O280</v>
      </c>
      <c r="J949" s="255"/>
      <c r="K949" s="435">
        <v>97774</v>
      </c>
      <c r="L949" s="435">
        <f t="shared" si="134"/>
        <v>62149.23</v>
      </c>
      <c r="M949" s="439">
        <f t="shared" si="131"/>
        <v>97774</v>
      </c>
      <c r="N949" s="435">
        <v>62149.23</v>
      </c>
      <c r="O949" s="435">
        <f t="shared" si="135"/>
        <v>62149.23</v>
      </c>
      <c r="P949" s="435">
        <v>62149.23</v>
      </c>
      <c r="Q949" s="258" t="str">
        <f t="shared" si="130"/>
        <v>12</v>
      </c>
      <c r="R949" s="439">
        <f t="shared" si="132"/>
        <v>62149.23</v>
      </c>
    </row>
    <row r="950" spans="1:18">
      <c r="A950" s="600">
        <v>269227</v>
      </c>
      <c r="B950" s="600" t="s">
        <v>975</v>
      </c>
      <c r="C950" s="262">
        <v>15111200</v>
      </c>
      <c r="D950" s="258">
        <v>1</v>
      </c>
      <c r="E950" s="258">
        <v>1511</v>
      </c>
      <c r="F950" s="258">
        <v>1</v>
      </c>
      <c r="G950" s="259">
        <v>2</v>
      </c>
      <c r="H950" s="258">
        <v>0</v>
      </c>
      <c r="I950" s="255" t="str">
        <f t="shared" si="129"/>
        <v>26922715O280</v>
      </c>
      <c r="J950" s="255"/>
      <c r="K950" s="435">
        <v>1936459</v>
      </c>
      <c r="L950" s="435">
        <f t="shared" si="134"/>
        <v>1870146.86</v>
      </c>
      <c r="M950" s="439">
        <f t="shared" si="131"/>
        <v>1936459</v>
      </c>
      <c r="N950" s="435">
        <v>1870146.86</v>
      </c>
      <c r="O950" s="435">
        <f t="shared" si="135"/>
        <v>1870146.86</v>
      </c>
      <c r="P950" s="435">
        <v>1870146.86</v>
      </c>
      <c r="Q950" s="258" t="str">
        <f t="shared" si="130"/>
        <v>11</v>
      </c>
      <c r="R950" s="439">
        <f t="shared" si="132"/>
        <v>1870146.86</v>
      </c>
    </row>
    <row r="951" spans="1:18">
      <c r="A951" s="600">
        <v>269227</v>
      </c>
      <c r="B951" s="600" t="s">
        <v>975</v>
      </c>
      <c r="C951" s="262">
        <v>15112200</v>
      </c>
      <c r="D951" s="258">
        <v>1</v>
      </c>
      <c r="E951" s="258">
        <v>1511</v>
      </c>
      <c r="F951" s="258">
        <v>2</v>
      </c>
      <c r="G951" s="259">
        <v>2</v>
      </c>
      <c r="H951" s="258">
        <v>0</v>
      </c>
      <c r="I951" s="255" t="str">
        <f t="shared" si="129"/>
        <v>26922715O280</v>
      </c>
      <c r="J951" s="255"/>
      <c r="K951" s="435">
        <v>968229</v>
      </c>
      <c r="L951" s="435">
        <f t="shared" si="134"/>
        <v>935072.94</v>
      </c>
      <c r="M951" s="439">
        <f t="shared" si="131"/>
        <v>968229</v>
      </c>
      <c r="N951" s="435">
        <v>935072.94</v>
      </c>
      <c r="O951" s="435">
        <f t="shared" si="135"/>
        <v>935072.94000000006</v>
      </c>
      <c r="P951" s="435">
        <v>935072.94000000006</v>
      </c>
      <c r="Q951" s="258" t="str">
        <f t="shared" si="130"/>
        <v>12</v>
      </c>
      <c r="R951" s="439">
        <f t="shared" si="132"/>
        <v>935072.94000000006</v>
      </c>
    </row>
    <row r="952" spans="1:18">
      <c r="A952" s="600">
        <v>269227</v>
      </c>
      <c r="B952" s="600" t="s">
        <v>975</v>
      </c>
      <c r="C952" s="262">
        <v>15411100</v>
      </c>
      <c r="D952" s="258">
        <v>1</v>
      </c>
      <c r="E952" s="258">
        <v>1541</v>
      </c>
      <c r="F952" s="258">
        <v>1</v>
      </c>
      <c r="G952" s="259">
        <v>1</v>
      </c>
      <c r="H952" s="258">
        <v>0</v>
      </c>
      <c r="I952" s="255" t="str">
        <f t="shared" si="129"/>
        <v>26922715O280</v>
      </c>
      <c r="J952" s="255"/>
      <c r="K952" s="435">
        <v>551733</v>
      </c>
      <c r="L952" s="435">
        <f t="shared" si="134"/>
        <v>551733</v>
      </c>
      <c r="M952" s="439">
        <f t="shared" si="131"/>
        <v>551733</v>
      </c>
      <c r="N952" s="435">
        <v>551733</v>
      </c>
      <c r="O952" s="435">
        <v>551733</v>
      </c>
      <c r="P952" s="435">
        <v>551733</v>
      </c>
      <c r="Q952" s="258" t="str">
        <f t="shared" si="130"/>
        <v>11</v>
      </c>
      <c r="R952" s="439">
        <f t="shared" si="132"/>
        <v>551733</v>
      </c>
    </row>
    <row r="953" spans="1:18">
      <c r="A953" s="600">
        <v>269227</v>
      </c>
      <c r="B953" s="600" t="s">
        <v>975</v>
      </c>
      <c r="C953" s="262">
        <v>15411218</v>
      </c>
      <c r="D953" s="258">
        <v>1</v>
      </c>
      <c r="E953" s="258">
        <v>1541</v>
      </c>
      <c r="F953" s="258">
        <v>1</v>
      </c>
      <c r="G953" s="259">
        <v>2</v>
      </c>
      <c r="H953" s="258">
        <v>18</v>
      </c>
      <c r="I953" s="255" t="str">
        <f t="shared" si="129"/>
        <v>26922715O280</v>
      </c>
      <c r="J953" s="255"/>
      <c r="K953" s="435">
        <v>1863448</v>
      </c>
      <c r="L953" s="435">
        <f t="shared" si="134"/>
        <v>1863448</v>
      </c>
      <c r="M953" s="439">
        <f t="shared" si="131"/>
        <v>1863448</v>
      </c>
      <c r="N953" s="435">
        <v>1863448</v>
      </c>
      <c r="O953" s="435">
        <f>P953</f>
        <v>1863448</v>
      </c>
      <c r="P953" s="435">
        <v>1863448</v>
      </c>
      <c r="Q953" s="258" t="str">
        <f t="shared" si="130"/>
        <v>11</v>
      </c>
      <c r="R953" s="439">
        <f t="shared" si="132"/>
        <v>1863448</v>
      </c>
    </row>
    <row r="954" spans="1:18">
      <c r="A954" s="600">
        <v>269227</v>
      </c>
      <c r="B954" s="600" t="s">
        <v>975</v>
      </c>
      <c r="C954" s="262">
        <v>15412100</v>
      </c>
      <c r="D954" s="258">
        <v>1</v>
      </c>
      <c r="E954" s="258">
        <v>1541</v>
      </c>
      <c r="F954" s="258">
        <v>2</v>
      </c>
      <c r="G954" s="259">
        <v>1</v>
      </c>
      <c r="H954" s="258">
        <v>0</v>
      </c>
      <c r="I954" s="255" t="str">
        <f t="shared" si="129"/>
        <v>26922715O280</v>
      </c>
      <c r="J954" s="255"/>
      <c r="K954" s="435">
        <v>275868</v>
      </c>
      <c r="L954" s="435">
        <f t="shared" si="134"/>
        <v>275868</v>
      </c>
      <c r="M954" s="439">
        <f t="shared" si="131"/>
        <v>275868</v>
      </c>
      <c r="N954" s="435">
        <v>275868</v>
      </c>
      <c r="O954" s="435">
        <v>275868</v>
      </c>
      <c r="P954" s="435">
        <v>275868</v>
      </c>
      <c r="Q954" s="258" t="str">
        <f t="shared" si="130"/>
        <v>12</v>
      </c>
      <c r="R954" s="439">
        <f t="shared" si="132"/>
        <v>275868</v>
      </c>
    </row>
    <row r="955" spans="1:18">
      <c r="A955" s="600">
        <v>269227</v>
      </c>
      <c r="B955" s="600" t="s">
        <v>975</v>
      </c>
      <c r="C955" s="262">
        <v>15412218</v>
      </c>
      <c r="D955" s="258">
        <v>1</v>
      </c>
      <c r="E955" s="258">
        <v>1541</v>
      </c>
      <c r="F955" s="258">
        <v>2</v>
      </c>
      <c r="G955" s="259">
        <v>2</v>
      </c>
      <c r="H955" s="258">
        <v>18</v>
      </c>
      <c r="I955" s="255" t="str">
        <f t="shared" si="129"/>
        <v>26922715O280</v>
      </c>
      <c r="J955" s="255"/>
      <c r="K955" s="435">
        <v>1490759</v>
      </c>
      <c r="L955" s="435">
        <f t="shared" si="134"/>
        <v>1490759</v>
      </c>
      <c r="M955" s="439">
        <f t="shared" si="131"/>
        <v>1490759</v>
      </c>
      <c r="N955" s="435">
        <v>1490759</v>
      </c>
      <c r="O955" s="435">
        <f>P955</f>
        <v>1490759</v>
      </c>
      <c r="P955" s="435">
        <v>1490759</v>
      </c>
      <c r="Q955" s="258" t="str">
        <f t="shared" si="130"/>
        <v>12</v>
      </c>
      <c r="R955" s="439">
        <f t="shared" si="132"/>
        <v>1490759</v>
      </c>
    </row>
    <row r="956" spans="1:18">
      <c r="A956" s="600">
        <v>269227</v>
      </c>
      <c r="B956" s="600" t="s">
        <v>975</v>
      </c>
      <c r="C956" s="262">
        <v>15441100</v>
      </c>
      <c r="D956" s="258">
        <v>1</v>
      </c>
      <c r="E956" s="258">
        <v>1544</v>
      </c>
      <c r="F956" s="258">
        <v>1</v>
      </c>
      <c r="G956" s="259">
        <v>1</v>
      </c>
      <c r="H956" s="258">
        <v>0</v>
      </c>
      <c r="I956" s="255" t="str">
        <f t="shared" si="129"/>
        <v>26922715O280</v>
      </c>
      <c r="J956" s="255"/>
      <c r="K956" s="435">
        <v>1104169</v>
      </c>
      <c r="L956" s="435">
        <f t="shared" si="134"/>
        <v>1104169</v>
      </c>
      <c r="M956" s="439">
        <f t="shared" si="131"/>
        <v>1104169</v>
      </c>
      <c r="N956" s="435">
        <v>1104169</v>
      </c>
      <c r="O956" s="435">
        <v>1104169</v>
      </c>
      <c r="P956" s="435">
        <v>1104169</v>
      </c>
      <c r="Q956" s="258" t="str">
        <f t="shared" si="130"/>
        <v>11</v>
      </c>
      <c r="R956" s="439">
        <f t="shared" si="132"/>
        <v>1104169</v>
      </c>
    </row>
    <row r="957" spans="1:18">
      <c r="A957" s="600">
        <v>269227</v>
      </c>
      <c r="B957" s="600" t="s">
        <v>975</v>
      </c>
      <c r="C957" s="262">
        <v>15442100</v>
      </c>
      <c r="D957" s="258">
        <v>1</v>
      </c>
      <c r="E957" s="258">
        <v>1544</v>
      </c>
      <c r="F957" s="258">
        <v>2</v>
      </c>
      <c r="G957" s="259">
        <v>1</v>
      </c>
      <c r="H957" s="258">
        <v>0</v>
      </c>
      <c r="I957" s="255" t="str">
        <f t="shared" si="129"/>
        <v>26922715O280</v>
      </c>
      <c r="J957" s="255"/>
      <c r="K957" s="435">
        <v>552085</v>
      </c>
      <c r="L957" s="435">
        <f t="shared" si="134"/>
        <v>552085</v>
      </c>
      <c r="M957" s="439">
        <f t="shared" si="131"/>
        <v>552085</v>
      </c>
      <c r="N957" s="435">
        <v>552085</v>
      </c>
      <c r="O957" s="435">
        <v>552085</v>
      </c>
      <c r="P957" s="435">
        <v>552085</v>
      </c>
      <c r="Q957" s="258" t="str">
        <f t="shared" si="130"/>
        <v>12</v>
      </c>
      <c r="R957" s="439">
        <f t="shared" si="132"/>
        <v>552085</v>
      </c>
    </row>
    <row r="958" spans="1:18">
      <c r="A958" s="600">
        <v>269227</v>
      </c>
      <c r="B958" s="600" t="s">
        <v>975</v>
      </c>
      <c r="C958" s="262">
        <v>15451100</v>
      </c>
      <c r="D958" s="258">
        <v>1</v>
      </c>
      <c r="E958" s="258">
        <v>1545</v>
      </c>
      <c r="F958" s="258">
        <v>1</v>
      </c>
      <c r="G958" s="259">
        <v>1</v>
      </c>
      <c r="H958" s="258">
        <v>0</v>
      </c>
      <c r="I958" s="255" t="str">
        <f t="shared" si="129"/>
        <v>26922715O280</v>
      </c>
      <c r="J958" s="255"/>
      <c r="K958" s="435">
        <v>218607</v>
      </c>
      <c r="L958" s="435">
        <f t="shared" si="134"/>
        <v>80000</v>
      </c>
      <c r="M958" s="439">
        <f t="shared" si="131"/>
        <v>218607</v>
      </c>
      <c r="N958" s="435">
        <v>80000</v>
      </c>
      <c r="O958" s="435">
        <v>80000</v>
      </c>
      <c r="P958" s="435">
        <v>80000</v>
      </c>
      <c r="Q958" s="258" t="str">
        <f t="shared" si="130"/>
        <v>11</v>
      </c>
      <c r="R958" s="439">
        <f t="shared" si="132"/>
        <v>80000</v>
      </c>
    </row>
    <row r="959" spans="1:18">
      <c r="A959" s="600">
        <v>269227</v>
      </c>
      <c r="B959" s="600" t="s">
        <v>975</v>
      </c>
      <c r="C959" s="262">
        <v>15451109</v>
      </c>
      <c r="D959" s="258">
        <v>1</v>
      </c>
      <c r="E959" s="258">
        <v>1545</v>
      </c>
      <c r="F959" s="258">
        <v>1</v>
      </c>
      <c r="G959" s="259">
        <v>1</v>
      </c>
      <c r="H959" s="258">
        <v>9</v>
      </c>
      <c r="I959" s="255" t="str">
        <f t="shared" si="129"/>
        <v>26922715O280</v>
      </c>
      <c r="J959" s="255"/>
      <c r="K959" s="435">
        <v>918465</v>
      </c>
      <c r="L959" s="435">
        <f t="shared" si="134"/>
        <v>918465</v>
      </c>
      <c r="M959" s="439">
        <f t="shared" si="131"/>
        <v>918465</v>
      </c>
      <c r="N959" s="435">
        <v>918465</v>
      </c>
      <c r="O959" s="435">
        <v>918465</v>
      </c>
      <c r="P959" s="435">
        <v>918465</v>
      </c>
      <c r="Q959" s="258" t="str">
        <f t="shared" si="130"/>
        <v>11</v>
      </c>
      <c r="R959" s="439">
        <f t="shared" si="132"/>
        <v>918465</v>
      </c>
    </row>
    <row r="960" spans="1:18">
      <c r="A960" s="600">
        <v>269227</v>
      </c>
      <c r="B960" s="600" t="s">
        <v>975</v>
      </c>
      <c r="C960" s="262">
        <v>15451110</v>
      </c>
      <c r="D960" s="258">
        <v>1</v>
      </c>
      <c r="E960" s="258">
        <v>1545</v>
      </c>
      <c r="F960" s="258">
        <v>1</v>
      </c>
      <c r="G960" s="259">
        <v>1</v>
      </c>
      <c r="H960" s="258">
        <v>10</v>
      </c>
      <c r="I960" s="255" t="str">
        <f t="shared" si="129"/>
        <v>26922715O280</v>
      </c>
      <c r="J960" s="255"/>
      <c r="K960" s="435">
        <v>113387</v>
      </c>
      <c r="L960" s="435">
        <f t="shared" si="134"/>
        <v>113387</v>
      </c>
      <c r="M960" s="439">
        <f t="shared" si="131"/>
        <v>113387</v>
      </c>
      <c r="N960" s="435">
        <v>113387</v>
      </c>
      <c r="O960" s="435">
        <v>113387</v>
      </c>
      <c r="P960" s="435">
        <v>113387</v>
      </c>
      <c r="Q960" s="258" t="str">
        <f t="shared" si="130"/>
        <v>11</v>
      </c>
      <c r="R960" s="439">
        <f t="shared" si="132"/>
        <v>113387</v>
      </c>
    </row>
    <row r="961" spans="1:18">
      <c r="A961" s="600">
        <v>269227</v>
      </c>
      <c r="B961" s="600" t="s">
        <v>975</v>
      </c>
      <c r="C961" s="262">
        <v>15452100</v>
      </c>
      <c r="D961" s="258">
        <v>1</v>
      </c>
      <c r="E961" s="258">
        <v>1545</v>
      </c>
      <c r="F961" s="258">
        <v>2</v>
      </c>
      <c r="G961" s="259">
        <v>1</v>
      </c>
      <c r="H961" s="258">
        <v>0</v>
      </c>
      <c r="I961" s="255" t="str">
        <f t="shared" si="129"/>
        <v>26922715O280</v>
      </c>
      <c r="J961" s="255"/>
      <c r="K961" s="435">
        <v>109302</v>
      </c>
      <c r="L961" s="435">
        <f t="shared" si="134"/>
        <v>35000</v>
      </c>
      <c r="M961" s="439">
        <f t="shared" si="131"/>
        <v>109302</v>
      </c>
      <c r="N961" s="435">
        <v>35000</v>
      </c>
      <c r="O961" s="435">
        <v>35000</v>
      </c>
      <c r="P961" s="435">
        <v>35000</v>
      </c>
      <c r="Q961" s="258" t="str">
        <f t="shared" si="130"/>
        <v>12</v>
      </c>
      <c r="R961" s="439">
        <f t="shared" si="132"/>
        <v>35000</v>
      </c>
    </row>
    <row r="962" spans="1:18">
      <c r="A962" s="600">
        <v>269227</v>
      </c>
      <c r="B962" s="600" t="s">
        <v>975</v>
      </c>
      <c r="C962" s="262">
        <v>15452109</v>
      </c>
      <c r="D962" s="258">
        <v>1</v>
      </c>
      <c r="E962" s="258">
        <v>1545</v>
      </c>
      <c r="F962" s="258">
        <v>2</v>
      </c>
      <c r="G962" s="259">
        <v>1</v>
      </c>
      <c r="H962" s="258">
        <v>9</v>
      </c>
      <c r="I962" s="255" t="str">
        <f t="shared" ref="I962:I1025" si="136">CONCATENATE(A962,B962)</f>
        <v>26922715O280</v>
      </c>
      <c r="J962" s="255"/>
      <c r="K962" s="435">
        <v>459233</v>
      </c>
      <c r="L962" s="435">
        <f t="shared" si="134"/>
        <v>459233</v>
      </c>
      <c r="M962" s="439">
        <f t="shared" si="131"/>
        <v>459233</v>
      </c>
      <c r="N962" s="435">
        <v>459233</v>
      </c>
      <c r="O962" s="435">
        <v>459233</v>
      </c>
      <c r="P962" s="435">
        <v>459233</v>
      </c>
      <c r="Q962" s="258" t="str">
        <f t="shared" ref="Q962:Q1025" si="137">CONCATENATE(D962,F962)</f>
        <v>12</v>
      </c>
      <c r="R962" s="439">
        <f t="shared" si="132"/>
        <v>459233</v>
      </c>
    </row>
    <row r="963" spans="1:18">
      <c r="A963" s="600">
        <v>269227</v>
      </c>
      <c r="B963" s="600" t="s">
        <v>975</v>
      </c>
      <c r="C963" s="262">
        <v>15452110</v>
      </c>
      <c r="D963" s="258">
        <v>1</v>
      </c>
      <c r="E963" s="258">
        <v>1545</v>
      </c>
      <c r="F963" s="258">
        <v>2</v>
      </c>
      <c r="G963" s="259">
        <v>1</v>
      </c>
      <c r="H963" s="258">
        <v>10</v>
      </c>
      <c r="I963" s="255" t="str">
        <f t="shared" si="136"/>
        <v>26922715O280</v>
      </c>
      <c r="J963" s="255"/>
      <c r="K963" s="435">
        <v>56692</v>
      </c>
      <c r="L963" s="435">
        <f t="shared" si="134"/>
        <v>56692</v>
      </c>
      <c r="M963" s="439">
        <f t="shared" ref="M963:M1026" si="138">+K963</f>
        <v>56692</v>
      </c>
      <c r="N963" s="435">
        <v>56692</v>
      </c>
      <c r="O963" s="435">
        <v>56692</v>
      </c>
      <c r="P963" s="435">
        <v>56692</v>
      </c>
      <c r="Q963" s="258" t="str">
        <f t="shared" si="137"/>
        <v>12</v>
      </c>
      <c r="R963" s="439">
        <f t="shared" ref="R963:R1026" si="139">+P963</f>
        <v>56692</v>
      </c>
    </row>
    <row r="964" spans="1:18">
      <c r="A964" s="600">
        <v>269227</v>
      </c>
      <c r="B964" s="600" t="s">
        <v>975</v>
      </c>
      <c r="C964" s="262">
        <v>15461100</v>
      </c>
      <c r="D964" s="258">
        <v>1</v>
      </c>
      <c r="E964" s="258">
        <v>1546</v>
      </c>
      <c r="F964" s="258">
        <v>1</v>
      </c>
      <c r="G964" s="259">
        <v>1</v>
      </c>
      <c r="H964" s="258">
        <v>0</v>
      </c>
      <c r="I964" s="255" t="str">
        <f t="shared" si="136"/>
        <v>26922715O280</v>
      </c>
      <c r="J964" s="255"/>
      <c r="K964" s="435">
        <v>346940</v>
      </c>
      <c r="L964" s="435">
        <f t="shared" si="134"/>
        <v>346582.82</v>
      </c>
      <c r="M964" s="439">
        <f t="shared" si="138"/>
        <v>346940</v>
      </c>
      <c r="N964" s="435">
        <v>346582.82</v>
      </c>
      <c r="O964" s="435">
        <v>346940</v>
      </c>
      <c r="P964" s="435">
        <v>346582.82</v>
      </c>
      <c r="Q964" s="258" t="str">
        <f t="shared" si="137"/>
        <v>11</v>
      </c>
      <c r="R964" s="439">
        <f t="shared" si="139"/>
        <v>346582.82</v>
      </c>
    </row>
    <row r="965" spans="1:18">
      <c r="A965" s="600">
        <v>269227</v>
      </c>
      <c r="B965" s="600" t="s">
        <v>975</v>
      </c>
      <c r="C965" s="262">
        <v>15461151</v>
      </c>
      <c r="D965" s="258">
        <v>1</v>
      </c>
      <c r="E965" s="258">
        <v>1546</v>
      </c>
      <c r="F965" s="258">
        <v>1</v>
      </c>
      <c r="G965" s="259">
        <v>1</v>
      </c>
      <c r="H965" s="258">
        <v>51</v>
      </c>
      <c r="I965" s="255" t="str">
        <f t="shared" si="136"/>
        <v>26922715O280</v>
      </c>
      <c r="J965" s="255"/>
      <c r="K965" s="435">
        <v>1850838</v>
      </c>
      <c r="L965" s="435">
        <f t="shared" si="134"/>
        <v>1850838</v>
      </c>
      <c r="M965" s="439">
        <f t="shared" si="138"/>
        <v>1850838</v>
      </c>
      <c r="N965" s="435">
        <v>1850838</v>
      </c>
      <c r="O965" s="435">
        <v>1850838</v>
      </c>
      <c r="P965" s="435">
        <v>1850838</v>
      </c>
      <c r="Q965" s="258" t="str">
        <f t="shared" si="137"/>
        <v>11</v>
      </c>
      <c r="R965" s="439">
        <f t="shared" si="139"/>
        <v>1850838</v>
      </c>
    </row>
    <row r="966" spans="1:18">
      <c r="A966" s="600">
        <v>269227</v>
      </c>
      <c r="B966" s="600" t="s">
        <v>975</v>
      </c>
      <c r="C966" s="262">
        <v>15462100</v>
      </c>
      <c r="D966" s="258">
        <v>1</v>
      </c>
      <c r="E966" s="258">
        <v>1546</v>
      </c>
      <c r="F966" s="258">
        <v>2</v>
      </c>
      <c r="G966" s="259">
        <v>1</v>
      </c>
      <c r="H966" s="258">
        <v>0</v>
      </c>
      <c r="I966" s="255" t="str">
        <f t="shared" si="136"/>
        <v>26922715O280</v>
      </c>
      <c r="J966" s="255"/>
      <c r="K966" s="435">
        <v>173470</v>
      </c>
      <c r="L966" s="435">
        <f t="shared" si="134"/>
        <v>172934.23</v>
      </c>
      <c r="M966" s="439">
        <f t="shared" si="138"/>
        <v>173470</v>
      </c>
      <c r="N966" s="435">
        <v>172934.23</v>
      </c>
      <c r="O966" s="435">
        <v>173470</v>
      </c>
      <c r="P966" s="435">
        <v>172934.23</v>
      </c>
      <c r="Q966" s="258" t="str">
        <f t="shared" si="137"/>
        <v>12</v>
      </c>
      <c r="R966" s="439">
        <f t="shared" si="139"/>
        <v>172934.23</v>
      </c>
    </row>
    <row r="967" spans="1:18">
      <c r="A967" s="600">
        <v>269227</v>
      </c>
      <c r="B967" s="600" t="s">
        <v>975</v>
      </c>
      <c r="C967" s="262">
        <v>15462151</v>
      </c>
      <c r="D967" s="258">
        <v>1</v>
      </c>
      <c r="E967" s="258">
        <v>1546</v>
      </c>
      <c r="F967" s="258">
        <v>2</v>
      </c>
      <c r="G967" s="259">
        <v>1</v>
      </c>
      <c r="H967" s="258">
        <v>51</v>
      </c>
      <c r="I967" s="255" t="str">
        <f t="shared" si="136"/>
        <v>26922715O280</v>
      </c>
      <c r="J967" s="255"/>
      <c r="K967" s="435">
        <v>925419</v>
      </c>
      <c r="L967" s="435">
        <f t="shared" si="134"/>
        <v>925419</v>
      </c>
      <c r="M967" s="439">
        <f t="shared" si="138"/>
        <v>925419</v>
      </c>
      <c r="N967" s="435">
        <v>925419</v>
      </c>
      <c r="O967" s="435">
        <v>925419</v>
      </c>
      <c r="P967" s="435">
        <v>925419</v>
      </c>
      <c r="Q967" s="258" t="str">
        <f t="shared" si="137"/>
        <v>12</v>
      </c>
      <c r="R967" s="439">
        <f t="shared" si="139"/>
        <v>925419</v>
      </c>
    </row>
    <row r="968" spans="1:18">
      <c r="A968" s="600">
        <v>269227</v>
      </c>
      <c r="B968" s="600" t="s">
        <v>975</v>
      </c>
      <c r="C968" s="262">
        <v>15471100</v>
      </c>
      <c r="D968" s="258">
        <v>1</v>
      </c>
      <c r="E968" s="258">
        <v>1547</v>
      </c>
      <c r="F968" s="258">
        <v>1</v>
      </c>
      <c r="G968" s="259">
        <v>1</v>
      </c>
      <c r="H968" s="258">
        <v>0</v>
      </c>
      <c r="I968" s="255" t="str">
        <f t="shared" si="136"/>
        <v>26922715O280</v>
      </c>
      <c r="J968" s="255"/>
      <c r="K968" s="435">
        <v>109036</v>
      </c>
      <c r="L968" s="435">
        <f t="shared" si="134"/>
        <v>108036</v>
      </c>
      <c r="M968" s="439">
        <f t="shared" si="138"/>
        <v>109036</v>
      </c>
      <c r="N968" s="435">
        <v>108036</v>
      </c>
      <c r="O968" s="435">
        <v>108036</v>
      </c>
      <c r="P968" s="435">
        <v>108036</v>
      </c>
      <c r="Q968" s="258" t="str">
        <f t="shared" si="137"/>
        <v>11</v>
      </c>
      <c r="R968" s="439">
        <f t="shared" si="139"/>
        <v>108036</v>
      </c>
    </row>
    <row r="969" spans="1:18">
      <c r="A969" s="600">
        <v>269227</v>
      </c>
      <c r="B969" s="600" t="s">
        <v>975</v>
      </c>
      <c r="C969" s="262">
        <v>15472100</v>
      </c>
      <c r="D969" s="258">
        <v>1</v>
      </c>
      <c r="E969" s="258">
        <v>1547</v>
      </c>
      <c r="F969" s="258">
        <v>2</v>
      </c>
      <c r="G969" s="259">
        <v>1</v>
      </c>
      <c r="H969" s="258">
        <v>0</v>
      </c>
      <c r="I969" s="255" t="str">
        <f t="shared" si="136"/>
        <v>26922715O280</v>
      </c>
      <c r="J969" s="255"/>
      <c r="K969" s="435">
        <v>54517</v>
      </c>
      <c r="L969" s="435">
        <f t="shared" si="134"/>
        <v>52517</v>
      </c>
      <c r="M969" s="439">
        <f t="shared" si="138"/>
        <v>54517</v>
      </c>
      <c r="N969" s="435">
        <v>52517</v>
      </c>
      <c r="O969" s="435">
        <v>52517</v>
      </c>
      <c r="P969" s="435">
        <v>52517</v>
      </c>
      <c r="Q969" s="258" t="str">
        <f t="shared" si="137"/>
        <v>12</v>
      </c>
      <c r="R969" s="439">
        <f t="shared" si="139"/>
        <v>52517</v>
      </c>
    </row>
    <row r="970" spans="1:18">
      <c r="A970" s="600">
        <v>269227</v>
      </c>
      <c r="B970" s="600" t="s">
        <v>975</v>
      </c>
      <c r="C970" s="262">
        <v>15481100</v>
      </c>
      <c r="D970" s="258">
        <v>1</v>
      </c>
      <c r="E970" s="258">
        <v>1548</v>
      </c>
      <c r="F970" s="258">
        <v>1</v>
      </c>
      <c r="G970" s="259">
        <v>1</v>
      </c>
      <c r="H970" s="258">
        <v>0</v>
      </c>
      <c r="I970" s="255" t="str">
        <f t="shared" si="136"/>
        <v>26922715O280</v>
      </c>
      <c r="J970" s="255"/>
      <c r="K970" s="435">
        <v>1583880</v>
      </c>
      <c r="L970" s="435">
        <f t="shared" ref="L970:L985" si="140">+N970</f>
        <v>1583880</v>
      </c>
      <c r="M970" s="439">
        <f t="shared" si="138"/>
        <v>1583880</v>
      </c>
      <c r="N970" s="435">
        <v>1583880</v>
      </c>
      <c r="O970" s="435">
        <v>1583880</v>
      </c>
      <c r="P970" s="435">
        <v>1583880</v>
      </c>
      <c r="Q970" s="258" t="str">
        <f t="shared" si="137"/>
        <v>11</v>
      </c>
      <c r="R970" s="439">
        <f t="shared" si="139"/>
        <v>1583880</v>
      </c>
    </row>
    <row r="971" spans="1:18">
      <c r="A971" s="600">
        <v>269227</v>
      </c>
      <c r="B971" s="600" t="s">
        <v>975</v>
      </c>
      <c r="C971" s="262">
        <v>15482100</v>
      </c>
      <c r="D971" s="258">
        <v>1</v>
      </c>
      <c r="E971" s="258">
        <v>1548</v>
      </c>
      <c r="F971" s="258">
        <v>2</v>
      </c>
      <c r="G971" s="259">
        <v>1</v>
      </c>
      <c r="H971" s="258">
        <v>0</v>
      </c>
      <c r="I971" s="255" t="str">
        <f t="shared" si="136"/>
        <v>26922715O280</v>
      </c>
      <c r="J971" s="255"/>
      <c r="K971" s="435">
        <v>791942</v>
      </c>
      <c r="L971" s="435">
        <f t="shared" si="140"/>
        <v>791942</v>
      </c>
      <c r="M971" s="439">
        <f t="shared" si="138"/>
        <v>791942</v>
      </c>
      <c r="N971" s="435">
        <v>791942</v>
      </c>
      <c r="O971" s="435">
        <v>791942</v>
      </c>
      <c r="P971" s="435">
        <v>791942</v>
      </c>
      <c r="Q971" s="258" t="str">
        <f t="shared" si="137"/>
        <v>12</v>
      </c>
      <c r="R971" s="439">
        <f t="shared" si="139"/>
        <v>791942</v>
      </c>
    </row>
    <row r="972" spans="1:18">
      <c r="A972" s="600">
        <v>269227</v>
      </c>
      <c r="B972" s="600" t="s">
        <v>975</v>
      </c>
      <c r="C972" s="262">
        <v>15511100</v>
      </c>
      <c r="D972" s="258">
        <v>1</v>
      </c>
      <c r="E972" s="258">
        <v>1551</v>
      </c>
      <c r="F972" s="258">
        <v>1</v>
      </c>
      <c r="G972" s="259">
        <v>1</v>
      </c>
      <c r="H972" s="258">
        <v>0</v>
      </c>
      <c r="I972" s="255" t="str">
        <f t="shared" si="136"/>
        <v>26922715O280</v>
      </c>
      <c r="J972" s="255"/>
      <c r="K972" s="435">
        <v>3238</v>
      </c>
      <c r="L972" s="435">
        <f t="shared" si="140"/>
        <v>7470</v>
      </c>
      <c r="M972" s="439">
        <f t="shared" si="138"/>
        <v>3238</v>
      </c>
      <c r="N972" s="435">
        <v>7470</v>
      </c>
      <c r="O972" s="435">
        <v>7470</v>
      </c>
      <c r="P972" s="435">
        <v>7470</v>
      </c>
      <c r="Q972" s="258" t="str">
        <f t="shared" si="137"/>
        <v>11</v>
      </c>
      <c r="R972" s="439">
        <f t="shared" si="139"/>
        <v>7470</v>
      </c>
    </row>
    <row r="973" spans="1:18">
      <c r="A973" s="600">
        <v>269227</v>
      </c>
      <c r="B973" s="600" t="s">
        <v>975</v>
      </c>
      <c r="C973" s="262">
        <v>15512100</v>
      </c>
      <c r="D973" s="258">
        <v>1</v>
      </c>
      <c r="E973" s="258">
        <v>1551</v>
      </c>
      <c r="F973" s="258">
        <v>2</v>
      </c>
      <c r="G973" s="259">
        <v>1</v>
      </c>
      <c r="H973" s="258">
        <v>0</v>
      </c>
      <c r="I973" s="255" t="str">
        <f t="shared" si="136"/>
        <v>26922715O280</v>
      </c>
      <c r="J973" s="255"/>
      <c r="K973" s="435">
        <v>1620</v>
      </c>
      <c r="L973" s="435">
        <f t="shared" si="140"/>
        <v>1620</v>
      </c>
      <c r="M973" s="439">
        <f t="shared" si="138"/>
        <v>1620</v>
      </c>
      <c r="N973" s="435">
        <v>1620</v>
      </c>
      <c r="O973" s="435">
        <v>1620</v>
      </c>
      <c r="P973" s="435">
        <v>1620</v>
      </c>
      <c r="Q973" s="258" t="str">
        <f t="shared" si="137"/>
        <v>12</v>
      </c>
      <c r="R973" s="439">
        <f t="shared" si="139"/>
        <v>1620</v>
      </c>
    </row>
    <row r="974" spans="1:18">
      <c r="A974" s="600">
        <v>269227</v>
      </c>
      <c r="B974" s="600" t="s">
        <v>975</v>
      </c>
      <c r="C974" s="262">
        <v>15911100</v>
      </c>
      <c r="D974" s="258">
        <v>1</v>
      </c>
      <c r="E974" s="258">
        <v>1591</v>
      </c>
      <c r="F974" s="258">
        <v>1</v>
      </c>
      <c r="G974" s="259">
        <v>1</v>
      </c>
      <c r="H974" s="258">
        <v>0</v>
      </c>
      <c r="I974" s="255" t="str">
        <f t="shared" si="136"/>
        <v>26922715O280</v>
      </c>
      <c r="J974" s="255"/>
      <c r="K974" s="435">
        <v>3544335</v>
      </c>
      <c r="L974" s="435">
        <f t="shared" si="140"/>
        <v>1855721.59</v>
      </c>
      <c r="M974" s="439">
        <f t="shared" si="138"/>
        <v>3544335</v>
      </c>
      <c r="N974" s="435">
        <v>1855721.59</v>
      </c>
      <c r="O974" s="435">
        <v>1855721.59</v>
      </c>
      <c r="P974" s="435">
        <v>1855721.5899999999</v>
      </c>
      <c r="Q974" s="258" t="str">
        <f t="shared" si="137"/>
        <v>11</v>
      </c>
      <c r="R974" s="439">
        <f t="shared" si="139"/>
        <v>1855721.5899999999</v>
      </c>
    </row>
    <row r="975" spans="1:18">
      <c r="A975" s="600">
        <v>269227</v>
      </c>
      <c r="B975" s="600" t="s">
        <v>975</v>
      </c>
      <c r="C975" s="262">
        <v>15912100</v>
      </c>
      <c r="D975" s="258">
        <v>1</v>
      </c>
      <c r="E975" s="258">
        <v>1591</v>
      </c>
      <c r="F975" s="258">
        <v>2</v>
      </c>
      <c r="G975" s="259">
        <v>1</v>
      </c>
      <c r="H975" s="258">
        <v>0</v>
      </c>
      <c r="I975" s="255" t="str">
        <f t="shared" si="136"/>
        <v>26922715O280</v>
      </c>
      <c r="J975" s="255"/>
      <c r="K975" s="435">
        <v>1772167</v>
      </c>
      <c r="L975" s="435">
        <f t="shared" si="140"/>
        <v>1237144.3899999999</v>
      </c>
      <c r="M975" s="439">
        <f t="shared" si="138"/>
        <v>1772167</v>
      </c>
      <c r="N975" s="435">
        <v>1237144.3899999999</v>
      </c>
      <c r="O975" s="435">
        <v>1237144.3899999999</v>
      </c>
      <c r="P975" s="435">
        <v>1237144.3900000001</v>
      </c>
      <c r="Q975" s="258" t="str">
        <f t="shared" si="137"/>
        <v>12</v>
      </c>
      <c r="R975" s="439">
        <f t="shared" si="139"/>
        <v>1237144.3900000001</v>
      </c>
    </row>
    <row r="976" spans="1:18">
      <c r="A976" s="600">
        <v>269227</v>
      </c>
      <c r="B976" s="600" t="s">
        <v>975</v>
      </c>
      <c r="C976" s="262">
        <v>15991100</v>
      </c>
      <c r="D976" s="258">
        <v>1</v>
      </c>
      <c r="E976" s="258">
        <v>1599</v>
      </c>
      <c r="F976" s="258">
        <v>1</v>
      </c>
      <c r="G976" s="259">
        <v>1</v>
      </c>
      <c r="H976" s="258">
        <v>0</v>
      </c>
      <c r="I976" s="255" t="str">
        <f t="shared" si="136"/>
        <v>26922715O280</v>
      </c>
      <c r="J976" s="255"/>
      <c r="K976" s="435">
        <v>239173</v>
      </c>
      <c r="L976" s="435">
        <f t="shared" si="140"/>
        <v>370889.97</v>
      </c>
      <c r="M976" s="439">
        <f t="shared" si="138"/>
        <v>239173</v>
      </c>
      <c r="N976" s="435">
        <v>370889.97</v>
      </c>
      <c r="O976" s="435">
        <v>370889.97</v>
      </c>
      <c r="P976" s="435">
        <v>370889.97</v>
      </c>
      <c r="Q976" s="258" t="str">
        <f t="shared" si="137"/>
        <v>11</v>
      </c>
      <c r="R976" s="439">
        <f t="shared" si="139"/>
        <v>370889.97</v>
      </c>
    </row>
    <row r="977" spans="1:18">
      <c r="A977" s="600">
        <v>269227</v>
      </c>
      <c r="B977" s="600" t="s">
        <v>975</v>
      </c>
      <c r="C977" s="262">
        <v>15992100</v>
      </c>
      <c r="D977" s="258">
        <v>1</v>
      </c>
      <c r="E977" s="258">
        <v>1599</v>
      </c>
      <c r="F977" s="258">
        <v>2</v>
      </c>
      <c r="G977" s="259">
        <v>1</v>
      </c>
      <c r="H977" s="258">
        <v>0</v>
      </c>
      <c r="I977" s="255" t="str">
        <f t="shared" si="136"/>
        <v>26922715O280</v>
      </c>
      <c r="J977" s="255"/>
      <c r="K977" s="435">
        <v>119586</v>
      </c>
      <c r="L977" s="435">
        <f t="shared" si="140"/>
        <v>112200</v>
      </c>
      <c r="M977" s="439">
        <f t="shared" si="138"/>
        <v>119586</v>
      </c>
      <c r="N977" s="435">
        <v>112200</v>
      </c>
      <c r="O977" s="435">
        <v>119586</v>
      </c>
      <c r="P977" s="435">
        <v>112200</v>
      </c>
      <c r="Q977" s="258" t="str">
        <f t="shared" si="137"/>
        <v>12</v>
      </c>
      <c r="R977" s="439">
        <f t="shared" si="139"/>
        <v>112200</v>
      </c>
    </row>
    <row r="978" spans="1:18">
      <c r="A978" s="600">
        <v>269227</v>
      </c>
      <c r="B978" s="600" t="s">
        <v>975</v>
      </c>
      <c r="C978" s="262">
        <v>17141100</v>
      </c>
      <c r="D978" s="258">
        <v>1</v>
      </c>
      <c r="E978" s="258">
        <v>1714</v>
      </c>
      <c r="F978" s="258">
        <v>1</v>
      </c>
      <c r="G978" s="259">
        <v>1</v>
      </c>
      <c r="H978" s="258">
        <v>0</v>
      </c>
      <c r="I978" s="255" t="str">
        <f t="shared" si="136"/>
        <v>26922715O280</v>
      </c>
      <c r="J978" s="255"/>
      <c r="K978" s="435">
        <v>925517</v>
      </c>
      <c r="L978" s="435">
        <f t="shared" si="140"/>
        <v>1255127.3999999999</v>
      </c>
      <c r="M978" s="439">
        <f t="shared" si="138"/>
        <v>925517</v>
      </c>
      <c r="N978" s="435">
        <v>1255127.3999999999</v>
      </c>
      <c r="O978" s="435">
        <v>1258639.3999999999</v>
      </c>
      <c r="P978" s="435">
        <v>1255127.3999999999</v>
      </c>
      <c r="Q978" s="258" t="str">
        <f t="shared" si="137"/>
        <v>11</v>
      </c>
      <c r="R978" s="439">
        <f t="shared" si="139"/>
        <v>1255127.3999999999</v>
      </c>
    </row>
    <row r="979" spans="1:18">
      <c r="A979" s="600">
        <v>269227</v>
      </c>
      <c r="B979" s="600" t="s">
        <v>975</v>
      </c>
      <c r="C979" s="262">
        <v>17142100</v>
      </c>
      <c r="D979" s="258">
        <v>1</v>
      </c>
      <c r="E979" s="258">
        <v>1714</v>
      </c>
      <c r="F979" s="258">
        <v>2</v>
      </c>
      <c r="G979" s="259">
        <v>1</v>
      </c>
      <c r="H979" s="258">
        <v>0</v>
      </c>
      <c r="I979" s="255" t="str">
        <f t="shared" si="136"/>
        <v>26922715O280</v>
      </c>
      <c r="J979" s="255"/>
      <c r="K979" s="435">
        <v>462756</v>
      </c>
      <c r="L979" s="435">
        <f t="shared" si="140"/>
        <v>462756</v>
      </c>
      <c r="M979" s="439">
        <f t="shared" si="138"/>
        <v>462756</v>
      </c>
      <c r="N979" s="435">
        <v>462756</v>
      </c>
      <c r="O979" s="435">
        <v>462756</v>
      </c>
      <c r="P979" s="435">
        <v>462756</v>
      </c>
      <c r="Q979" s="258" t="str">
        <f t="shared" si="137"/>
        <v>12</v>
      </c>
      <c r="R979" s="439">
        <f t="shared" si="139"/>
        <v>462756</v>
      </c>
    </row>
    <row r="980" spans="1:18">
      <c r="A980" s="600">
        <v>269227</v>
      </c>
      <c r="B980" s="600" t="s">
        <v>975</v>
      </c>
      <c r="C980" s="262">
        <v>39811100</v>
      </c>
      <c r="D980" s="258">
        <v>3</v>
      </c>
      <c r="E980" s="258">
        <v>3981</v>
      </c>
      <c r="F980" s="258">
        <v>1</v>
      </c>
      <c r="G980" s="259">
        <v>1</v>
      </c>
      <c r="H980" s="258">
        <v>0</v>
      </c>
      <c r="I980" s="255" t="str">
        <f t="shared" si="136"/>
        <v>26922715O280</v>
      </c>
      <c r="J980" s="255"/>
      <c r="K980" s="435">
        <v>0</v>
      </c>
      <c r="L980" s="435">
        <f t="shared" si="140"/>
        <v>67089</v>
      </c>
      <c r="M980" s="439">
        <f t="shared" si="138"/>
        <v>0</v>
      </c>
      <c r="N980" s="435">
        <v>67089</v>
      </c>
      <c r="O980" s="435">
        <v>67089</v>
      </c>
      <c r="P980" s="435">
        <v>67089</v>
      </c>
      <c r="Q980" s="258" t="str">
        <f t="shared" si="137"/>
        <v>31</v>
      </c>
      <c r="R980" s="439">
        <f t="shared" si="139"/>
        <v>67089</v>
      </c>
    </row>
    <row r="981" spans="1:18">
      <c r="A981" s="600">
        <v>269227</v>
      </c>
      <c r="B981" s="600" t="s">
        <v>975</v>
      </c>
      <c r="C981" s="262">
        <v>39811200</v>
      </c>
      <c r="D981" s="258">
        <v>3</v>
      </c>
      <c r="E981" s="258">
        <v>3981</v>
      </c>
      <c r="F981" s="258">
        <v>1</v>
      </c>
      <c r="G981" s="259">
        <v>2</v>
      </c>
      <c r="H981" s="258">
        <v>0</v>
      </c>
      <c r="I981" s="255" t="str">
        <f t="shared" si="136"/>
        <v>26922715O280</v>
      </c>
      <c r="J981" s="255"/>
      <c r="K981" s="435">
        <v>982915</v>
      </c>
      <c r="L981" s="435">
        <f t="shared" si="140"/>
        <v>938189</v>
      </c>
      <c r="M981" s="439">
        <f t="shared" si="138"/>
        <v>982915</v>
      </c>
      <c r="N981" s="435">
        <v>938189</v>
      </c>
      <c r="O981" s="435">
        <f t="shared" ref="O981:O982" si="141">P981</f>
        <v>938189</v>
      </c>
      <c r="P981" s="435">
        <v>938189</v>
      </c>
      <c r="Q981" s="258" t="str">
        <f t="shared" si="137"/>
        <v>31</v>
      </c>
      <c r="R981" s="439">
        <f t="shared" si="139"/>
        <v>938189</v>
      </c>
    </row>
    <row r="982" spans="1:18">
      <c r="A982" s="600">
        <v>269227</v>
      </c>
      <c r="B982" s="600" t="s">
        <v>975</v>
      </c>
      <c r="C982" s="262">
        <v>39812200</v>
      </c>
      <c r="D982" s="258">
        <v>3</v>
      </c>
      <c r="E982" s="258">
        <v>3981</v>
      </c>
      <c r="F982" s="258">
        <v>2</v>
      </c>
      <c r="G982" s="259">
        <v>2</v>
      </c>
      <c r="H982" s="258">
        <v>0</v>
      </c>
      <c r="I982" s="255" t="str">
        <f t="shared" si="136"/>
        <v>26922715O280</v>
      </c>
      <c r="J982" s="255"/>
      <c r="K982" s="435">
        <v>491457</v>
      </c>
      <c r="L982" s="435">
        <f t="shared" si="140"/>
        <v>469094</v>
      </c>
      <c r="M982" s="439">
        <f t="shared" si="138"/>
        <v>491457</v>
      </c>
      <c r="N982" s="435">
        <v>469094</v>
      </c>
      <c r="O982" s="435">
        <f t="shared" si="141"/>
        <v>469094</v>
      </c>
      <c r="P982" s="435">
        <v>469094</v>
      </c>
      <c r="Q982" s="258" t="str">
        <f t="shared" si="137"/>
        <v>32</v>
      </c>
      <c r="R982" s="439">
        <f t="shared" si="139"/>
        <v>469094</v>
      </c>
    </row>
    <row r="983" spans="1:18">
      <c r="A983" s="600">
        <v>269227</v>
      </c>
      <c r="B983" s="600" t="s">
        <v>975</v>
      </c>
      <c r="C983" s="262">
        <v>39821100</v>
      </c>
      <c r="D983" s="258">
        <v>3</v>
      </c>
      <c r="E983" s="258">
        <v>3982</v>
      </c>
      <c r="F983" s="258">
        <v>1</v>
      </c>
      <c r="G983" s="259">
        <v>1</v>
      </c>
      <c r="H983" s="258">
        <v>0</v>
      </c>
      <c r="I983" s="255" t="str">
        <f t="shared" si="136"/>
        <v>26922715O280</v>
      </c>
      <c r="J983" s="255"/>
      <c r="K983" s="435">
        <v>599642</v>
      </c>
      <c r="L983" s="435">
        <f t="shared" si="140"/>
        <v>549460.27</v>
      </c>
      <c r="M983" s="439">
        <f t="shared" si="138"/>
        <v>599642</v>
      </c>
      <c r="N983" s="435">
        <v>549460.27</v>
      </c>
      <c r="O983" s="435">
        <v>561237.23</v>
      </c>
      <c r="P983" s="435">
        <v>549460.27</v>
      </c>
      <c r="Q983" s="258" t="str">
        <f t="shared" si="137"/>
        <v>31</v>
      </c>
      <c r="R983" s="439">
        <f t="shared" si="139"/>
        <v>549460.27</v>
      </c>
    </row>
    <row r="984" spans="1:18">
      <c r="A984" s="600">
        <v>269227</v>
      </c>
      <c r="B984" s="600" t="s">
        <v>975</v>
      </c>
      <c r="C984" s="262">
        <v>39822100</v>
      </c>
      <c r="D984" s="258">
        <v>3</v>
      </c>
      <c r="E984" s="258">
        <v>3982</v>
      </c>
      <c r="F984" s="258">
        <v>2</v>
      </c>
      <c r="G984" s="259">
        <v>1</v>
      </c>
      <c r="H984" s="258">
        <v>0</v>
      </c>
      <c r="I984" s="255" t="str">
        <f t="shared" si="136"/>
        <v>26922715O280</v>
      </c>
      <c r="J984" s="255"/>
      <c r="K984" s="435">
        <v>299820</v>
      </c>
      <c r="L984" s="435">
        <f t="shared" si="140"/>
        <v>67628.84</v>
      </c>
      <c r="M984" s="439">
        <f t="shared" si="138"/>
        <v>299820</v>
      </c>
      <c r="N984" s="435">
        <v>67628.84</v>
      </c>
      <c r="O984" s="435">
        <v>67628.84</v>
      </c>
      <c r="P984" s="435">
        <v>67628.84</v>
      </c>
      <c r="Q984" s="258" t="str">
        <f t="shared" si="137"/>
        <v>32</v>
      </c>
      <c r="R984" s="439">
        <f t="shared" si="139"/>
        <v>67628.84</v>
      </c>
    </row>
    <row r="985" spans="1:18">
      <c r="A985" s="600">
        <v>269227</v>
      </c>
      <c r="B985" s="600" t="s">
        <v>976</v>
      </c>
      <c r="C985" s="262">
        <v>61212160</v>
      </c>
      <c r="D985" s="258">
        <v>6</v>
      </c>
      <c r="E985" s="258">
        <v>6121</v>
      </c>
      <c r="F985" s="258">
        <v>2</v>
      </c>
      <c r="G985" s="259">
        <v>1</v>
      </c>
      <c r="H985" s="258">
        <v>60</v>
      </c>
      <c r="I985" s="255" t="str">
        <f t="shared" si="136"/>
        <v>26922715O380</v>
      </c>
      <c r="J985" s="255"/>
      <c r="K985" s="435">
        <v>0</v>
      </c>
      <c r="L985" s="435">
        <f t="shared" si="140"/>
        <v>21634.94</v>
      </c>
      <c r="M985" s="439">
        <f t="shared" si="138"/>
        <v>0</v>
      </c>
      <c r="N985" s="435">
        <v>21634.94</v>
      </c>
      <c r="O985" s="435">
        <v>21634.95</v>
      </c>
      <c r="P985" s="435">
        <v>21634.94</v>
      </c>
      <c r="Q985" s="258" t="str">
        <f t="shared" si="137"/>
        <v>62</v>
      </c>
      <c r="R985" s="439">
        <f t="shared" si="139"/>
        <v>21634.94</v>
      </c>
    </row>
    <row r="986" spans="1:18">
      <c r="A986" s="600">
        <v>269227</v>
      </c>
      <c r="B986" s="600" t="s">
        <v>1001</v>
      </c>
      <c r="C986" s="262">
        <v>61212100</v>
      </c>
      <c r="D986" s="258">
        <v>6</v>
      </c>
      <c r="E986" s="258">
        <v>6121</v>
      </c>
      <c r="F986" s="258">
        <v>2</v>
      </c>
      <c r="G986" s="259">
        <v>1</v>
      </c>
      <c r="H986" s="258">
        <v>0</v>
      </c>
      <c r="I986" s="255" t="str">
        <f t="shared" si="136"/>
        <v>26922725P280</v>
      </c>
      <c r="J986" s="255" t="s">
        <v>1077</v>
      </c>
      <c r="K986" s="435">
        <v>3000000</v>
      </c>
      <c r="L986" s="435">
        <f t="shared" ref="L986:L987" si="142">+K986</f>
        <v>3000000</v>
      </c>
      <c r="M986" s="439">
        <f t="shared" si="138"/>
        <v>3000000</v>
      </c>
      <c r="N986" s="435">
        <v>0</v>
      </c>
      <c r="Q986" s="258" t="str">
        <f t="shared" si="137"/>
        <v>62</v>
      </c>
      <c r="R986" s="439">
        <f t="shared" si="139"/>
        <v>0</v>
      </c>
    </row>
    <row r="987" spans="1:18">
      <c r="A987" s="600">
        <v>269227</v>
      </c>
      <c r="B987" s="600" t="s">
        <v>1001</v>
      </c>
      <c r="C987" s="262">
        <v>61212126</v>
      </c>
      <c r="D987" s="258">
        <v>6</v>
      </c>
      <c r="E987" s="258">
        <v>6121</v>
      </c>
      <c r="F987" s="258">
        <v>2</v>
      </c>
      <c r="G987" s="259">
        <v>1</v>
      </c>
      <c r="H987" s="258">
        <v>26</v>
      </c>
      <c r="I987" s="255" t="str">
        <f t="shared" si="136"/>
        <v>26922725P280</v>
      </c>
      <c r="J987" s="255" t="s">
        <v>1077</v>
      </c>
      <c r="K987" s="435">
        <v>0</v>
      </c>
      <c r="L987" s="435">
        <f t="shared" si="142"/>
        <v>0</v>
      </c>
      <c r="M987" s="439">
        <f t="shared" si="138"/>
        <v>0</v>
      </c>
      <c r="N987" s="435">
        <v>2903133.89</v>
      </c>
      <c r="O987" s="435">
        <v>2903139.84</v>
      </c>
      <c r="P987" s="435">
        <v>2903133.8899999997</v>
      </c>
      <c r="Q987" s="258" t="str">
        <f t="shared" si="137"/>
        <v>62</v>
      </c>
      <c r="R987" s="439">
        <f t="shared" si="139"/>
        <v>2903133.8899999997</v>
      </c>
    </row>
    <row r="988" spans="1:18">
      <c r="A988" s="600">
        <v>269228</v>
      </c>
      <c r="B988" s="600" t="s">
        <v>975</v>
      </c>
      <c r="C988" s="262">
        <v>24192100</v>
      </c>
      <c r="D988" s="258">
        <v>2</v>
      </c>
      <c r="E988" s="258">
        <v>2419</v>
      </c>
      <c r="F988" s="258">
        <v>2</v>
      </c>
      <c r="G988" s="259">
        <v>1</v>
      </c>
      <c r="H988" s="258">
        <v>0</v>
      </c>
      <c r="I988" s="255" t="str">
        <f t="shared" si="136"/>
        <v>26922815O280</v>
      </c>
      <c r="J988" s="255"/>
      <c r="K988" s="435">
        <v>29306</v>
      </c>
      <c r="L988" s="435">
        <f t="shared" ref="L988:L994" si="143">+N988</f>
        <v>20474.87</v>
      </c>
      <c r="M988" s="439">
        <f t="shared" si="138"/>
        <v>29306</v>
      </c>
      <c r="N988" s="435">
        <v>20474.87</v>
      </c>
      <c r="O988" s="435">
        <v>20474.87</v>
      </c>
      <c r="P988" s="435">
        <v>20474.87</v>
      </c>
      <c r="Q988" s="258" t="str">
        <f t="shared" si="137"/>
        <v>22</v>
      </c>
      <c r="R988" s="439">
        <f t="shared" si="139"/>
        <v>20474.87</v>
      </c>
    </row>
    <row r="989" spans="1:18">
      <c r="A989" s="600">
        <v>269228</v>
      </c>
      <c r="B989" s="600" t="s">
        <v>975</v>
      </c>
      <c r="C989" s="262">
        <v>24212100</v>
      </c>
      <c r="D989" s="258">
        <v>2</v>
      </c>
      <c r="E989" s="258">
        <v>2421</v>
      </c>
      <c r="F989" s="258">
        <v>2</v>
      </c>
      <c r="G989" s="259">
        <v>1</v>
      </c>
      <c r="H989" s="258">
        <v>0</v>
      </c>
      <c r="I989" s="255" t="str">
        <f t="shared" si="136"/>
        <v>26922815O280</v>
      </c>
      <c r="J989" s="255"/>
      <c r="K989" s="435">
        <v>53320</v>
      </c>
      <c r="L989" s="435">
        <f t="shared" si="143"/>
        <v>52808.44</v>
      </c>
      <c r="M989" s="439">
        <f t="shared" si="138"/>
        <v>53320</v>
      </c>
      <c r="N989" s="435">
        <v>52808.44</v>
      </c>
      <c r="O989" s="435">
        <v>53320</v>
      </c>
      <c r="P989" s="435">
        <v>52808.44</v>
      </c>
      <c r="Q989" s="258" t="str">
        <f t="shared" si="137"/>
        <v>22</v>
      </c>
      <c r="R989" s="439">
        <f t="shared" si="139"/>
        <v>52808.44</v>
      </c>
    </row>
    <row r="990" spans="1:18">
      <c r="A990" s="600">
        <v>269228</v>
      </c>
      <c r="B990" s="600" t="s">
        <v>975</v>
      </c>
      <c r="C990" s="262">
        <v>24612100</v>
      </c>
      <c r="D990" s="258">
        <v>2</v>
      </c>
      <c r="E990" s="258">
        <v>2461</v>
      </c>
      <c r="F990" s="258">
        <v>2</v>
      </c>
      <c r="G990" s="259">
        <v>1</v>
      </c>
      <c r="H990" s="258">
        <v>0</v>
      </c>
      <c r="I990" s="255" t="str">
        <f t="shared" si="136"/>
        <v>26922815O280</v>
      </c>
      <c r="J990" s="255"/>
      <c r="K990" s="435">
        <v>40935</v>
      </c>
      <c r="L990" s="435">
        <f t="shared" si="143"/>
        <v>33578.300000000003</v>
      </c>
      <c r="M990" s="439">
        <f t="shared" si="138"/>
        <v>40935</v>
      </c>
      <c r="N990" s="435">
        <v>33578.300000000003</v>
      </c>
      <c r="O990" s="435">
        <v>40935</v>
      </c>
      <c r="P990" s="435">
        <v>33578.300000000003</v>
      </c>
      <c r="Q990" s="258" t="str">
        <f t="shared" si="137"/>
        <v>22</v>
      </c>
      <c r="R990" s="439">
        <f t="shared" si="139"/>
        <v>33578.300000000003</v>
      </c>
    </row>
    <row r="991" spans="1:18">
      <c r="A991" s="600">
        <v>269228</v>
      </c>
      <c r="B991" s="600" t="s">
        <v>975</v>
      </c>
      <c r="C991" s="262">
        <v>24712100</v>
      </c>
      <c r="D991" s="258">
        <v>2</v>
      </c>
      <c r="E991" s="258">
        <v>2471</v>
      </c>
      <c r="F991" s="258">
        <v>2</v>
      </c>
      <c r="G991" s="259">
        <v>1</v>
      </c>
      <c r="H991" s="258">
        <v>0</v>
      </c>
      <c r="I991" s="255" t="str">
        <f t="shared" si="136"/>
        <v>26922815O280</v>
      </c>
      <c r="J991" s="255"/>
      <c r="K991" s="435">
        <v>64645</v>
      </c>
      <c r="L991" s="435">
        <f t="shared" si="143"/>
        <v>64087.59</v>
      </c>
      <c r="M991" s="439">
        <f t="shared" si="138"/>
        <v>64645</v>
      </c>
      <c r="N991" s="435">
        <v>64087.59</v>
      </c>
      <c r="O991" s="435">
        <v>64645</v>
      </c>
      <c r="P991" s="435">
        <v>64087.59</v>
      </c>
      <c r="Q991" s="258" t="str">
        <f t="shared" si="137"/>
        <v>22</v>
      </c>
      <c r="R991" s="439">
        <f t="shared" si="139"/>
        <v>64087.59</v>
      </c>
    </row>
    <row r="992" spans="1:18">
      <c r="A992" s="600">
        <v>269228</v>
      </c>
      <c r="B992" s="600" t="s">
        <v>975</v>
      </c>
      <c r="C992" s="262">
        <v>24912100</v>
      </c>
      <c r="D992" s="258">
        <v>2</v>
      </c>
      <c r="E992" s="258">
        <v>2491</v>
      </c>
      <c r="F992" s="258">
        <v>2</v>
      </c>
      <c r="G992" s="259">
        <v>1</v>
      </c>
      <c r="H992" s="258">
        <v>0</v>
      </c>
      <c r="I992" s="255" t="str">
        <f t="shared" si="136"/>
        <v>26922815O280</v>
      </c>
      <c r="J992" s="255"/>
      <c r="K992" s="435">
        <v>45000</v>
      </c>
      <c r="L992" s="435">
        <f t="shared" si="143"/>
        <v>44977.97</v>
      </c>
      <c r="M992" s="439">
        <f t="shared" si="138"/>
        <v>45000</v>
      </c>
      <c r="N992" s="435">
        <v>44977.97</v>
      </c>
      <c r="O992" s="435">
        <v>45000</v>
      </c>
      <c r="P992" s="435">
        <v>44977.97</v>
      </c>
      <c r="Q992" s="258" t="str">
        <f t="shared" si="137"/>
        <v>22</v>
      </c>
      <c r="R992" s="439">
        <f t="shared" si="139"/>
        <v>44977.97</v>
      </c>
    </row>
    <row r="993" spans="1:18">
      <c r="A993" s="600">
        <v>269228</v>
      </c>
      <c r="B993" s="600" t="s">
        <v>975</v>
      </c>
      <c r="C993" s="262">
        <v>25112100</v>
      </c>
      <c r="D993" s="258">
        <v>2</v>
      </c>
      <c r="E993" s="258">
        <v>2511</v>
      </c>
      <c r="F993" s="258">
        <v>2</v>
      </c>
      <c r="G993" s="259">
        <v>1</v>
      </c>
      <c r="H993" s="258">
        <v>0</v>
      </c>
      <c r="I993" s="255" t="str">
        <f t="shared" si="136"/>
        <v>26922815O280</v>
      </c>
      <c r="J993" s="255"/>
      <c r="K993" s="435">
        <v>40605</v>
      </c>
      <c r="L993" s="435">
        <f t="shared" si="143"/>
        <v>40605</v>
      </c>
      <c r="M993" s="439">
        <f t="shared" si="138"/>
        <v>40605</v>
      </c>
      <c r="N993" s="435">
        <v>40605</v>
      </c>
      <c r="O993" s="435">
        <v>40605</v>
      </c>
      <c r="P993" s="435">
        <v>40605</v>
      </c>
      <c r="Q993" s="258" t="str">
        <f t="shared" si="137"/>
        <v>22</v>
      </c>
      <c r="R993" s="439">
        <f t="shared" si="139"/>
        <v>40605</v>
      </c>
    </row>
    <row r="994" spans="1:18">
      <c r="A994" s="600">
        <v>269228</v>
      </c>
      <c r="B994" s="600" t="s">
        <v>981</v>
      </c>
      <c r="C994" s="262">
        <v>61212160</v>
      </c>
      <c r="D994" s="258">
        <v>6</v>
      </c>
      <c r="E994" s="258">
        <v>6121</v>
      </c>
      <c r="F994" s="258">
        <v>2</v>
      </c>
      <c r="G994" s="259">
        <v>1</v>
      </c>
      <c r="H994" s="258">
        <v>60</v>
      </c>
      <c r="I994" s="255" t="str">
        <f t="shared" si="136"/>
        <v>26922815O680</v>
      </c>
      <c r="J994" s="255"/>
      <c r="K994" s="435">
        <v>0</v>
      </c>
      <c r="L994" s="435">
        <f t="shared" si="143"/>
        <v>0</v>
      </c>
      <c r="M994" s="439">
        <f t="shared" si="138"/>
        <v>0</v>
      </c>
      <c r="N994" s="435">
        <v>0</v>
      </c>
      <c r="O994" s="435">
        <v>53490.05</v>
      </c>
      <c r="Q994" s="258" t="str">
        <f t="shared" si="137"/>
        <v>62</v>
      </c>
      <c r="R994" s="439">
        <f t="shared" si="139"/>
        <v>0</v>
      </c>
    </row>
    <row r="995" spans="1:18">
      <c r="A995" s="600">
        <v>269228</v>
      </c>
      <c r="B995" s="600" t="s">
        <v>982</v>
      </c>
      <c r="C995" s="262">
        <v>61212100</v>
      </c>
      <c r="D995" s="258">
        <v>6</v>
      </c>
      <c r="E995" s="258">
        <v>6121</v>
      </c>
      <c r="F995" s="258">
        <v>2</v>
      </c>
      <c r="G995" s="259">
        <v>1</v>
      </c>
      <c r="H995" s="258">
        <v>0</v>
      </c>
      <c r="I995" s="255" t="str">
        <f t="shared" si="136"/>
        <v>26922825P180</v>
      </c>
      <c r="J995" s="255" t="s">
        <v>1079</v>
      </c>
      <c r="K995" s="435">
        <v>0</v>
      </c>
      <c r="L995" s="435">
        <f t="shared" ref="L995:L997" si="144">+K995</f>
        <v>0</v>
      </c>
      <c r="M995" s="439">
        <f t="shared" si="138"/>
        <v>0</v>
      </c>
      <c r="N995" s="435">
        <v>818710.39</v>
      </c>
      <c r="O995" s="435">
        <v>818710.86</v>
      </c>
      <c r="P995" s="435">
        <v>818710.3899999999</v>
      </c>
      <c r="Q995" s="258" t="str">
        <f t="shared" si="137"/>
        <v>62</v>
      </c>
      <c r="R995" s="439">
        <f t="shared" si="139"/>
        <v>818710.3899999999</v>
      </c>
    </row>
    <row r="996" spans="1:18">
      <c r="A996" s="600">
        <v>269228</v>
      </c>
      <c r="B996" s="600" t="s">
        <v>1001</v>
      </c>
      <c r="C996" s="262">
        <v>61212100</v>
      </c>
      <c r="D996" s="258">
        <v>6</v>
      </c>
      <c r="E996" s="258">
        <v>6121</v>
      </c>
      <c r="F996" s="258">
        <v>2</v>
      </c>
      <c r="G996" s="259">
        <v>1</v>
      </c>
      <c r="H996" s="258">
        <v>0</v>
      </c>
      <c r="I996" s="255" t="str">
        <f t="shared" si="136"/>
        <v>26922825P280</v>
      </c>
      <c r="J996" s="255" t="s">
        <v>1080</v>
      </c>
      <c r="K996" s="435">
        <v>0</v>
      </c>
      <c r="L996" s="435">
        <f t="shared" si="144"/>
        <v>0</v>
      </c>
      <c r="M996" s="439">
        <f t="shared" si="138"/>
        <v>0</v>
      </c>
      <c r="N996" s="435">
        <v>2890088.15</v>
      </c>
      <c r="O996" s="435">
        <v>2898826.13</v>
      </c>
      <c r="P996" s="435">
        <v>2890088.1500000008</v>
      </c>
      <c r="Q996" s="258" t="str">
        <f t="shared" si="137"/>
        <v>62</v>
      </c>
      <c r="R996" s="439">
        <f t="shared" si="139"/>
        <v>2890088.1500000008</v>
      </c>
    </row>
    <row r="997" spans="1:18">
      <c r="A997" s="600">
        <v>269228</v>
      </c>
      <c r="B997" s="600" t="s">
        <v>1001</v>
      </c>
      <c r="C997" s="262">
        <v>61212126</v>
      </c>
      <c r="D997" s="258">
        <v>6</v>
      </c>
      <c r="E997" s="258">
        <v>6121</v>
      </c>
      <c r="F997" s="258">
        <v>2</v>
      </c>
      <c r="G997" s="259">
        <v>1</v>
      </c>
      <c r="H997" s="258">
        <v>26</v>
      </c>
      <c r="I997" s="255" t="str">
        <f t="shared" si="136"/>
        <v>26922825P280</v>
      </c>
      <c r="J997" s="255" t="s">
        <v>1080</v>
      </c>
      <c r="K997" s="435">
        <v>3000000</v>
      </c>
      <c r="L997" s="435">
        <f t="shared" si="144"/>
        <v>3000000</v>
      </c>
      <c r="M997" s="439">
        <f t="shared" si="138"/>
        <v>3000000</v>
      </c>
      <c r="N997" s="435">
        <v>0</v>
      </c>
      <c r="Q997" s="258" t="str">
        <f t="shared" si="137"/>
        <v>62</v>
      </c>
      <c r="R997" s="439">
        <f t="shared" si="139"/>
        <v>0</v>
      </c>
    </row>
    <row r="998" spans="1:18">
      <c r="A998" s="600">
        <v>269229</v>
      </c>
      <c r="B998" s="600">
        <v>111280</v>
      </c>
      <c r="C998" s="262">
        <v>21111100</v>
      </c>
      <c r="D998" s="258">
        <v>2</v>
      </c>
      <c r="E998" s="258">
        <v>2111</v>
      </c>
      <c r="F998" s="258">
        <v>1</v>
      </c>
      <c r="G998" s="259">
        <v>1</v>
      </c>
      <c r="H998" s="258">
        <v>0</v>
      </c>
      <c r="I998" s="255" t="str">
        <f t="shared" si="136"/>
        <v>269229111280</v>
      </c>
      <c r="J998" s="255"/>
      <c r="K998" s="435">
        <v>100000</v>
      </c>
      <c r="L998" s="435">
        <f t="shared" ref="L998:L1061" si="145">+N998</f>
        <v>256260.17</v>
      </c>
      <c r="M998" s="439">
        <f t="shared" si="138"/>
        <v>100000</v>
      </c>
      <c r="N998" s="435">
        <v>256260.17</v>
      </c>
      <c r="O998" s="435">
        <v>256260.17</v>
      </c>
      <c r="Q998" s="258" t="str">
        <f t="shared" si="137"/>
        <v>21</v>
      </c>
      <c r="R998" s="439">
        <f t="shared" si="139"/>
        <v>0</v>
      </c>
    </row>
    <row r="999" spans="1:18">
      <c r="A999" s="600">
        <v>269229</v>
      </c>
      <c r="B999" s="600">
        <v>111280</v>
      </c>
      <c r="C999" s="262">
        <v>33621100</v>
      </c>
      <c r="D999" s="258">
        <v>3</v>
      </c>
      <c r="E999" s="258">
        <v>3362</v>
      </c>
      <c r="F999" s="258">
        <v>1</v>
      </c>
      <c r="G999" s="259">
        <v>1</v>
      </c>
      <c r="H999" s="258">
        <v>0</v>
      </c>
      <c r="I999" s="255" t="str">
        <f t="shared" si="136"/>
        <v>269229111280</v>
      </c>
      <c r="J999" s="255"/>
      <c r="K999" s="435">
        <v>50000</v>
      </c>
      <c r="L999" s="435">
        <f t="shared" si="145"/>
        <v>2900</v>
      </c>
      <c r="M999" s="439">
        <f t="shared" si="138"/>
        <v>50000</v>
      </c>
      <c r="N999" s="435">
        <v>2900</v>
      </c>
      <c r="O999" s="435">
        <v>2900</v>
      </c>
      <c r="Q999" s="258" t="str">
        <f t="shared" si="137"/>
        <v>31</v>
      </c>
      <c r="R999" s="439">
        <f t="shared" si="139"/>
        <v>0</v>
      </c>
    </row>
    <row r="1000" spans="1:18">
      <c r="A1000" s="600">
        <v>269229</v>
      </c>
      <c r="B1000" s="600" t="s">
        <v>975</v>
      </c>
      <c r="C1000" s="262">
        <v>22111126</v>
      </c>
      <c r="D1000" s="258">
        <v>2</v>
      </c>
      <c r="E1000" s="258">
        <v>2211</v>
      </c>
      <c r="F1000" s="258">
        <v>1</v>
      </c>
      <c r="G1000" s="259">
        <v>1</v>
      </c>
      <c r="H1000" s="258">
        <v>26</v>
      </c>
      <c r="I1000" s="255" t="str">
        <f t="shared" si="136"/>
        <v>26922915O280</v>
      </c>
      <c r="J1000" s="255"/>
      <c r="K1000" s="435">
        <v>4500000</v>
      </c>
      <c r="L1000" s="435">
        <f t="shared" si="145"/>
        <v>4349557.17</v>
      </c>
      <c r="M1000" s="439">
        <f t="shared" si="138"/>
        <v>4500000</v>
      </c>
      <c r="N1000" s="435">
        <v>4349557.17</v>
      </c>
      <c r="O1000" s="435">
        <v>4350000</v>
      </c>
      <c r="P1000" s="435">
        <v>4349557.1700000009</v>
      </c>
      <c r="Q1000" s="258" t="str">
        <f t="shared" si="137"/>
        <v>21</v>
      </c>
      <c r="R1000" s="439">
        <f t="shared" si="139"/>
        <v>4349557.1700000009</v>
      </c>
    </row>
    <row r="1001" spans="1:18">
      <c r="A1001" s="600">
        <v>269229</v>
      </c>
      <c r="B1001" s="600" t="s">
        <v>975</v>
      </c>
      <c r="C1001" s="262">
        <v>35811126</v>
      </c>
      <c r="D1001" s="258">
        <v>3</v>
      </c>
      <c r="E1001" s="258">
        <v>3581</v>
      </c>
      <c r="F1001" s="258">
        <v>1</v>
      </c>
      <c r="G1001" s="259">
        <v>1</v>
      </c>
      <c r="H1001" s="258">
        <v>26</v>
      </c>
      <c r="I1001" s="255" t="str">
        <f t="shared" si="136"/>
        <v>26922915O280</v>
      </c>
      <c r="J1001" s="255"/>
      <c r="K1001" s="435">
        <v>1000000</v>
      </c>
      <c r="L1001" s="435">
        <f t="shared" si="145"/>
        <v>1000000</v>
      </c>
      <c r="M1001" s="439">
        <f t="shared" si="138"/>
        <v>1000000</v>
      </c>
      <c r="N1001" s="435">
        <v>1000000</v>
      </c>
      <c r="O1001" s="435">
        <v>1000000</v>
      </c>
      <c r="P1001" s="435">
        <v>1000000</v>
      </c>
      <c r="Q1001" s="258" t="str">
        <f t="shared" si="137"/>
        <v>31</v>
      </c>
      <c r="R1001" s="439">
        <f t="shared" si="139"/>
        <v>1000000</v>
      </c>
    </row>
    <row r="1002" spans="1:18">
      <c r="A1002" s="600">
        <v>269229</v>
      </c>
      <c r="B1002" s="600" t="s">
        <v>975</v>
      </c>
      <c r="C1002" s="262">
        <v>51112126</v>
      </c>
      <c r="D1002" s="258">
        <v>5</v>
      </c>
      <c r="E1002" s="258">
        <v>5111</v>
      </c>
      <c r="F1002" s="258">
        <v>2</v>
      </c>
      <c r="G1002" s="259">
        <v>1</v>
      </c>
      <c r="H1002" s="258">
        <v>26</v>
      </c>
      <c r="I1002" s="255" t="str">
        <f t="shared" si="136"/>
        <v>26922915O280</v>
      </c>
      <c r="J1002" s="255" t="s">
        <v>1081</v>
      </c>
      <c r="K1002" s="435">
        <v>20000</v>
      </c>
      <c r="L1002" s="435">
        <f t="shared" si="145"/>
        <v>0</v>
      </c>
      <c r="M1002" s="439">
        <f t="shared" si="138"/>
        <v>20000</v>
      </c>
      <c r="N1002" s="435">
        <v>0</v>
      </c>
      <c r="Q1002" s="258" t="str">
        <f t="shared" si="137"/>
        <v>52</v>
      </c>
      <c r="R1002" s="439">
        <f t="shared" si="139"/>
        <v>0</v>
      </c>
    </row>
    <row r="1003" spans="1:18">
      <c r="A1003" s="600">
        <v>269229</v>
      </c>
      <c r="B1003" s="600" t="s">
        <v>975</v>
      </c>
      <c r="C1003" s="262">
        <v>52112126</v>
      </c>
      <c r="D1003" s="258">
        <v>5</v>
      </c>
      <c r="E1003" s="258">
        <v>5211</v>
      </c>
      <c r="F1003" s="258">
        <v>2</v>
      </c>
      <c r="G1003" s="259">
        <v>1</v>
      </c>
      <c r="H1003" s="258">
        <v>26</v>
      </c>
      <c r="I1003" s="255" t="str">
        <f t="shared" si="136"/>
        <v>26922915O280</v>
      </c>
      <c r="J1003" s="255" t="s">
        <v>1081</v>
      </c>
      <c r="K1003" s="435">
        <v>127500</v>
      </c>
      <c r="L1003" s="435">
        <f t="shared" si="145"/>
        <v>0</v>
      </c>
      <c r="M1003" s="439">
        <f t="shared" si="138"/>
        <v>127500</v>
      </c>
      <c r="N1003" s="435">
        <v>0</v>
      </c>
      <c r="Q1003" s="258" t="str">
        <f t="shared" si="137"/>
        <v>52</v>
      </c>
      <c r="R1003" s="439">
        <f t="shared" si="139"/>
        <v>0</v>
      </c>
    </row>
    <row r="1004" spans="1:18">
      <c r="A1004" s="600">
        <v>269229</v>
      </c>
      <c r="B1004" s="600" t="s">
        <v>975</v>
      </c>
      <c r="C1004" s="262">
        <v>52912126</v>
      </c>
      <c r="D1004" s="258">
        <v>5</v>
      </c>
      <c r="E1004" s="258">
        <v>5291</v>
      </c>
      <c r="F1004" s="258">
        <v>2</v>
      </c>
      <c r="G1004" s="259">
        <v>1</v>
      </c>
      <c r="H1004" s="258">
        <v>26</v>
      </c>
      <c r="I1004" s="255" t="str">
        <f t="shared" si="136"/>
        <v>26922915O280</v>
      </c>
      <c r="J1004" s="255" t="s">
        <v>1081</v>
      </c>
      <c r="K1004" s="435">
        <v>67500</v>
      </c>
      <c r="L1004" s="435">
        <f t="shared" si="145"/>
        <v>0</v>
      </c>
      <c r="M1004" s="439">
        <f t="shared" si="138"/>
        <v>67500</v>
      </c>
      <c r="N1004" s="435">
        <v>0</v>
      </c>
      <c r="Q1004" s="258" t="str">
        <f t="shared" si="137"/>
        <v>52</v>
      </c>
      <c r="R1004" s="439">
        <f t="shared" si="139"/>
        <v>0</v>
      </c>
    </row>
    <row r="1005" spans="1:18">
      <c r="A1005" s="600">
        <v>269230</v>
      </c>
      <c r="B1005" s="600">
        <v>111280</v>
      </c>
      <c r="C1005" s="262">
        <v>33621100</v>
      </c>
      <c r="D1005" s="258">
        <v>3</v>
      </c>
      <c r="E1005" s="258">
        <v>3362</v>
      </c>
      <c r="F1005" s="258">
        <v>1</v>
      </c>
      <c r="G1005" s="259">
        <v>1</v>
      </c>
      <c r="H1005" s="258">
        <v>0</v>
      </c>
      <c r="I1005" s="255" t="str">
        <f t="shared" si="136"/>
        <v>269230111280</v>
      </c>
      <c r="J1005" s="255"/>
      <c r="K1005" s="435">
        <v>0</v>
      </c>
      <c r="L1005" s="435">
        <f t="shared" si="145"/>
        <v>4350</v>
      </c>
      <c r="M1005" s="439">
        <f t="shared" si="138"/>
        <v>0</v>
      </c>
      <c r="N1005" s="435">
        <v>4350</v>
      </c>
      <c r="O1005" s="435">
        <v>4350</v>
      </c>
      <c r="Q1005" s="258" t="str">
        <f t="shared" si="137"/>
        <v>31</v>
      </c>
      <c r="R1005" s="439">
        <f t="shared" si="139"/>
        <v>0</v>
      </c>
    </row>
    <row r="1006" spans="1:18">
      <c r="A1006" s="600">
        <v>269230</v>
      </c>
      <c r="B1006" s="600">
        <v>111280</v>
      </c>
      <c r="C1006" s="262">
        <v>44191100</v>
      </c>
      <c r="D1006" s="258">
        <v>4</v>
      </c>
      <c r="E1006" s="258">
        <v>4419</v>
      </c>
      <c r="F1006" s="258">
        <v>1</v>
      </c>
      <c r="G1006" s="259">
        <v>1</v>
      </c>
      <c r="H1006" s="258">
        <v>0</v>
      </c>
      <c r="I1006" s="255" t="str">
        <f t="shared" si="136"/>
        <v>269230111280</v>
      </c>
      <c r="J1006" s="255"/>
      <c r="K1006" s="435">
        <v>900000</v>
      </c>
      <c r="L1006" s="435">
        <f t="shared" si="145"/>
        <v>755512.8</v>
      </c>
      <c r="M1006" s="439">
        <f t="shared" si="138"/>
        <v>900000</v>
      </c>
      <c r="N1006" s="435">
        <v>755512.8</v>
      </c>
      <c r="O1006" s="435">
        <v>755512.8</v>
      </c>
      <c r="Q1006" s="258" t="str">
        <f t="shared" si="137"/>
        <v>41</v>
      </c>
      <c r="R1006" s="439">
        <f t="shared" si="139"/>
        <v>0</v>
      </c>
    </row>
    <row r="1007" spans="1:18">
      <c r="A1007" s="600">
        <v>269230</v>
      </c>
      <c r="B1007" s="600" t="s">
        <v>975</v>
      </c>
      <c r="C1007" s="262">
        <v>11311100</v>
      </c>
      <c r="D1007" s="258">
        <v>1</v>
      </c>
      <c r="E1007" s="258">
        <v>1131</v>
      </c>
      <c r="F1007" s="258">
        <v>1</v>
      </c>
      <c r="G1007" s="259">
        <v>1</v>
      </c>
      <c r="H1007" s="258">
        <v>0</v>
      </c>
      <c r="I1007" s="255" t="str">
        <f t="shared" si="136"/>
        <v>26923015O280</v>
      </c>
      <c r="J1007" s="255"/>
      <c r="K1007" s="435">
        <v>5271383</v>
      </c>
      <c r="L1007" s="435">
        <f t="shared" si="145"/>
        <v>5271383</v>
      </c>
      <c r="M1007" s="439">
        <f t="shared" si="138"/>
        <v>5271383</v>
      </c>
      <c r="N1007" s="435">
        <v>5271383</v>
      </c>
      <c r="O1007" s="435">
        <v>5271383</v>
      </c>
      <c r="P1007" s="435">
        <v>5271383</v>
      </c>
      <c r="Q1007" s="258" t="str">
        <f t="shared" si="137"/>
        <v>11</v>
      </c>
      <c r="R1007" s="439">
        <f t="shared" si="139"/>
        <v>5271383</v>
      </c>
    </row>
    <row r="1008" spans="1:18">
      <c r="A1008" s="600">
        <v>269230</v>
      </c>
      <c r="B1008" s="600" t="s">
        <v>975</v>
      </c>
      <c r="C1008" s="262">
        <v>11312100</v>
      </c>
      <c r="D1008" s="258">
        <v>1</v>
      </c>
      <c r="E1008" s="258">
        <v>1131</v>
      </c>
      <c r="F1008" s="258">
        <v>2</v>
      </c>
      <c r="G1008" s="259">
        <v>1</v>
      </c>
      <c r="H1008" s="258">
        <v>0</v>
      </c>
      <c r="I1008" s="255" t="str">
        <f t="shared" si="136"/>
        <v>26923015O280</v>
      </c>
      <c r="J1008" s="255"/>
      <c r="K1008" s="435">
        <v>3162830</v>
      </c>
      <c r="L1008" s="435">
        <f t="shared" si="145"/>
        <v>3162830</v>
      </c>
      <c r="M1008" s="439">
        <f t="shared" si="138"/>
        <v>3162830</v>
      </c>
      <c r="N1008" s="435">
        <v>3162830</v>
      </c>
      <c r="O1008" s="435">
        <v>3162830</v>
      </c>
      <c r="P1008" s="435">
        <v>3162830</v>
      </c>
      <c r="Q1008" s="258" t="str">
        <f t="shared" si="137"/>
        <v>12</v>
      </c>
      <c r="R1008" s="439">
        <f t="shared" si="139"/>
        <v>3162830</v>
      </c>
    </row>
    <row r="1009" spans="1:18">
      <c r="A1009" s="600">
        <v>269230</v>
      </c>
      <c r="B1009" s="600" t="s">
        <v>975</v>
      </c>
      <c r="C1009" s="262">
        <v>11321100</v>
      </c>
      <c r="D1009" s="258">
        <v>1</v>
      </c>
      <c r="E1009" s="258">
        <v>1132</v>
      </c>
      <c r="F1009" s="258">
        <v>1</v>
      </c>
      <c r="G1009" s="259">
        <v>1</v>
      </c>
      <c r="H1009" s="258">
        <v>0</v>
      </c>
      <c r="I1009" s="255" t="str">
        <f t="shared" si="136"/>
        <v>26923015O280</v>
      </c>
      <c r="J1009" s="255"/>
      <c r="K1009" s="435">
        <v>10302272</v>
      </c>
      <c r="L1009" s="435">
        <f t="shared" si="145"/>
        <v>9957822.2400000002</v>
      </c>
      <c r="M1009" s="439">
        <f t="shared" si="138"/>
        <v>10302272</v>
      </c>
      <c r="N1009" s="435">
        <v>9957822.2400000002</v>
      </c>
      <c r="O1009" s="435">
        <v>9961529.2400000002</v>
      </c>
      <c r="P1009" s="435">
        <v>9957822.2400000002</v>
      </c>
      <c r="Q1009" s="258" t="str">
        <f t="shared" si="137"/>
        <v>11</v>
      </c>
      <c r="R1009" s="439">
        <f t="shared" si="139"/>
        <v>9957822.2400000002</v>
      </c>
    </row>
    <row r="1010" spans="1:18">
      <c r="A1010" s="600">
        <v>269230</v>
      </c>
      <c r="B1010" s="600" t="s">
        <v>975</v>
      </c>
      <c r="C1010" s="262">
        <v>11322100</v>
      </c>
      <c r="D1010" s="258">
        <v>1</v>
      </c>
      <c r="E1010" s="258">
        <v>1132</v>
      </c>
      <c r="F1010" s="258">
        <v>2</v>
      </c>
      <c r="G1010" s="259">
        <v>1</v>
      </c>
      <c r="H1010" s="258">
        <v>0</v>
      </c>
      <c r="I1010" s="255" t="str">
        <f t="shared" si="136"/>
        <v>26923015O280</v>
      </c>
      <c r="J1010" s="255"/>
      <c r="K1010" s="435">
        <v>6181364</v>
      </c>
      <c r="L1010" s="435">
        <f t="shared" si="145"/>
        <v>6093089.6699999999</v>
      </c>
      <c r="M1010" s="439">
        <f t="shared" si="138"/>
        <v>6181364</v>
      </c>
      <c r="N1010" s="435">
        <v>6093089.6699999999</v>
      </c>
      <c r="O1010" s="435">
        <v>6093089.6699999999</v>
      </c>
      <c r="P1010" s="435">
        <v>6093089.6699999999</v>
      </c>
      <c r="Q1010" s="258" t="str">
        <f t="shared" si="137"/>
        <v>12</v>
      </c>
      <c r="R1010" s="439">
        <f t="shared" si="139"/>
        <v>6093089.6699999999</v>
      </c>
    </row>
    <row r="1011" spans="1:18">
      <c r="A1011" s="600">
        <v>269230</v>
      </c>
      <c r="B1011" s="600" t="s">
        <v>975</v>
      </c>
      <c r="C1011" s="262">
        <v>12212108</v>
      </c>
      <c r="D1011" s="258">
        <v>1</v>
      </c>
      <c r="E1011" s="258">
        <v>1221</v>
      </c>
      <c r="F1011" s="258">
        <v>2</v>
      </c>
      <c r="G1011" s="259">
        <v>1</v>
      </c>
      <c r="H1011" s="258">
        <v>8</v>
      </c>
      <c r="I1011" s="255" t="str">
        <f t="shared" si="136"/>
        <v>26923015O280</v>
      </c>
      <c r="J1011" s="255"/>
      <c r="K1011" s="435">
        <v>1357472</v>
      </c>
      <c r="L1011" s="435">
        <f t="shared" si="145"/>
        <v>1160644.83</v>
      </c>
      <c r="M1011" s="439">
        <f t="shared" si="138"/>
        <v>1357472</v>
      </c>
      <c r="N1011" s="435">
        <v>1160644.83</v>
      </c>
      <c r="O1011" s="435">
        <v>1198644.33</v>
      </c>
      <c r="P1011" s="435">
        <v>1160644.83</v>
      </c>
      <c r="Q1011" s="258" t="str">
        <f t="shared" si="137"/>
        <v>12</v>
      </c>
      <c r="R1011" s="439">
        <f t="shared" si="139"/>
        <v>1160644.83</v>
      </c>
    </row>
    <row r="1012" spans="1:18">
      <c r="A1012" s="600">
        <v>269230</v>
      </c>
      <c r="B1012" s="600" t="s">
        <v>975</v>
      </c>
      <c r="C1012" s="262">
        <v>13111100</v>
      </c>
      <c r="D1012" s="258">
        <v>1</v>
      </c>
      <c r="E1012" s="258">
        <v>1311</v>
      </c>
      <c r="F1012" s="258">
        <v>1</v>
      </c>
      <c r="G1012" s="259">
        <v>1</v>
      </c>
      <c r="H1012" s="258">
        <v>0</v>
      </c>
      <c r="I1012" s="255" t="str">
        <f t="shared" si="136"/>
        <v>26923015O280</v>
      </c>
      <c r="J1012" s="255"/>
      <c r="K1012" s="435">
        <v>162838</v>
      </c>
      <c r="L1012" s="435">
        <f t="shared" si="145"/>
        <v>148104.79</v>
      </c>
      <c r="M1012" s="439">
        <f t="shared" si="138"/>
        <v>162838</v>
      </c>
      <c r="N1012" s="435">
        <v>148104.79</v>
      </c>
      <c r="O1012" s="435">
        <v>148159.29</v>
      </c>
      <c r="P1012" s="435">
        <v>148104.79</v>
      </c>
      <c r="Q1012" s="258" t="str">
        <f t="shared" si="137"/>
        <v>11</v>
      </c>
      <c r="R1012" s="439">
        <f t="shared" si="139"/>
        <v>148104.79</v>
      </c>
    </row>
    <row r="1013" spans="1:18">
      <c r="A1013" s="600">
        <v>269230</v>
      </c>
      <c r="B1013" s="600" t="s">
        <v>975</v>
      </c>
      <c r="C1013" s="262">
        <v>13112100</v>
      </c>
      <c r="D1013" s="258">
        <v>1</v>
      </c>
      <c r="E1013" s="258">
        <v>1311</v>
      </c>
      <c r="F1013" s="258">
        <v>2</v>
      </c>
      <c r="G1013" s="259">
        <v>1</v>
      </c>
      <c r="H1013" s="258">
        <v>0</v>
      </c>
      <c r="I1013" s="255" t="str">
        <f t="shared" si="136"/>
        <v>26923015O280</v>
      </c>
      <c r="J1013" s="255"/>
      <c r="K1013" s="435">
        <v>97703</v>
      </c>
      <c r="L1013" s="435">
        <f t="shared" si="145"/>
        <v>61600</v>
      </c>
      <c r="M1013" s="439">
        <f t="shared" si="138"/>
        <v>97703</v>
      </c>
      <c r="N1013" s="435">
        <v>61600</v>
      </c>
      <c r="O1013" s="435">
        <v>61600</v>
      </c>
      <c r="P1013" s="435">
        <v>61600</v>
      </c>
      <c r="Q1013" s="258" t="str">
        <f t="shared" si="137"/>
        <v>12</v>
      </c>
      <c r="R1013" s="439">
        <f t="shared" si="139"/>
        <v>61600</v>
      </c>
    </row>
    <row r="1014" spans="1:18">
      <c r="A1014" s="600">
        <v>269230</v>
      </c>
      <c r="B1014" s="600" t="s">
        <v>975</v>
      </c>
      <c r="C1014" s="262">
        <v>13211100</v>
      </c>
      <c r="D1014" s="258">
        <v>1</v>
      </c>
      <c r="E1014" s="258">
        <v>1321</v>
      </c>
      <c r="F1014" s="258">
        <v>1</v>
      </c>
      <c r="G1014" s="259">
        <v>1</v>
      </c>
      <c r="H1014" s="258">
        <v>0</v>
      </c>
      <c r="I1014" s="255" t="str">
        <f t="shared" si="136"/>
        <v>26923015O280</v>
      </c>
      <c r="J1014" s="255"/>
      <c r="K1014" s="435">
        <v>444121</v>
      </c>
      <c r="L1014" s="435">
        <f t="shared" si="145"/>
        <v>432121</v>
      </c>
      <c r="M1014" s="439">
        <f t="shared" si="138"/>
        <v>444121</v>
      </c>
      <c r="N1014" s="435">
        <v>432121</v>
      </c>
      <c r="O1014" s="435">
        <v>432121</v>
      </c>
      <c r="P1014" s="435">
        <v>432121</v>
      </c>
      <c r="Q1014" s="258" t="str">
        <f t="shared" si="137"/>
        <v>11</v>
      </c>
      <c r="R1014" s="439">
        <f t="shared" si="139"/>
        <v>432121</v>
      </c>
    </row>
    <row r="1015" spans="1:18">
      <c r="A1015" s="600">
        <v>269230</v>
      </c>
      <c r="B1015" s="600" t="s">
        <v>975</v>
      </c>
      <c r="C1015" s="262">
        <v>13212100</v>
      </c>
      <c r="D1015" s="258">
        <v>1</v>
      </c>
      <c r="E1015" s="258">
        <v>1321</v>
      </c>
      <c r="F1015" s="258">
        <v>2</v>
      </c>
      <c r="G1015" s="259">
        <v>1</v>
      </c>
      <c r="H1015" s="258">
        <v>0</v>
      </c>
      <c r="I1015" s="255" t="str">
        <f t="shared" si="136"/>
        <v>26923015O280</v>
      </c>
      <c r="J1015" s="255"/>
      <c r="K1015" s="435">
        <v>266472</v>
      </c>
      <c r="L1015" s="435">
        <f t="shared" si="145"/>
        <v>236513.33</v>
      </c>
      <c r="M1015" s="439">
        <f t="shared" si="138"/>
        <v>266472</v>
      </c>
      <c r="N1015" s="435">
        <v>236513.33</v>
      </c>
      <c r="O1015" s="435">
        <v>246472</v>
      </c>
      <c r="P1015" s="435">
        <v>236513.33</v>
      </c>
      <c r="Q1015" s="258" t="str">
        <f t="shared" si="137"/>
        <v>12</v>
      </c>
      <c r="R1015" s="439">
        <f t="shared" si="139"/>
        <v>236513.33</v>
      </c>
    </row>
    <row r="1016" spans="1:18">
      <c r="A1016" s="600">
        <v>269230</v>
      </c>
      <c r="B1016" s="600" t="s">
        <v>975</v>
      </c>
      <c r="C1016" s="262">
        <v>13221100</v>
      </c>
      <c r="D1016" s="258">
        <v>1</v>
      </c>
      <c r="E1016" s="258">
        <v>1322</v>
      </c>
      <c r="F1016" s="258">
        <v>1</v>
      </c>
      <c r="G1016" s="259">
        <v>1</v>
      </c>
      <c r="H1016" s="258">
        <v>0</v>
      </c>
      <c r="I1016" s="255" t="str">
        <f t="shared" si="136"/>
        <v>26923015O280</v>
      </c>
      <c r="J1016" s="255"/>
      <c r="K1016" s="435">
        <v>9000</v>
      </c>
      <c r="L1016" s="435">
        <f t="shared" si="145"/>
        <v>8153.7</v>
      </c>
      <c r="M1016" s="439">
        <f t="shared" si="138"/>
        <v>9000</v>
      </c>
      <c r="N1016" s="435">
        <v>8153.7</v>
      </c>
      <c r="O1016" s="435">
        <v>9000</v>
      </c>
      <c r="P1016" s="435">
        <v>8153.7000000000007</v>
      </c>
      <c r="Q1016" s="258" t="str">
        <f t="shared" si="137"/>
        <v>11</v>
      </c>
      <c r="R1016" s="439">
        <f t="shared" si="139"/>
        <v>8153.7000000000007</v>
      </c>
    </row>
    <row r="1017" spans="1:18">
      <c r="A1017" s="600">
        <v>269230</v>
      </c>
      <c r="B1017" s="600" t="s">
        <v>975</v>
      </c>
      <c r="C1017" s="262">
        <v>13222100</v>
      </c>
      <c r="D1017" s="258">
        <v>1</v>
      </c>
      <c r="E1017" s="258">
        <v>1322</v>
      </c>
      <c r="F1017" s="258">
        <v>2</v>
      </c>
      <c r="G1017" s="259">
        <v>1</v>
      </c>
      <c r="H1017" s="258">
        <v>0</v>
      </c>
      <c r="I1017" s="255" t="str">
        <f t="shared" si="136"/>
        <v>26923015O280</v>
      </c>
      <c r="J1017" s="255"/>
      <c r="K1017" s="435">
        <v>5400</v>
      </c>
      <c r="L1017" s="435">
        <f t="shared" si="145"/>
        <v>4543.8100000000004</v>
      </c>
      <c r="M1017" s="439">
        <f t="shared" si="138"/>
        <v>5400</v>
      </c>
      <c r="N1017" s="435">
        <v>4543.8100000000004</v>
      </c>
      <c r="O1017" s="435">
        <v>5400</v>
      </c>
      <c r="P1017" s="435">
        <v>4543.8099999999995</v>
      </c>
      <c r="Q1017" s="258" t="str">
        <f t="shared" si="137"/>
        <v>12</v>
      </c>
      <c r="R1017" s="439">
        <f t="shared" si="139"/>
        <v>4543.8099999999995</v>
      </c>
    </row>
    <row r="1018" spans="1:18">
      <c r="A1018" s="600">
        <v>269230</v>
      </c>
      <c r="B1018" s="600" t="s">
        <v>975</v>
      </c>
      <c r="C1018" s="262">
        <v>13231100</v>
      </c>
      <c r="D1018" s="258">
        <v>1</v>
      </c>
      <c r="E1018" s="258">
        <v>1323</v>
      </c>
      <c r="F1018" s="258">
        <v>1</v>
      </c>
      <c r="G1018" s="259">
        <v>1</v>
      </c>
      <c r="H1018" s="258">
        <v>0</v>
      </c>
      <c r="I1018" s="255" t="str">
        <f t="shared" si="136"/>
        <v>26923015O280</v>
      </c>
      <c r="J1018" s="255"/>
      <c r="K1018" s="435">
        <v>2273865</v>
      </c>
      <c r="L1018" s="435">
        <f t="shared" si="145"/>
        <v>1601938.82</v>
      </c>
      <c r="M1018" s="439">
        <f t="shared" si="138"/>
        <v>2273865</v>
      </c>
      <c r="N1018" s="435">
        <v>1601938.82</v>
      </c>
      <c r="O1018" s="435">
        <v>1601938.82</v>
      </c>
      <c r="P1018" s="435">
        <v>1601938.82</v>
      </c>
      <c r="Q1018" s="258" t="str">
        <f t="shared" si="137"/>
        <v>11</v>
      </c>
      <c r="R1018" s="439">
        <f t="shared" si="139"/>
        <v>1601938.82</v>
      </c>
    </row>
    <row r="1019" spans="1:18">
      <c r="A1019" s="600">
        <v>269230</v>
      </c>
      <c r="B1019" s="600" t="s">
        <v>975</v>
      </c>
      <c r="C1019" s="262">
        <v>13232100</v>
      </c>
      <c r="D1019" s="258">
        <v>1</v>
      </c>
      <c r="E1019" s="258">
        <v>1323</v>
      </c>
      <c r="F1019" s="258">
        <v>2</v>
      </c>
      <c r="G1019" s="259">
        <v>1</v>
      </c>
      <c r="H1019" s="258">
        <v>0</v>
      </c>
      <c r="I1019" s="255" t="str">
        <f t="shared" si="136"/>
        <v>26923015O280</v>
      </c>
      <c r="J1019" s="255"/>
      <c r="K1019" s="435">
        <v>1364319</v>
      </c>
      <c r="L1019" s="435">
        <f t="shared" si="145"/>
        <v>1364319</v>
      </c>
      <c r="M1019" s="439">
        <f t="shared" si="138"/>
        <v>1364319</v>
      </c>
      <c r="N1019" s="435">
        <v>1364319</v>
      </c>
      <c r="O1019" s="435">
        <v>1364319</v>
      </c>
      <c r="P1019" s="435">
        <v>1364319</v>
      </c>
      <c r="Q1019" s="258" t="str">
        <f t="shared" si="137"/>
        <v>12</v>
      </c>
      <c r="R1019" s="439">
        <f t="shared" si="139"/>
        <v>1364319</v>
      </c>
    </row>
    <row r="1020" spans="1:18">
      <c r="A1020" s="600">
        <v>269230</v>
      </c>
      <c r="B1020" s="600" t="s">
        <v>975</v>
      </c>
      <c r="C1020" s="262">
        <v>13232108</v>
      </c>
      <c r="D1020" s="258">
        <v>1</v>
      </c>
      <c r="E1020" s="258">
        <v>1323</v>
      </c>
      <c r="F1020" s="258">
        <v>2</v>
      </c>
      <c r="G1020" s="259">
        <v>1</v>
      </c>
      <c r="H1020" s="258">
        <v>8</v>
      </c>
      <c r="I1020" s="255" t="str">
        <f t="shared" si="136"/>
        <v>26923015O280</v>
      </c>
      <c r="J1020" s="255"/>
      <c r="K1020" s="435">
        <v>152267</v>
      </c>
      <c r="L1020" s="435">
        <f t="shared" si="145"/>
        <v>0</v>
      </c>
      <c r="M1020" s="439">
        <f t="shared" si="138"/>
        <v>152267</v>
      </c>
      <c r="N1020" s="435">
        <v>0</v>
      </c>
      <c r="Q1020" s="258" t="str">
        <f t="shared" si="137"/>
        <v>12</v>
      </c>
      <c r="R1020" s="439">
        <f t="shared" si="139"/>
        <v>0</v>
      </c>
    </row>
    <row r="1021" spans="1:18">
      <c r="A1021" s="600">
        <v>269230</v>
      </c>
      <c r="B1021" s="600" t="s">
        <v>975</v>
      </c>
      <c r="C1021" s="262">
        <v>13311100</v>
      </c>
      <c r="D1021" s="258">
        <v>1</v>
      </c>
      <c r="E1021" s="258">
        <v>1331</v>
      </c>
      <c r="F1021" s="258">
        <v>1</v>
      </c>
      <c r="G1021" s="259">
        <v>1</v>
      </c>
      <c r="H1021" s="258">
        <v>0</v>
      </c>
      <c r="I1021" s="255" t="str">
        <f t="shared" si="136"/>
        <v>26923015O280</v>
      </c>
      <c r="J1021" s="255"/>
      <c r="K1021" s="435">
        <v>1588297</v>
      </c>
      <c r="L1021" s="435">
        <f t="shared" si="145"/>
        <v>1587184.9</v>
      </c>
      <c r="M1021" s="439">
        <f t="shared" si="138"/>
        <v>1588297</v>
      </c>
      <c r="N1021" s="435">
        <v>1587184.9</v>
      </c>
      <c r="O1021" s="435">
        <v>1588297</v>
      </c>
      <c r="P1021" s="435">
        <v>1587184.9</v>
      </c>
      <c r="Q1021" s="258" t="str">
        <f t="shared" si="137"/>
        <v>11</v>
      </c>
      <c r="R1021" s="439">
        <f t="shared" si="139"/>
        <v>1587184.9</v>
      </c>
    </row>
    <row r="1022" spans="1:18">
      <c r="A1022" s="600">
        <v>269230</v>
      </c>
      <c r="B1022" s="600" t="s">
        <v>975</v>
      </c>
      <c r="C1022" s="262">
        <v>13312100</v>
      </c>
      <c r="D1022" s="258">
        <v>1</v>
      </c>
      <c r="E1022" s="258">
        <v>1331</v>
      </c>
      <c r="F1022" s="258">
        <v>2</v>
      </c>
      <c r="G1022" s="259">
        <v>1</v>
      </c>
      <c r="H1022" s="258">
        <v>0</v>
      </c>
      <c r="I1022" s="255" t="str">
        <f t="shared" si="136"/>
        <v>26923015O280</v>
      </c>
      <c r="J1022" s="255"/>
      <c r="K1022" s="435">
        <v>952978</v>
      </c>
      <c r="L1022" s="435">
        <f t="shared" si="145"/>
        <v>952978</v>
      </c>
      <c r="M1022" s="439">
        <f t="shared" si="138"/>
        <v>952978</v>
      </c>
      <c r="N1022" s="435">
        <v>952978</v>
      </c>
      <c r="O1022" s="435">
        <v>952978</v>
      </c>
      <c r="P1022" s="435">
        <v>952978</v>
      </c>
      <c r="Q1022" s="258" t="str">
        <f t="shared" si="137"/>
        <v>12</v>
      </c>
      <c r="R1022" s="439">
        <f t="shared" si="139"/>
        <v>952978</v>
      </c>
    </row>
    <row r="1023" spans="1:18">
      <c r="A1023" s="600">
        <v>269230</v>
      </c>
      <c r="B1023" s="600" t="s">
        <v>975</v>
      </c>
      <c r="C1023" s="262">
        <v>13321100</v>
      </c>
      <c r="D1023" s="258">
        <v>1</v>
      </c>
      <c r="E1023" s="258">
        <v>1332</v>
      </c>
      <c r="F1023" s="258">
        <v>1</v>
      </c>
      <c r="G1023" s="259">
        <v>1</v>
      </c>
      <c r="H1023" s="258">
        <v>0</v>
      </c>
      <c r="I1023" s="255" t="str">
        <f t="shared" si="136"/>
        <v>26923015O280</v>
      </c>
      <c r="J1023" s="255"/>
      <c r="K1023" s="435">
        <v>914990</v>
      </c>
      <c r="L1023" s="435">
        <f t="shared" si="145"/>
        <v>914248.6</v>
      </c>
      <c r="M1023" s="439">
        <f t="shared" si="138"/>
        <v>914990</v>
      </c>
      <c r="N1023" s="435">
        <v>914248.6</v>
      </c>
      <c r="O1023" s="435">
        <v>914990</v>
      </c>
      <c r="P1023" s="435">
        <v>914248.6</v>
      </c>
      <c r="Q1023" s="258" t="str">
        <f t="shared" si="137"/>
        <v>11</v>
      </c>
      <c r="R1023" s="439">
        <f t="shared" si="139"/>
        <v>914248.6</v>
      </c>
    </row>
    <row r="1024" spans="1:18">
      <c r="A1024" s="600">
        <v>269230</v>
      </c>
      <c r="B1024" s="600" t="s">
        <v>975</v>
      </c>
      <c r="C1024" s="262">
        <v>13322100</v>
      </c>
      <c r="D1024" s="258">
        <v>1</v>
      </c>
      <c r="E1024" s="258">
        <v>1332</v>
      </c>
      <c r="F1024" s="258">
        <v>2</v>
      </c>
      <c r="G1024" s="259">
        <v>1</v>
      </c>
      <c r="H1024" s="258">
        <v>0</v>
      </c>
      <c r="I1024" s="255" t="str">
        <f t="shared" si="136"/>
        <v>26923015O280</v>
      </c>
      <c r="J1024" s="255"/>
      <c r="K1024" s="435">
        <v>548994</v>
      </c>
      <c r="L1024" s="435">
        <f t="shared" si="145"/>
        <v>548994</v>
      </c>
      <c r="M1024" s="439">
        <f t="shared" si="138"/>
        <v>548994</v>
      </c>
      <c r="N1024" s="435">
        <v>548994</v>
      </c>
      <c r="O1024" s="435">
        <v>548994</v>
      </c>
      <c r="P1024" s="435">
        <v>548994</v>
      </c>
      <c r="Q1024" s="258" t="str">
        <f t="shared" si="137"/>
        <v>12</v>
      </c>
      <c r="R1024" s="439">
        <f t="shared" si="139"/>
        <v>548994</v>
      </c>
    </row>
    <row r="1025" spans="1:18">
      <c r="A1025" s="600">
        <v>269230</v>
      </c>
      <c r="B1025" s="600" t="s">
        <v>975</v>
      </c>
      <c r="C1025" s="262">
        <v>13431100</v>
      </c>
      <c r="D1025" s="258">
        <v>1</v>
      </c>
      <c r="E1025" s="258">
        <v>1343</v>
      </c>
      <c r="F1025" s="258">
        <v>1</v>
      </c>
      <c r="G1025" s="259">
        <v>1</v>
      </c>
      <c r="H1025" s="258">
        <v>0</v>
      </c>
      <c r="I1025" s="255" t="str">
        <f t="shared" si="136"/>
        <v>26923015O280</v>
      </c>
      <c r="J1025" s="255"/>
      <c r="K1025" s="435">
        <v>1221479</v>
      </c>
      <c r="L1025" s="435">
        <f t="shared" si="145"/>
        <v>1221479</v>
      </c>
      <c r="M1025" s="439">
        <f t="shared" si="138"/>
        <v>1221479</v>
      </c>
      <c r="N1025" s="435">
        <v>1221479</v>
      </c>
      <c r="O1025" s="435">
        <v>1221479</v>
      </c>
      <c r="P1025" s="435">
        <v>1221479</v>
      </c>
      <c r="Q1025" s="258" t="str">
        <f t="shared" si="137"/>
        <v>11</v>
      </c>
      <c r="R1025" s="439">
        <f t="shared" si="139"/>
        <v>1221479</v>
      </c>
    </row>
    <row r="1026" spans="1:18">
      <c r="A1026" s="600">
        <v>269230</v>
      </c>
      <c r="B1026" s="600" t="s">
        <v>975</v>
      </c>
      <c r="C1026" s="262">
        <v>13432100</v>
      </c>
      <c r="D1026" s="258">
        <v>1</v>
      </c>
      <c r="E1026" s="258">
        <v>1343</v>
      </c>
      <c r="F1026" s="258">
        <v>2</v>
      </c>
      <c r="G1026" s="259">
        <v>1</v>
      </c>
      <c r="H1026" s="258">
        <v>0</v>
      </c>
      <c r="I1026" s="255" t="str">
        <f t="shared" ref="I1026:I1089" si="146">CONCATENATE(A1026,B1026)</f>
        <v>26923015O280</v>
      </c>
      <c r="J1026" s="255"/>
      <c r="K1026" s="435">
        <v>732887</v>
      </c>
      <c r="L1026" s="435">
        <f t="shared" si="145"/>
        <v>732887</v>
      </c>
      <c r="M1026" s="439">
        <f t="shared" si="138"/>
        <v>732887</v>
      </c>
      <c r="N1026" s="435">
        <v>732887</v>
      </c>
      <c r="O1026" s="435">
        <v>732887</v>
      </c>
      <c r="P1026" s="435">
        <v>732887</v>
      </c>
      <c r="Q1026" s="258" t="str">
        <f t="shared" ref="Q1026:Q1089" si="147">CONCATENATE(D1026,F1026)</f>
        <v>12</v>
      </c>
      <c r="R1026" s="439">
        <f t="shared" si="139"/>
        <v>732887</v>
      </c>
    </row>
    <row r="1027" spans="1:18">
      <c r="A1027" s="600">
        <v>269230</v>
      </c>
      <c r="B1027" s="600" t="s">
        <v>975</v>
      </c>
      <c r="C1027" s="262">
        <v>14111201</v>
      </c>
      <c r="D1027" s="258">
        <v>1</v>
      </c>
      <c r="E1027" s="258">
        <v>1411</v>
      </c>
      <c r="F1027" s="258">
        <v>1</v>
      </c>
      <c r="G1027" s="259">
        <v>2</v>
      </c>
      <c r="H1027" s="258">
        <v>1</v>
      </c>
      <c r="I1027" s="255" t="str">
        <f t="shared" si="146"/>
        <v>26923015O280</v>
      </c>
      <c r="J1027" s="255"/>
      <c r="K1027" s="435">
        <v>1678404</v>
      </c>
      <c r="L1027" s="435">
        <f t="shared" si="145"/>
        <v>1448101.74</v>
      </c>
      <c r="M1027" s="439">
        <f t="shared" ref="M1027:M1090" si="148">+K1027</f>
        <v>1678404</v>
      </c>
      <c r="N1027" s="435">
        <v>1448101.74</v>
      </c>
      <c r="O1027" s="435">
        <f t="shared" ref="O1027:O1043" si="149">P1027</f>
        <v>1448101.74</v>
      </c>
      <c r="P1027" s="435">
        <v>1448101.74</v>
      </c>
      <c r="Q1027" s="258" t="str">
        <f t="shared" si="147"/>
        <v>11</v>
      </c>
      <c r="R1027" s="439">
        <f t="shared" ref="R1027:R1090" si="150">+P1027</f>
        <v>1448101.74</v>
      </c>
    </row>
    <row r="1028" spans="1:18">
      <c r="A1028" s="600">
        <v>269230</v>
      </c>
      <c r="B1028" s="600" t="s">
        <v>975</v>
      </c>
      <c r="C1028" s="262">
        <v>14111203</v>
      </c>
      <c r="D1028" s="258">
        <v>1</v>
      </c>
      <c r="E1028" s="258">
        <v>1411</v>
      </c>
      <c r="F1028" s="258">
        <v>1</v>
      </c>
      <c r="G1028" s="259">
        <v>2</v>
      </c>
      <c r="H1028" s="258">
        <v>3</v>
      </c>
      <c r="I1028" s="255" t="str">
        <f t="shared" si="146"/>
        <v>26923015O280</v>
      </c>
      <c r="J1028" s="255"/>
      <c r="K1028" s="435">
        <v>753381</v>
      </c>
      <c r="L1028" s="435">
        <f t="shared" si="145"/>
        <v>693491.01</v>
      </c>
      <c r="M1028" s="439">
        <f t="shared" si="148"/>
        <v>753381</v>
      </c>
      <c r="N1028" s="435">
        <v>693491.01</v>
      </c>
      <c r="O1028" s="435">
        <f t="shared" si="149"/>
        <v>693491.01000000013</v>
      </c>
      <c r="P1028" s="435">
        <v>693491.01000000013</v>
      </c>
      <c r="Q1028" s="258" t="str">
        <f t="shared" si="147"/>
        <v>11</v>
      </c>
      <c r="R1028" s="439">
        <f t="shared" si="150"/>
        <v>693491.01000000013</v>
      </c>
    </row>
    <row r="1029" spans="1:18">
      <c r="A1029" s="600">
        <v>269230</v>
      </c>
      <c r="B1029" s="600" t="s">
        <v>975</v>
      </c>
      <c r="C1029" s="262">
        <v>14112201</v>
      </c>
      <c r="D1029" s="258">
        <v>1</v>
      </c>
      <c r="E1029" s="258">
        <v>1411</v>
      </c>
      <c r="F1029" s="258">
        <v>2</v>
      </c>
      <c r="G1029" s="259">
        <v>2</v>
      </c>
      <c r="H1029" s="258">
        <v>1</v>
      </c>
      <c r="I1029" s="255" t="str">
        <f t="shared" si="146"/>
        <v>26923015O280</v>
      </c>
      <c r="J1029" s="255"/>
      <c r="K1029" s="435">
        <v>1007042</v>
      </c>
      <c r="L1029" s="435">
        <f t="shared" si="145"/>
        <v>868860.88</v>
      </c>
      <c r="M1029" s="439">
        <f t="shared" si="148"/>
        <v>1007042</v>
      </c>
      <c r="N1029" s="435">
        <v>868860.88</v>
      </c>
      <c r="O1029" s="435">
        <f t="shared" si="149"/>
        <v>868860.88000000024</v>
      </c>
      <c r="P1029" s="435">
        <v>868860.88000000024</v>
      </c>
      <c r="Q1029" s="258" t="str">
        <f t="shared" si="147"/>
        <v>12</v>
      </c>
      <c r="R1029" s="439">
        <f t="shared" si="150"/>
        <v>868860.88000000024</v>
      </c>
    </row>
    <row r="1030" spans="1:18">
      <c r="A1030" s="600">
        <v>269230</v>
      </c>
      <c r="B1030" s="600" t="s">
        <v>975</v>
      </c>
      <c r="C1030" s="262">
        <v>14112203</v>
      </c>
      <c r="D1030" s="258">
        <v>1</v>
      </c>
      <c r="E1030" s="258">
        <v>1411</v>
      </c>
      <c r="F1030" s="258">
        <v>2</v>
      </c>
      <c r="G1030" s="259">
        <v>2</v>
      </c>
      <c r="H1030" s="258">
        <v>3</v>
      </c>
      <c r="I1030" s="255" t="str">
        <f t="shared" si="146"/>
        <v>26923015O280</v>
      </c>
      <c r="J1030" s="255"/>
      <c r="K1030" s="435">
        <v>452028</v>
      </c>
      <c r="L1030" s="435">
        <f t="shared" si="145"/>
        <v>416094.25</v>
      </c>
      <c r="M1030" s="439">
        <f t="shared" si="148"/>
        <v>452028</v>
      </c>
      <c r="N1030" s="435">
        <v>416094.25</v>
      </c>
      <c r="O1030" s="435">
        <f t="shared" si="149"/>
        <v>416094.25000000006</v>
      </c>
      <c r="P1030" s="435">
        <v>416094.25000000006</v>
      </c>
      <c r="Q1030" s="258" t="str">
        <f t="shared" si="147"/>
        <v>12</v>
      </c>
      <c r="R1030" s="439">
        <f t="shared" si="150"/>
        <v>416094.25000000006</v>
      </c>
    </row>
    <row r="1031" spans="1:18">
      <c r="A1031" s="600">
        <v>269230</v>
      </c>
      <c r="B1031" s="600" t="s">
        <v>975</v>
      </c>
      <c r="C1031" s="262">
        <v>14112208</v>
      </c>
      <c r="D1031" s="258">
        <v>1</v>
      </c>
      <c r="E1031" s="258">
        <v>1411</v>
      </c>
      <c r="F1031" s="258">
        <v>2</v>
      </c>
      <c r="G1031" s="259">
        <v>2</v>
      </c>
      <c r="H1031" s="258">
        <v>8</v>
      </c>
      <c r="I1031" s="255" t="str">
        <f t="shared" si="146"/>
        <v>26923015O280</v>
      </c>
      <c r="J1031" s="255"/>
      <c r="K1031" s="435">
        <v>142753</v>
      </c>
      <c r="L1031" s="435">
        <f t="shared" si="145"/>
        <v>84305.85</v>
      </c>
      <c r="M1031" s="439">
        <f t="shared" si="148"/>
        <v>142753</v>
      </c>
      <c r="N1031" s="435">
        <v>84305.85</v>
      </c>
      <c r="O1031" s="435">
        <f t="shared" si="149"/>
        <v>84305.85</v>
      </c>
      <c r="P1031" s="435">
        <v>84305.85</v>
      </c>
      <c r="Q1031" s="258" t="str">
        <f t="shared" si="147"/>
        <v>12</v>
      </c>
      <c r="R1031" s="439">
        <f t="shared" si="150"/>
        <v>84305.85</v>
      </c>
    </row>
    <row r="1032" spans="1:18">
      <c r="A1032" s="600">
        <v>269230</v>
      </c>
      <c r="B1032" s="600" t="s">
        <v>975</v>
      </c>
      <c r="C1032" s="262">
        <v>14211201</v>
      </c>
      <c r="D1032" s="258">
        <v>1</v>
      </c>
      <c r="E1032" s="258">
        <v>1421</v>
      </c>
      <c r="F1032" s="258">
        <v>1</v>
      </c>
      <c r="G1032" s="259">
        <v>2</v>
      </c>
      <c r="H1032" s="258">
        <v>1</v>
      </c>
      <c r="I1032" s="255" t="str">
        <f t="shared" si="146"/>
        <v>26923015O280</v>
      </c>
      <c r="J1032" s="255"/>
      <c r="K1032" s="435">
        <v>280277</v>
      </c>
      <c r="L1032" s="435">
        <f t="shared" si="145"/>
        <v>280277</v>
      </c>
      <c r="M1032" s="439">
        <f t="shared" si="148"/>
        <v>280277</v>
      </c>
      <c r="N1032" s="435">
        <v>280277</v>
      </c>
      <c r="O1032" s="435">
        <f t="shared" si="149"/>
        <v>280277</v>
      </c>
      <c r="P1032" s="435">
        <v>280277</v>
      </c>
      <c r="Q1032" s="258" t="str">
        <f t="shared" si="147"/>
        <v>11</v>
      </c>
      <c r="R1032" s="439">
        <f t="shared" si="150"/>
        <v>280277</v>
      </c>
    </row>
    <row r="1033" spans="1:18">
      <c r="A1033" s="600">
        <v>269230</v>
      </c>
      <c r="B1033" s="600" t="s">
        <v>975</v>
      </c>
      <c r="C1033" s="262">
        <v>14211203</v>
      </c>
      <c r="D1033" s="258">
        <v>1</v>
      </c>
      <c r="E1033" s="258">
        <v>1421</v>
      </c>
      <c r="F1033" s="258">
        <v>1</v>
      </c>
      <c r="G1033" s="259">
        <v>2</v>
      </c>
      <c r="H1033" s="258">
        <v>3</v>
      </c>
      <c r="I1033" s="255" t="str">
        <f t="shared" si="146"/>
        <v>26923015O280</v>
      </c>
      <c r="J1033" s="255"/>
      <c r="K1033" s="435">
        <v>558063</v>
      </c>
      <c r="L1033" s="435">
        <f t="shared" si="145"/>
        <v>513700.07</v>
      </c>
      <c r="M1033" s="439">
        <f t="shared" si="148"/>
        <v>558063</v>
      </c>
      <c r="N1033" s="435">
        <v>513700.07</v>
      </c>
      <c r="O1033" s="435">
        <f t="shared" si="149"/>
        <v>513700.06999999989</v>
      </c>
      <c r="P1033" s="435">
        <v>513700.06999999989</v>
      </c>
      <c r="Q1033" s="258" t="str">
        <f t="shared" si="147"/>
        <v>11</v>
      </c>
      <c r="R1033" s="439">
        <f t="shared" si="150"/>
        <v>513700.06999999989</v>
      </c>
    </row>
    <row r="1034" spans="1:18">
      <c r="A1034" s="600">
        <v>269230</v>
      </c>
      <c r="B1034" s="600" t="s">
        <v>975</v>
      </c>
      <c r="C1034" s="262">
        <v>14212201</v>
      </c>
      <c r="D1034" s="258">
        <v>1</v>
      </c>
      <c r="E1034" s="258">
        <v>1421</v>
      </c>
      <c r="F1034" s="258">
        <v>2</v>
      </c>
      <c r="G1034" s="259">
        <v>2</v>
      </c>
      <c r="H1034" s="258">
        <v>1</v>
      </c>
      <c r="I1034" s="255" t="str">
        <f t="shared" si="146"/>
        <v>26923015O280</v>
      </c>
      <c r="J1034" s="255"/>
      <c r="K1034" s="435">
        <v>168167</v>
      </c>
      <c r="L1034" s="435">
        <f t="shared" si="145"/>
        <v>168167</v>
      </c>
      <c r="M1034" s="439">
        <f t="shared" si="148"/>
        <v>168167</v>
      </c>
      <c r="N1034" s="435">
        <v>168167</v>
      </c>
      <c r="O1034" s="435">
        <f t="shared" si="149"/>
        <v>168167</v>
      </c>
      <c r="P1034" s="435">
        <v>168167</v>
      </c>
      <c r="Q1034" s="258" t="str">
        <f t="shared" si="147"/>
        <v>12</v>
      </c>
      <c r="R1034" s="439">
        <f t="shared" si="150"/>
        <v>168167</v>
      </c>
    </row>
    <row r="1035" spans="1:18">
      <c r="A1035" s="600">
        <v>269230</v>
      </c>
      <c r="B1035" s="600" t="s">
        <v>975</v>
      </c>
      <c r="C1035" s="262">
        <v>14212203</v>
      </c>
      <c r="D1035" s="258">
        <v>1</v>
      </c>
      <c r="E1035" s="258">
        <v>1421</v>
      </c>
      <c r="F1035" s="258">
        <v>2</v>
      </c>
      <c r="G1035" s="259">
        <v>2</v>
      </c>
      <c r="H1035" s="258">
        <v>3</v>
      </c>
      <c r="I1035" s="255" t="str">
        <f t="shared" si="146"/>
        <v>26923015O280</v>
      </c>
      <c r="J1035" s="255"/>
      <c r="K1035" s="435">
        <v>334838</v>
      </c>
      <c r="L1035" s="435">
        <f t="shared" si="145"/>
        <v>308220.15999999997</v>
      </c>
      <c r="M1035" s="439">
        <f t="shared" si="148"/>
        <v>334838</v>
      </c>
      <c r="N1035" s="435">
        <v>308220.15999999997</v>
      </c>
      <c r="O1035" s="435">
        <f t="shared" si="149"/>
        <v>308220.15999999997</v>
      </c>
      <c r="P1035" s="435">
        <v>308220.15999999997</v>
      </c>
      <c r="Q1035" s="258" t="str">
        <f t="shared" si="147"/>
        <v>12</v>
      </c>
      <c r="R1035" s="439">
        <f t="shared" si="150"/>
        <v>308220.15999999997</v>
      </c>
    </row>
    <row r="1036" spans="1:18">
      <c r="A1036" s="600">
        <v>269230</v>
      </c>
      <c r="B1036" s="600" t="s">
        <v>975</v>
      </c>
      <c r="C1036" s="262">
        <v>14311200</v>
      </c>
      <c r="D1036" s="258">
        <v>1</v>
      </c>
      <c r="E1036" s="258">
        <v>1431</v>
      </c>
      <c r="F1036" s="258">
        <v>1</v>
      </c>
      <c r="G1036" s="259">
        <v>2</v>
      </c>
      <c r="H1036" s="258">
        <v>0</v>
      </c>
      <c r="I1036" s="255" t="str">
        <f t="shared" si="146"/>
        <v>26923015O280</v>
      </c>
      <c r="J1036" s="255"/>
      <c r="K1036" s="435">
        <v>400032</v>
      </c>
      <c r="L1036" s="435">
        <f t="shared" si="145"/>
        <v>396277</v>
      </c>
      <c r="M1036" s="439">
        <f t="shared" si="148"/>
        <v>400032</v>
      </c>
      <c r="N1036" s="435">
        <v>396277</v>
      </c>
      <c r="O1036" s="435">
        <f t="shared" si="149"/>
        <v>396276.99999999994</v>
      </c>
      <c r="P1036" s="435">
        <v>396276.99999999994</v>
      </c>
      <c r="Q1036" s="258" t="str">
        <f t="shared" si="147"/>
        <v>11</v>
      </c>
      <c r="R1036" s="439">
        <f t="shared" si="150"/>
        <v>396276.99999999994</v>
      </c>
    </row>
    <row r="1037" spans="1:18">
      <c r="A1037" s="600">
        <v>269230</v>
      </c>
      <c r="B1037" s="600" t="s">
        <v>975</v>
      </c>
      <c r="C1037" s="262">
        <v>14312200</v>
      </c>
      <c r="D1037" s="258">
        <v>1</v>
      </c>
      <c r="E1037" s="258">
        <v>1431</v>
      </c>
      <c r="F1037" s="258">
        <v>2</v>
      </c>
      <c r="G1037" s="259">
        <v>2</v>
      </c>
      <c r="H1037" s="258">
        <v>0</v>
      </c>
      <c r="I1037" s="255" t="str">
        <f t="shared" si="146"/>
        <v>26923015O280</v>
      </c>
      <c r="J1037" s="255"/>
      <c r="K1037" s="435">
        <v>240019</v>
      </c>
      <c r="L1037" s="435">
        <f t="shared" si="145"/>
        <v>237766</v>
      </c>
      <c r="M1037" s="439">
        <f t="shared" si="148"/>
        <v>240019</v>
      </c>
      <c r="N1037" s="435">
        <v>237766</v>
      </c>
      <c r="O1037" s="435">
        <f t="shared" si="149"/>
        <v>237765.99999999997</v>
      </c>
      <c r="P1037" s="435">
        <v>237765.99999999997</v>
      </c>
      <c r="Q1037" s="258" t="str">
        <f t="shared" si="147"/>
        <v>12</v>
      </c>
      <c r="R1037" s="439">
        <f t="shared" si="150"/>
        <v>237765.99999999997</v>
      </c>
    </row>
    <row r="1038" spans="1:18">
      <c r="A1038" s="600">
        <v>269230</v>
      </c>
      <c r="B1038" s="600" t="s">
        <v>975</v>
      </c>
      <c r="C1038" s="262">
        <v>14411200</v>
      </c>
      <c r="D1038" s="258">
        <v>1</v>
      </c>
      <c r="E1038" s="258">
        <v>1441</v>
      </c>
      <c r="F1038" s="258">
        <v>1</v>
      </c>
      <c r="G1038" s="259">
        <v>2</v>
      </c>
      <c r="H1038" s="258">
        <v>0</v>
      </c>
      <c r="I1038" s="255" t="str">
        <f t="shared" si="146"/>
        <v>26923015O280</v>
      </c>
      <c r="J1038" s="255"/>
      <c r="K1038" s="435">
        <v>615364</v>
      </c>
      <c r="L1038" s="435">
        <f t="shared" si="145"/>
        <v>615364</v>
      </c>
      <c r="M1038" s="439">
        <f t="shared" si="148"/>
        <v>615364</v>
      </c>
      <c r="N1038" s="435">
        <v>615364</v>
      </c>
      <c r="O1038" s="435">
        <f t="shared" si="149"/>
        <v>615364</v>
      </c>
      <c r="P1038" s="435">
        <v>615364</v>
      </c>
      <c r="Q1038" s="258" t="str">
        <f t="shared" si="147"/>
        <v>11</v>
      </c>
      <c r="R1038" s="439">
        <f t="shared" si="150"/>
        <v>615364</v>
      </c>
    </row>
    <row r="1039" spans="1:18">
      <c r="A1039" s="600">
        <v>269230</v>
      </c>
      <c r="B1039" s="600" t="s">
        <v>975</v>
      </c>
      <c r="C1039" s="262">
        <v>14412200</v>
      </c>
      <c r="D1039" s="258">
        <v>1</v>
      </c>
      <c r="E1039" s="258">
        <v>1441</v>
      </c>
      <c r="F1039" s="258">
        <v>2</v>
      </c>
      <c r="G1039" s="259">
        <v>2</v>
      </c>
      <c r="H1039" s="258">
        <v>0</v>
      </c>
      <c r="I1039" s="255" t="str">
        <f t="shared" si="146"/>
        <v>26923015O280</v>
      </c>
      <c r="J1039" s="255"/>
      <c r="K1039" s="435">
        <v>369218</v>
      </c>
      <c r="L1039" s="435">
        <f t="shared" si="145"/>
        <v>369218</v>
      </c>
      <c r="M1039" s="439">
        <f t="shared" si="148"/>
        <v>369218</v>
      </c>
      <c r="N1039" s="435">
        <v>369218</v>
      </c>
      <c r="O1039" s="435">
        <f t="shared" si="149"/>
        <v>369217.99999999994</v>
      </c>
      <c r="P1039" s="435">
        <v>369217.99999999994</v>
      </c>
      <c r="Q1039" s="258" t="str">
        <f t="shared" si="147"/>
        <v>12</v>
      </c>
      <c r="R1039" s="439">
        <f t="shared" si="150"/>
        <v>369217.99999999994</v>
      </c>
    </row>
    <row r="1040" spans="1:18">
      <c r="A1040" s="600">
        <v>269230</v>
      </c>
      <c r="B1040" s="600" t="s">
        <v>975</v>
      </c>
      <c r="C1040" s="262">
        <v>14431200</v>
      </c>
      <c r="D1040" s="258">
        <v>1</v>
      </c>
      <c r="E1040" s="258">
        <v>1443</v>
      </c>
      <c r="F1040" s="258">
        <v>1</v>
      </c>
      <c r="G1040" s="259">
        <v>2</v>
      </c>
      <c r="H1040" s="258">
        <v>0</v>
      </c>
      <c r="I1040" s="255" t="str">
        <f t="shared" si="146"/>
        <v>26923015O280</v>
      </c>
      <c r="J1040" s="255"/>
      <c r="K1040" s="435">
        <v>162959</v>
      </c>
      <c r="L1040" s="435">
        <f t="shared" si="145"/>
        <v>103582.47</v>
      </c>
      <c r="M1040" s="439">
        <f t="shared" si="148"/>
        <v>162959</v>
      </c>
      <c r="N1040" s="435">
        <v>103582.47</v>
      </c>
      <c r="O1040" s="435">
        <f t="shared" si="149"/>
        <v>103582.47</v>
      </c>
      <c r="P1040" s="435">
        <v>103582.47</v>
      </c>
      <c r="Q1040" s="258" t="str">
        <f t="shared" si="147"/>
        <v>11</v>
      </c>
      <c r="R1040" s="439">
        <f t="shared" si="150"/>
        <v>103582.47</v>
      </c>
    </row>
    <row r="1041" spans="1:18">
      <c r="A1041" s="600">
        <v>269230</v>
      </c>
      <c r="B1041" s="600" t="s">
        <v>975</v>
      </c>
      <c r="C1041" s="262">
        <v>14432200</v>
      </c>
      <c r="D1041" s="258">
        <v>1</v>
      </c>
      <c r="E1041" s="258">
        <v>1443</v>
      </c>
      <c r="F1041" s="258">
        <v>2</v>
      </c>
      <c r="G1041" s="259">
        <v>2</v>
      </c>
      <c r="H1041" s="258">
        <v>0</v>
      </c>
      <c r="I1041" s="255" t="str">
        <f t="shared" si="146"/>
        <v>26923015O280</v>
      </c>
      <c r="J1041" s="255"/>
      <c r="K1041" s="435">
        <v>97775</v>
      </c>
      <c r="L1041" s="435">
        <f t="shared" si="145"/>
        <v>62149.4</v>
      </c>
      <c r="M1041" s="439">
        <f t="shared" si="148"/>
        <v>97775</v>
      </c>
      <c r="N1041" s="435">
        <v>62149.4</v>
      </c>
      <c r="O1041" s="435">
        <f t="shared" si="149"/>
        <v>62149.400000000009</v>
      </c>
      <c r="P1041" s="435">
        <v>62149.400000000009</v>
      </c>
      <c r="Q1041" s="258" t="str">
        <f t="shared" si="147"/>
        <v>12</v>
      </c>
      <c r="R1041" s="439">
        <f t="shared" si="150"/>
        <v>62149.400000000009</v>
      </c>
    </row>
    <row r="1042" spans="1:18">
      <c r="A1042" s="600">
        <v>269230</v>
      </c>
      <c r="B1042" s="600" t="s">
        <v>975</v>
      </c>
      <c r="C1042" s="262">
        <v>15111200</v>
      </c>
      <c r="D1042" s="258">
        <v>1</v>
      </c>
      <c r="E1042" s="258">
        <v>1511</v>
      </c>
      <c r="F1042" s="258">
        <v>1</v>
      </c>
      <c r="G1042" s="259">
        <v>2</v>
      </c>
      <c r="H1042" s="258">
        <v>0</v>
      </c>
      <c r="I1042" s="255" t="str">
        <f t="shared" si="146"/>
        <v>26923015O280</v>
      </c>
      <c r="J1042" s="255"/>
      <c r="K1042" s="435">
        <v>1613715</v>
      </c>
      <c r="L1042" s="435">
        <f t="shared" si="145"/>
        <v>1558454.91</v>
      </c>
      <c r="M1042" s="439">
        <f t="shared" si="148"/>
        <v>1613715</v>
      </c>
      <c r="N1042" s="435">
        <v>1558454.91</v>
      </c>
      <c r="O1042" s="435">
        <f t="shared" si="149"/>
        <v>1558454.91</v>
      </c>
      <c r="P1042" s="435">
        <v>1558454.91</v>
      </c>
      <c r="Q1042" s="258" t="str">
        <f t="shared" si="147"/>
        <v>11</v>
      </c>
      <c r="R1042" s="439">
        <f t="shared" si="150"/>
        <v>1558454.91</v>
      </c>
    </row>
    <row r="1043" spans="1:18">
      <c r="A1043" s="600">
        <v>269230</v>
      </c>
      <c r="B1043" s="600" t="s">
        <v>975</v>
      </c>
      <c r="C1043" s="262">
        <v>15112200</v>
      </c>
      <c r="D1043" s="258">
        <v>1</v>
      </c>
      <c r="E1043" s="258">
        <v>1511</v>
      </c>
      <c r="F1043" s="258">
        <v>2</v>
      </c>
      <c r="G1043" s="259">
        <v>2</v>
      </c>
      <c r="H1043" s="258">
        <v>0</v>
      </c>
      <c r="I1043" s="255" t="str">
        <f t="shared" si="146"/>
        <v>26923015O280</v>
      </c>
      <c r="J1043" s="255"/>
      <c r="K1043" s="435">
        <v>968229</v>
      </c>
      <c r="L1043" s="435">
        <f t="shared" si="145"/>
        <v>935072.94</v>
      </c>
      <c r="M1043" s="439">
        <f t="shared" si="148"/>
        <v>968229</v>
      </c>
      <c r="N1043" s="435">
        <v>935072.94</v>
      </c>
      <c r="O1043" s="435">
        <f t="shared" si="149"/>
        <v>935072.94000000006</v>
      </c>
      <c r="P1043" s="435">
        <v>935072.94000000006</v>
      </c>
      <c r="Q1043" s="258" t="str">
        <f t="shared" si="147"/>
        <v>12</v>
      </c>
      <c r="R1043" s="439">
        <f t="shared" si="150"/>
        <v>935072.94000000006</v>
      </c>
    </row>
    <row r="1044" spans="1:18">
      <c r="A1044" s="600">
        <v>269230</v>
      </c>
      <c r="B1044" s="600" t="s">
        <v>975</v>
      </c>
      <c r="C1044" s="262">
        <v>15411100</v>
      </c>
      <c r="D1044" s="258">
        <v>1</v>
      </c>
      <c r="E1044" s="258">
        <v>1541</v>
      </c>
      <c r="F1044" s="258">
        <v>1</v>
      </c>
      <c r="G1044" s="259">
        <v>1</v>
      </c>
      <c r="H1044" s="258">
        <v>0</v>
      </c>
      <c r="I1044" s="255" t="str">
        <f t="shared" si="146"/>
        <v>26923015O280</v>
      </c>
      <c r="J1044" s="255"/>
      <c r="K1044" s="435">
        <v>459777</v>
      </c>
      <c r="L1044" s="435">
        <f t="shared" si="145"/>
        <v>459777</v>
      </c>
      <c r="M1044" s="439">
        <f t="shared" si="148"/>
        <v>459777</v>
      </c>
      <c r="N1044" s="435">
        <v>459777</v>
      </c>
      <c r="O1044" s="435">
        <v>459777</v>
      </c>
      <c r="P1044" s="435">
        <v>459777</v>
      </c>
      <c r="Q1044" s="258" t="str">
        <f t="shared" si="147"/>
        <v>11</v>
      </c>
      <c r="R1044" s="439">
        <f t="shared" si="150"/>
        <v>459777</v>
      </c>
    </row>
    <row r="1045" spans="1:18">
      <c r="A1045" s="600">
        <v>269230</v>
      </c>
      <c r="B1045" s="600" t="s">
        <v>975</v>
      </c>
      <c r="C1045" s="262">
        <v>15411218</v>
      </c>
      <c r="D1045" s="258">
        <v>1</v>
      </c>
      <c r="E1045" s="258">
        <v>1541</v>
      </c>
      <c r="F1045" s="258">
        <v>1</v>
      </c>
      <c r="G1045" s="259">
        <v>2</v>
      </c>
      <c r="H1045" s="258">
        <v>18</v>
      </c>
      <c r="I1045" s="255" t="str">
        <f t="shared" si="146"/>
        <v>26923015O280</v>
      </c>
      <c r="J1045" s="255"/>
      <c r="K1045" s="435">
        <v>1863448</v>
      </c>
      <c r="L1045" s="435">
        <f t="shared" si="145"/>
        <v>1863448</v>
      </c>
      <c r="M1045" s="439">
        <f t="shared" si="148"/>
        <v>1863448</v>
      </c>
      <c r="N1045" s="435">
        <v>1863448</v>
      </c>
      <c r="O1045" s="435">
        <f>P1045</f>
        <v>1863448</v>
      </c>
      <c r="P1045" s="435">
        <v>1863448</v>
      </c>
      <c r="Q1045" s="258" t="str">
        <f t="shared" si="147"/>
        <v>11</v>
      </c>
      <c r="R1045" s="439">
        <f t="shared" si="150"/>
        <v>1863448</v>
      </c>
    </row>
    <row r="1046" spans="1:18">
      <c r="A1046" s="600">
        <v>269230</v>
      </c>
      <c r="B1046" s="600" t="s">
        <v>975</v>
      </c>
      <c r="C1046" s="262">
        <v>15412100</v>
      </c>
      <c r="D1046" s="258">
        <v>1</v>
      </c>
      <c r="E1046" s="258">
        <v>1541</v>
      </c>
      <c r="F1046" s="258">
        <v>2</v>
      </c>
      <c r="G1046" s="259">
        <v>1</v>
      </c>
      <c r="H1046" s="258">
        <v>0</v>
      </c>
      <c r="I1046" s="255" t="str">
        <f t="shared" si="146"/>
        <v>26923015O280</v>
      </c>
      <c r="J1046" s="255"/>
      <c r="K1046" s="435">
        <v>275866</v>
      </c>
      <c r="L1046" s="435">
        <f t="shared" si="145"/>
        <v>275866</v>
      </c>
      <c r="M1046" s="439">
        <f t="shared" si="148"/>
        <v>275866</v>
      </c>
      <c r="N1046" s="435">
        <v>275866</v>
      </c>
      <c r="O1046" s="435">
        <v>275866</v>
      </c>
      <c r="P1046" s="435">
        <v>275866</v>
      </c>
      <c r="Q1046" s="258" t="str">
        <f t="shared" si="147"/>
        <v>12</v>
      </c>
      <c r="R1046" s="439">
        <f t="shared" si="150"/>
        <v>275866</v>
      </c>
    </row>
    <row r="1047" spans="1:18">
      <c r="A1047" s="600">
        <v>269230</v>
      </c>
      <c r="B1047" s="600" t="s">
        <v>975</v>
      </c>
      <c r="C1047" s="262">
        <v>15412208</v>
      </c>
      <c r="D1047" s="258">
        <v>1</v>
      </c>
      <c r="E1047" s="258">
        <v>1541</v>
      </c>
      <c r="F1047" s="258">
        <v>2</v>
      </c>
      <c r="G1047" s="259">
        <v>2</v>
      </c>
      <c r="H1047" s="258">
        <v>8</v>
      </c>
      <c r="I1047" s="255" t="str">
        <f t="shared" si="146"/>
        <v>26923015O280</v>
      </c>
      <c r="J1047" s="255"/>
      <c r="K1047" s="435">
        <v>444559</v>
      </c>
      <c r="L1047" s="435">
        <f t="shared" si="145"/>
        <v>444559</v>
      </c>
      <c r="M1047" s="439">
        <f t="shared" si="148"/>
        <v>444559</v>
      </c>
      <c r="N1047" s="435">
        <v>444559</v>
      </c>
      <c r="O1047" s="435">
        <f t="shared" ref="O1047:O1048" si="151">P1047</f>
        <v>444559</v>
      </c>
      <c r="P1047" s="435">
        <v>444559</v>
      </c>
      <c r="Q1047" s="258" t="str">
        <f t="shared" si="147"/>
        <v>12</v>
      </c>
      <c r="R1047" s="439">
        <f t="shared" si="150"/>
        <v>444559</v>
      </c>
    </row>
    <row r="1048" spans="1:18">
      <c r="A1048" s="600">
        <v>269230</v>
      </c>
      <c r="B1048" s="600" t="s">
        <v>975</v>
      </c>
      <c r="C1048" s="262">
        <v>15412218</v>
      </c>
      <c r="D1048" s="258">
        <v>1</v>
      </c>
      <c r="E1048" s="258">
        <v>1541</v>
      </c>
      <c r="F1048" s="258">
        <v>2</v>
      </c>
      <c r="G1048" s="259">
        <v>2</v>
      </c>
      <c r="H1048" s="258">
        <v>18</v>
      </c>
      <c r="I1048" s="255" t="str">
        <f t="shared" si="146"/>
        <v>26923015O280</v>
      </c>
      <c r="J1048" s="255"/>
      <c r="K1048" s="435">
        <v>1118069</v>
      </c>
      <c r="L1048" s="435">
        <f t="shared" si="145"/>
        <v>1118069</v>
      </c>
      <c r="M1048" s="439">
        <f t="shared" si="148"/>
        <v>1118069</v>
      </c>
      <c r="N1048" s="435">
        <v>1118069</v>
      </c>
      <c r="O1048" s="435">
        <f t="shared" si="151"/>
        <v>1118069</v>
      </c>
      <c r="P1048" s="435">
        <v>1118069</v>
      </c>
      <c r="Q1048" s="258" t="str">
        <f t="shared" si="147"/>
        <v>12</v>
      </c>
      <c r="R1048" s="439">
        <f t="shared" si="150"/>
        <v>1118069</v>
      </c>
    </row>
    <row r="1049" spans="1:18">
      <c r="A1049" s="600">
        <v>269230</v>
      </c>
      <c r="B1049" s="600" t="s">
        <v>975</v>
      </c>
      <c r="C1049" s="262">
        <v>15441100</v>
      </c>
      <c r="D1049" s="258">
        <v>1</v>
      </c>
      <c r="E1049" s="258">
        <v>1544</v>
      </c>
      <c r="F1049" s="258">
        <v>1</v>
      </c>
      <c r="G1049" s="259">
        <v>1</v>
      </c>
      <c r="H1049" s="258">
        <v>0</v>
      </c>
      <c r="I1049" s="255" t="str">
        <f t="shared" si="146"/>
        <v>26923015O280</v>
      </c>
      <c r="J1049" s="255"/>
      <c r="K1049" s="435">
        <v>920140</v>
      </c>
      <c r="L1049" s="435">
        <f t="shared" si="145"/>
        <v>1068873.68</v>
      </c>
      <c r="M1049" s="439">
        <f t="shared" si="148"/>
        <v>920140</v>
      </c>
      <c r="N1049" s="435">
        <v>1068873.68</v>
      </c>
      <c r="O1049" s="435">
        <v>1068873.68</v>
      </c>
      <c r="P1049" s="435">
        <v>1068873.68</v>
      </c>
      <c r="Q1049" s="258" t="str">
        <f t="shared" si="147"/>
        <v>11</v>
      </c>
      <c r="R1049" s="439">
        <f t="shared" si="150"/>
        <v>1068873.68</v>
      </c>
    </row>
    <row r="1050" spans="1:18">
      <c r="A1050" s="600">
        <v>269230</v>
      </c>
      <c r="B1050" s="600" t="s">
        <v>975</v>
      </c>
      <c r="C1050" s="262">
        <v>15442100</v>
      </c>
      <c r="D1050" s="258">
        <v>1</v>
      </c>
      <c r="E1050" s="258">
        <v>1544</v>
      </c>
      <c r="F1050" s="258">
        <v>2</v>
      </c>
      <c r="G1050" s="259">
        <v>1</v>
      </c>
      <c r="H1050" s="258">
        <v>0</v>
      </c>
      <c r="I1050" s="255" t="str">
        <f t="shared" si="146"/>
        <v>26923015O280</v>
      </c>
      <c r="J1050" s="255"/>
      <c r="K1050" s="435">
        <v>552084</v>
      </c>
      <c r="L1050" s="435">
        <f t="shared" si="145"/>
        <v>552084</v>
      </c>
      <c r="M1050" s="439">
        <f t="shared" si="148"/>
        <v>552084</v>
      </c>
      <c r="N1050" s="435">
        <v>552084</v>
      </c>
      <c r="O1050" s="435">
        <v>552084</v>
      </c>
      <c r="P1050" s="435">
        <v>552084</v>
      </c>
      <c r="Q1050" s="258" t="str">
        <f t="shared" si="147"/>
        <v>12</v>
      </c>
      <c r="R1050" s="439">
        <f t="shared" si="150"/>
        <v>552084</v>
      </c>
    </row>
    <row r="1051" spans="1:18">
      <c r="A1051" s="600">
        <v>269230</v>
      </c>
      <c r="B1051" s="600" t="s">
        <v>975</v>
      </c>
      <c r="C1051" s="262">
        <v>15451100</v>
      </c>
      <c r="D1051" s="258">
        <v>1</v>
      </c>
      <c r="E1051" s="258">
        <v>1545</v>
      </c>
      <c r="F1051" s="258">
        <v>1</v>
      </c>
      <c r="G1051" s="259">
        <v>1</v>
      </c>
      <c r="H1051" s="258">
        <v>0</v>
      </c>
      <c r="I1051" s="255" t="str">
        <f t="shared" si="146"/>
        <v>26923015O280</v>
      </c>
      <c r="J1051" s="255"/>
      <c r="K1051" s="435">
        <v>182173</v>
      </c>
      <c r="L1051" s="435">
        <f t="shared" si="145"/>
        <v>54305.23</v>
      </c>
      <c r="M1051" s="439">
        <f t="shared" si="148"/>
        <v>182173</v>
      </c>
      <c r="N1051" s="435">
        <v>54305.23</v>
      </c>
      <c r="O1051" s="435">
        <v>54305.23</v>
      </c>
      <c r="P1051" s="435">
        <v>54305.229999999996</v>
      </c>
      <c r="Q1051" s="258" t="str">
        <f t="shared" si="147"/>
        <v>11</v>
      </c>
      <c r="R1051" s="439">
        <f t="shared" si="150"/>
        <v>54305.229999999996</v>
      </c>
    </row>
    <row r="1052" spans="1:18">
      <c r="A1052" s="600">
        <v>269230</v>
      </c>
      <c r="B1052" s="600" t="s">
        <v>975</v>
      </c>
      <c r="C1052" s="262">
        <v>15451109</v>
      </c>
      <c r="D1052" s="258">
        <v>1</v>
      </c>
      <c r="E1052" s="258">
        <v>1545</v>
      </c>
      <c r="F1052" s="258">
        <v>1</v>
      </c>
      <c r="G1052" s="259">
        <v>1</v>
      </c>
      <c r="H1052" s="258">
        <v>9</v>
      </c>
      <c r="I1052" s="255" t="str">
        <f t="shared" si="146"/>
        <v>26923015O280</v>
      </c>
      <c r="J1052" s="255"/>
      <c r="K1052" s="435">
        <v>765388</v>
      </c>
      <c r="L1052" s="435">
        <f t="shared" si="145"/>
        <v>765096.9</v>
      </c>
      <c r="M1052" s="439">
        <f t="shared" si="148"/>
        <v>765388</v>
      </c>
      <c r="N1052" s="435">
        <v>765096.9</v>
      </c>
      <c r="O1052" s="435">
        <v>765388</v>
      </c>
      <c r="P1052" s="435">
        <v>765096.9</v>
      </c>
      <c r="Q1052" s="258" t="str">
        <f t="shared" si="147"/>
        <v>11</v>
      </c>
      <c r="R1052" s="439">
        <f t="shared" si="150"/>
        <v>765096.9</v>
      </c>
    </row>
    <row r="1053" spans="1:18">
      <c r="A1053" s="600">
        <v>269230</v>
      </c>
      <c r="B1053" s="600" t="s">
        <v>975</v>
      </c>
      <c r="C1053" s="262">
        <v>15451110</v>
      </c>
      <c r="D1053" s="258">
        <v>1</v>
      </c>
      <c r="E1053" s="258">
        <v>1545</v>
      </c>
      <c r="F1053" s="258">
        <v>1</v>
      </c>
      <c r="G1053" s="259">
        <v>1</v>
      </c>
      <c r="H1053" s="258">
        <v>10</v>
      </c>
      <c r="I1053" s="255" t="str">
        <f t="shared" si="146"/>
        <v>26923015O280</v>
      </c>
      <c r="J1053" s="255"/>
      <c r="K1053" s="435">
        <v>94490</v>
      </c>
      <c r="L1053" s="435">
        <f t="shared" si="145"/>
        <v>590783.12</v>
      </c>
      <c r="M1053" s="439">
        <f t="shared" si="148"/>
        <v>94490</v>
      </c>
      <c r="N1053" s="435">
        <v>590783.12</v>
      </c>
      <c r="O1053" s="435">
        <v>592276.04</v>
      </c>
      <c r="P1053" s="435">
        <v>590783.12</v>
      </c>
      <c r="Q1053" s="258" t="str">
        <f t="shared" si="147"/>
        <v>11</v>
      </c>
      <c r="R1053" s="439">
        <f t="shared" si="150"/>
        <v>590783.12</v>
      </c>
    </row>
    <row r="1054" spans="1:18">
      <c r="A1054" s="600">
        <v>269230</v>
      </c>
      <c r="B1054" s="600" t="s">
        <v>975</v>
      </c>
      <c r="C1054" s="262">
        <v>15452100</v>
      </c>
      <c r="D1054" s="258">
        <v>1</v>
      </c>
      <c r="E1054" s="258">
        <v>1545</v>
      </c>
      <c r="F1054" s="258">
        <v>2</v>
      </c>
      <c r="G1054" s="259">
        <v>1</v>
      </c>
      <c r="H1054" s="258">
        <v>0</v>
      </c>
      <c r="I1054" s="255" t="str">
        <f t="shared" si="146"/>
        <v>26923015O280</v>
      </c>
      <c r="J1054" s="255"/>
      <c r="K1054" s="435">
        <v>109304</v>
      </c>
      <c r="L1054" s="435">
        <f t="shared" si="145"/>
        <v>21500</v>
      </c>
      <c r="M1054" s="439">
        <f t="shared" si="148"/>
        <v>109304</v>
      </c>
      <c r="N1054" s="435">
        <v>21500</v>
      </c>
      <c r="O1054" s="435">
        <v>21500</v>
      </c>
      <c r="P1054" s="435">
        <v>21500</v>
      </c>
      <c r="Q1054" s="258" t="str">
        <f t="shared" si="147"/>
        <v>12</v>
      </c>
      <c r="R1054" s="439">
        <f t="shared" si="150"/>
        <v>21500</v>
      </c>
    </row>
    <row r="1055" spans="1:18">
      <c r="A1055" s="600">
        <v>269230</v>
      </c>
      <c r="B1055" s="600" t="s">
        <v>975</v>
      </c>
      <c r="C1055" s="262">
        <v>15452108</v>
      </c>
      <c r="D1055" s="258">
        <v>1</v>
      </c>
      <c r="E1055" s="258">
        <v>1545</v>
      </c>
      <c r="F1055" s="258">
        <v>2</v>
      </c>
      <c r="G1055" s="259">
        <v>1</v>
      </c>
      <c r="H1055" s="258">
        <v>8</v>
      </c>
      <c r="I1055" s="255" t="str">
        <f t="shared" si="146"/>
        <v>26923015O280</v>
      </c>
      <c r="J1055" s="255"/>
      <c r="K1055" s="435">
        <v>55750</v>
      </c>
      <c r="L1055" s="435">
        <f t="shared" si="145"/>
        <v>16338.79</v>
      </c>
      <c r="M1055" s="439">
        <f t="shared" si="148"/>
        <v>55750</v>
      </c>
      <c r="N1055" s="435">
        <v>16338.79</v>
      </c>
      <c r="O1055" s="435">
        <v>16338.79</v>
      </c>
      <c r="P1055" s="435">
        <v>16338.79</v>
      </c>
      <c r="Q1055" s="258" t="str">
        <f t="shared" si="147"/>
        <v>12</v>
      </c>
      <c r="R1055" s="439">
        <f t="shared" si="150"/>
        <v>16338.79</v>
      </c>
    </row>
    <row r="1056" spans="1:18">
      <c r="A1056" s="600">
        <v>269230</v>
      </c>
      <c r="B1056" s="600" t="s">
        <v>975</v>
      </c>
      <c r="C1056" s="262">
        <v>15452109</v>
      </c>
      <c r="D1056" s="258">
        <v>1</v>
      </c>
      <c r="E1056" s="258">
        <v>1545</v>
      </c>
      <c r="F1056" s="258">
        <v>2</v>
      </c>
      <c r="G1056" s="259">
        <v>1</v>
      </c>
      <c r="H1056" s="258">
        <v>9</v>
      </c>
      <c r="I1056" s="255" t="str">
        <f t="shared" si="146"/>
        <v>26923015O280</v>
      </c>
      <c r="J1056" s="255"/>
      <c r="K1056" s="435">
        <v>459233</v>
      </c>
      <c r="L1056" s="435">
        <f t="shared" si="145"/>
        <v>459233</v>
      </c>
      <c r="M1056" s="439">
        <f t="shared" si="148"/>
        <v>459233</v>
      </c>
      <c r="N1056" s="435">
        <v>459233</v>
      </c>
      <c r="O1056" s="435">
        <v>459233</v>
      </c>
      <c r="P1056" s="435">
        <v>459233</v>
      </c>
      <c r="Q1056" s="258" t="str">
        <f t="shared" si="147"/>
        <v>12</v>
      </c>
      <c r="R1056" s="439">
        <f t="shared" si="150"/>
        <v>459233</v>
      </c>
    </row>
    <row r="1057" spans="1:18">
      <c r="A1057" s="600">
        <v>269230</v>
      </c>
      <c r="B1057" s="600" t="s">
        <v>975</v>
      </c>
      <c r="C1057" s="262">
        <v>15452110</v>
      </c>
      <c r="D1057" s="258">
        <v>1</v>
      </c>
      <c r="E1057" s="258">
        <v>1545</v>
      </c>
      <c r="F1057" s="258">
        <v>2</v>
      </c>
      <c r="G1057" s="259">
        <v>1</v>
      </c>
      <c r="H1057" s="258">
        <v>10</v>
      </c>
      <c r="I1057" s="255" t="str">
        <f t="shared" si="146"/>
        <v>26923015O280</v>
      </c>
      <c r="J1057" s="255"/>
      <c r="K1057" s="435">
        <v>56694</v>
      </c>
      <c r="L1057" s="435">
        <f t="shared" si="145"/>
        <v>56694</v>
      </c>
      <c r="M1057" s="439">
        <f t="shared" si="148"/>
        <v>56694</v>
      </c>
      <c r="N1057" s="435">
        <v>56694</v>
      </c>
      <c r="O1057" s="435">
        <v>56694</v>
      </c>
      <c r="P1057" s="435">
        <v>56694</v>
      </c>
      <c r="Q1057" s="258" t="str">
        <f t="shared" si="147"/>
        <v>12</v>
      </c>
      <c r="R1057" s="439">
        <f t="shared" si="150"/>
        <v>56694</v>
      </c>
    </row>
    <row r="1058" spans="1:18">
      <c r="A1058" s="600">
        <v>269230</v>
      </c>
      <c r="B1058" s="600" t="s">
        <v>975</v>
      </c>
      <c r="C1058" s="262">
        <v>15461100</v>
      </c>
      <c r="D1058" s="258">
        <v>1</v>
      </c>
      <c r="E1058" s="258">
        <v>1546</v>
      </c>
      <c r="F1058" s="258">
        <v>1</v>
      </c>
      <c r="G1058" s="259">
        <v>1</v>
      </c>
      <c r="H1058" s="258">
        <v>0</v>
      </c>
      <c r="I1058" s="255" t="str">
        <f t="shared" si="146"/>
        <v>26923015O280</v>
      </c>
      <c r="J1058" s="255"/>
      <c r="K1058" s="435">
        <v>289117</v>
      </c>
      <c r="L1058" s="435">
        <f t="shared" si="145"/>
        <v>251159.15</v>
      </c>
      <c r="M1058" s="439">
        <f t="shared" si="148"/>
        <v>289117</v>
      </c>
      <c r="N1058" s="435">
        <v>251159.15</v>
      </c>
      <c r="O1058" s="435">
        <v>251873.51</v>
      </c>
      <c r="P1058" s="435">
        <v>251159.15000000002</v>
      </c>
      <c r="Q1058" s="258" t="str">
        <f t="shared" si="147"/>
        <v>11</v>
      </c>
      <c r="R1058" s="439">
        <f t="shared" si="150"/>
        <v>251159.15000000002</v>
      </c>
    </row>
    <row r="1059" spans="1:18">
      <c r="A1059" s="600">
        <v>269230</v>
      </c>
      <c r="B1059" s="600" t="s">
        <v>975</v>
      </c>
      <c r="C1059" s="262">
        <v>15461151</v>
      </c>
      <c r="D1059" s="258">
        <v>1</v>
      </c>
      <c r="E1059" s="258">
        <v>1546</v>
      </c>
      <c r="F1059" s="258">
        <v>1</v>
      </c>
      <c r="G1059" s="259">
        <v>1</v>
      </c>
      <c r="H1059" s="258">
        <v>51</v>
      </c>
      <c r="I1059" s="255" t="str">
        <f t="shared" si="146"/>
        <v>26923015O280</v>
      </c>
      <c r="J1059" s="255"/>
      <c r="K1059" s="435">
        <v>1542365</v>
      </c>
      <c r="L1059" s="435">
        <f t="shared" si="145"/>
        <v>1542365</v>
      </c>
      <c r="M1059" s="439">
        <f t="shared" si="148"/>
        <v>1542365</v>
      </c>
      <c r="N1059" s="435">
        <v>1542365</v>
      </c>
      <c r="O1059" s="435">
        <v>1542365</v>
      </c>
      <c r="P1059" s="435">
        <v>1542365</v>
      </c>
      <c r="Q1059" s="258" t="str">
        <f t="shared" si="147"/>
        <v>11</v>
      </c>
      <c r="R1059" s="439">
        <f t="shared" si="150"/>
        <v>1542365</v>
      </c>
    </row>
    <row r="1060" spans="1:18">
      <c r="A1060" s="600">
        <v>269230</v>
      </c>
      <c r="B1060" s="600" t="s">
        <v>975</v>
      </c>
      <c r="C1060" s="262">
        <v>15462100</v>
      </c>
      <c r="D1060" s="258">
        <v>1</v>
      </c>
      <c r="E1060" s="258">
        <v>1546</v>
      </c>
      <c r="F1060" s="258">
        <v>2</v>
      </c>
      <c r="G1060" s="259">
        <v>1</v>
      </c>
      <c r="H1060" s="258">
        <v>0</v>
      </c>
      <c r="I1060" s="255" t="str">
        <f t="shared" si="146"/>
        <v>26923015O280</v>
      </c>
      <c r="J1060" s="255"/>
      <c r="K1060" s="435">
        <v>173470</v>
      </c>
      <c r="L1060" s="435">
        <f t="shared" si="145"/>
        <v>139670</v>
      </c>
      <c r="M1060" s="439">
        <f t="shared" si="148"/>
        <v>173470</v>
      </c>
      <c r="N1060" s="435">
        <v>139670</v>
      </c>
      <c r="O1060" s="435">
        <v>139670</v>
      </c>
      <c r="P1060" s="435">
        <v>139670</v>
      </c>
      <c r="Q1060" s="258" t="str">
        <f t="shared" si="147"/>
        <v>12</v>
      </c>
      <c r="R1060" s="439">
        <f t="shared" si="150"/>
        <v>139670</v>
      </c>
    </row>
    <row r="1061" spans="1:18">
      <c r="A1061" s="600">
        <v>269230</v>
      </c>
      <c r="B1061" s="600" t="s">
        <v>975</v>
      </c>
      <c r="C1061" s="262">
        <v>15462151</v>
      </c>
      <c r="D1061" s="258">
        <v>1</v>
      </c>
      <c r="E1061" s="258">
        <v>1546</v>
      </c>
      <c r="F1061" s="258">
        <v>2</v>
      </c>
      <c r="G1061" s="259">
        <v>1</v>
      </c>
      <c r="H1061" s="258">
        <v>51</v>
      </c>
      <c r="I1061" s="255" t="str">
        <f t="shared" si="146"/>
        <v>26923015O280</v>
      </c>
      <c r="J1061" s="255"/>
      <c r="K1061" s="435">
        <v>925419</v>
      </c>
      <c r="L1061" s="435">
        <f t="shared" si="145"/>
        <v>850103</v>
      </c>
      <c r="M1061" s="439">
        <f t="shared" si="148"/>
        <v>925419</v>
      </c>
      <c r="N1061" s="435">
        <v>850103</v>
      </c>
      <c r="O1061" s="435">
        <v>850103</v>
      </c>
      <c r="P1061" s="435">
        <v>850103</v>
      </c>
      <c r="Q1061" s="258" t="str">
        <f t="shared" si="147"/>
        <v>12</v>
      </c>
      <c r="R1061" s="439">
        <f t="shared" si="150"/>
        <v>850103</v>
      </c>
    </row>
    <row r="1062" spans="1:18">
      <c r="A1062" s="600">
        <v>269230</v>
      </c>
      <c r="B1062" s="600" t="s">
        <v>975</v>
      </c>
      <c r="C1062" s="262">
        <v>15471100</v>
      </c>
      <c r="D1062" s="258">
        <v>1</v>
      </c>
      <c r="E1062" s="258">
        <v>1547</v>
      </c>
      <c r="F1062" s="258">
        <v>1</v>
      </c>
      <c r="G1062" s="259">
        <v>1</v>
      </c>
      <c r="H1062" s="258">
        <v>0</v>
      </c>
      <c r="I1062" s="255" t="str">
        <f t="shared" si="146"/>
        <v>26923015O280</v>
      </c>
      <c r="J1062" s="255"/>
      <c r="K1062" s="435">
        <v>90863</v>
      </c>
      <c r="L1062" s="435">
        <f t="shared" ref="L1062:L1125" si="152">+N1062</f>
        <v>88863</v>
      </c>
      <c r="M1062" s="439">
        <f t="shared" si="148"/>
        <v>90863</v>
      </c>
      <c r="N1062" s="435">
        <v>88863</v>
      </c>
      <c r="O1062" s="435">
        <v>88863</v>
      </c>
      <c r="P1062" s="435">
        <v>88863</v>
      </c>
      <c r="Q1062" s="258" t="str">
        <f t="shared" si="147"/>
        <v>11</v>
      </c>
      <c r="R1062" s="439">
        <f t="shared" si="150"/>
        <v>88863</v>
      </c>
    </row>
    <row r="1063" spans="1:18">
      <c r="A1063" s="600">
        <v>269230</v>
      </c>
      <c r="B1063" s="600" t="s">
        <v>975</v>
      </c>
      <c r="C1063" s="262">
        <v>15471108</v>
      </c>
      <c r="D1063" s="258">
        <v>1</v>
      </c>
      <c r="E1063" s="258">
        <v>1547</v>
      </c>
      <c r="F1063" s="258">
        <v>1</v>
      </c>
      <c r="G1063" s="259">
        <v>1</v>
      </c>
      <c r="H1063" s="258">
        <v>8</v>
      </c>
      <c r="I1063" s="255" t="str">
        <f t="shared" si="146"/>
        <v>26923015O280</v>
      </c>
      <c r="J1063" s="255"/>
      <c r="K1063" s="435">
        <v>4579</v>
      </c>
      <c r="L1063" s="435">
        <f t="shared" si="152"/>
        <v>0</v>
      </c>
      <c r="M1063" s="439">
        <f t="shared" si="148"/>
        <v>4579</v>
      </c>
      <c r="N1063" s="435">
        <v>0</v>
      </c>
      <c r="Q1063" s="258" t="str">
        <f t="shared" si="147"/>
        <v>11</v>
      </c>
      <c r="R1063" s="439">
        <f t="shared" si="150"/>
        <v>0</v>
      </c>
    </row>
    <row r="1064" spans="1:18">
      <c r="A1064" s="600">
        <v>269230</v>
      </c>
      <c r="B1064" s="600" t="s">
        <v>975</v>
      </c>
      <c r="C1064" s="262">
        <v>15472100</v>
      </c>
      <c r="D1064" s="258">
        <v>1</v>
      </c>
      <c r="E1064" s="258">
        <v>1547</v>
      </c>
      <c r="F1064" s="258">
        <v>2</v>
      </c>
      <c r="G1064" s="259">
        <v>1</v>
      </c>
      <c r="H1064" s="258">
        <v>0</v>
      </c>
      <c r="I1064" s="255" t="str">
        <f t="shared" si="146"/>
        <v>26923015O280</v>
      </c>
      <c r="J1064" s="255"/>
      <c r="K1064" s="435">
        <v>54518</v>
      </c>
      <c r="L1064" s="435">
        <f t="shared" si="152"/>
        <v>52518</v>
      </c>
      <c r="M1064" s="439">
        <f t="shared" si="148"/>
        <v>54518</v>
      </c>
      <c r="N1064" s="435">
        <v>52518</v>
      </c>
      <c r="O1064" s="435">
        <v>52518</v>
      </c>
      <c r="P1064" s="435">
        <v>52518</v>
      </c>
      <c r="Q1064" s="258" t="str">
        <f t="shared" si="147"/>
        <v>12</v>
      </c>
      <c r="R1064" s="439">
        <f t="shared" si="150"/>
        <v>52518</v>
      </c>
    </row>
    <row r="1065" spans="1:18">
      <c r="A1065" s="600">
        <v>269230</v>
      </c>
      <c r="B1065" s="600" t="s">
        <v>975</v>
      </c>
      <c r="C1065" s="262">
        <v>15481100</v>
      </c>
      <c r="D1065" s="258">
        <v>1</v>
      </c>
      <c r="E1065" s="258">
        <v>1548</v>
      </c>
      <c r="F1065" s="258">
        <v>1</v>
      </c>
      <c r="G1065" s="259">
        <v>1</v>
      </c>
      <c r="H1065" s="258">
        <v>0</v>
      </c>
      <c r="I1065" s="255" t="str">
        <f t="shared" si="146"/>
        <v>26923015O280</v>
      </c>
      <c r="J1065" s="255"/>
      <c r="K1065" s="435">
        <v>1319903</v>
      </c>
      <c r="L1065" s="435">
        <f t="shared" si="152"/>
        <v>1319903</v>
      </c>
      <c r="M1065" s="439">
        <f t="shared" si="148"/>
        <v>1319903</v>
      </c>
      <c r="N1065" s="435">
        <v>1319903</v>
      </c>
      <c r="O1065" s="435">
        <v>1319903</v>
      </c>
      <c r="P1065" s="435">
        <v>1319903</v>
      </c>
      <c r="Q1065" s="258" t="str">
        <f t="shared" si="147"/>
        <v>11</v>
      </c>
      <c r="R1065" s="439">
        <f t="shared" si="150"/>
        <v>1319903</v>
      </c>
    </row>
    <row r="1066" spans="1:18">
      <c r="A1066" s="600">
        <v>269230</v>
      </c>
      <c r="B1066" s="600" t="s">
        <v>975</v>
      </c>
      <c r="C1066" s="262">
        <v>15482100</v>
      </c>
      <c r="D1066" s="258">
        <v>1</v>
      </c>
      <c r="E1066" s="258">
        <v>1548</v>
      </c>
      <c r="F1066" s="258">
        <v>2</v>
      </c>
      <c r="G1066" s="259">
        <v>1</v>
      </c>
      <c r="H1066" s="258">
        <v>0</v>
      </c>
      <c r="I1066" s="255" t="str">
        <f t="shared" si="146"/>
        <v>26923015O280</v>
      </c>
      <c r="J1066" s="255"/>
      <c r="K1066" s="435">
        <v>791942</v>
      </c>
      <c r="L1066" s="435">
        <f t="shared" si="152"/>
        <v>791942</v>
      </c>
      <c r="M1066" s="439">
        <f t="shared" si="148"/>
        <v>791942</v>
      </c>
      <c r="N1066" s="435">
        <v>791942</v>
      </c>
      <c r="O1066" s="435">
        <v>791942</v>
      </c>
      <c r="P1066" s="435">
        <v>791942</v>
      </c>
      <c r="Q1066" s="258" t="str">
        <f t="shared" si="147"/>
        <v>12</v>
      </c>
      <c r="R1066" s="439">
        <f t="shared" si="150"/>
        <v>791942</v>
      </c>
    </row>
    <row r="1067" spans="1:18">
      <c r="A1067" s="600">
        <v>269230</v>
      </c>
      <c r="B1067" s="600" t="s">
        <v>975</v>
      </c>
      <c r="C1067" s="262">
        <v>15491106</v>
      </c>
      <c r="D1067" s="258">
        <v>1</v>
      </c>
      <c r="E1067" s="258">
        <v>1549</v>
      </c>
      <c r="F1067" s="258">
        <v>1</v>
      </c>
      <c r="G1067" s="259">
        <v>1</v>
      </c>
      <c r="H1067" s="258">
        <v>6</v>
      </c>
      <c r="I1067" s="255" t="str">
        <f t="shared" si="146"/>
        <v>26923015O280</v>
      </c>
      <c r="J1067" s="255"/>
      <c r="K1067" s="435">
        <v>1978064</v>
      </c>
      <c r="L1067" s="435">
        <f t="shared" si="152"/>
        <v>1978064</v>
      </c>
      <c r="M1067" s="439">
        <f t="shared" si="148"/>
        <v>1978064</v>
      </c>
      <c r="N1067" s="435">
        <v>1978064</v>
      </c>
      <c r="O1067" s="435">
        <v>1978064</v>
      </c>
      <c r="P1067" s="435">
        <v>1978064</v>
      </c>
      <c r="Q1067" s="258" t="str">
        <f t="shared" si="147"/>
        <v>11</v>
      </c>
      <c r="R1067" s="439">
        <f t="shared" si="150"/>
        <v>1978064</v>
      </c>
    </row>
    <row r="1068" spans="1:18">
      <c r="A1068" s="600">
        <v>269230</v>
      </c>
      <c r="B1068" s="600" t="s">
        <v>975</v>
      </c>
      <c r="C1068" s="262">
        <v>15492106</v>
      </c>
      <c r="D1068" s="258">
        <v>1</v>
      </c>
      <c r="E1068" s="258">
        <v>1549</v>
      </c>
      <c r="F1068" s="258">
        <v>2</v>
      </c>
      <c r="G1068" s="259">
        <v>1</v>
      </c>
      <c r="H1068" s="258">
        <v>6</v>
      </c>
      <c r="I1068" s="255" t="str">
        <f t="shared" si="146"/>
        <v>26923015O280</v>
      </c>
      <c r="J1068" s="255"/>
      <c r="K1068" s="435">
        <v>1344772</v>
      </c>
      <c r="L1068" s="435">
        <f t="shared" si="152"/>
        <v>1344772</v>
      </c>
      <c r="M1068" s="439">
        <f t="shared" si="148"/>
        <v>1344772</v>
      </c>
      <c r="N1068" s="435">
        <v>1344772</v>
      </c>
      <c r="O1068" s="435">
        <v>1344772</v>
      </c>
      <c r="P1068" s="435">
        <v>1344772</v>
      </c>
      <c r="Q1068" s="258" t="str">
        <f t="shared" si="147"/>
        <v>12</v>
      </c>
      <c r="R1068" s="439">
        <f t="shared" si="150"/>
        <v>1344772</v>
      </c>
    </row>
    <row r="1069" spans="1:18">
      <c r="A1069" s="600">
        <v>269230</v>
      </c>
      <c r="B1069" s="600" t="s">
        <v>975</v>
      </c>
      <c r="C1069" s="262">
        <v>15511100</v>
      </c>
      <c r="D1069" s="258">
        <v>1</v>
      </c>
      <c r="E1069" s="258">
        <v>1551</v>
      </c>
      <c r="F1069" s="258">
        <v>1</v>
      </c>
      <c r="G1069" s="259">
        <v>1</v>
      </c>
      <c r="H1069" s="258">
        <v>0</v>
      </c>
      <c r="I1069" s="255" t="str">
        <f t="shared" si="146"/>
        <v>26923015O280</v>
      </c>
      <c r="J1069" s="255"/>
      <c r="K1069" s="435">
        <v>2698</v>
      </c>
      <c r="L1069" s="435">
        <f t="shared" si="152"/>
        <v>2698</v>
      </c>
      <c r="M1069" s="439">
        <f t="shared" si="148"/>
        <v>2698</v>
      </c>
      <c r="N1069" s="435">
        <v>2698</v>
      </c>
      <c r="O1069" s="435">
        <v>2698</v>
      </c>
      <c r="P1069" s="435">
        <v>2698</v>
      </c>
      <c r="Q1069" s="258" t="str">
        <f t="shared" si="147"/>
        <v>11</v>
      </c>
      <c r="R1069" s="439">
        <f t="shared" si="150"/>
        <v>2698</v>
      </c>
    </row>
    <row r="1070" spans="1:18">
      <c r="A1070" s="600">
        <v>269230</v>
      </c>
      <c r="B1070" s="600" t="s">
        <v>975</v>
      </c>
      <c r="C1070" s="262">
        <v>15512100</v>
      </c>
      <c r="D1070" s="258">
        <v>1</v>
      </c>
      <c r="E1070" s="258">
        <v>1551</v>
      </c>
      <c r="F1070" s="258">
        <v>2</v>
      </c>
      <c r="G1070" s="259">
        <v>1</v>
      </c>
      <c r="H1070" s="258">
        <v>0</v>
      </c>
      <c r="I1070" s="255" t="str">
        <f t="shared" si="146"/>
        <v>26923015O280</v>
      </c>
      <c r="J1070" s="255"/>
      <c r="K1070" s="435">
        <v>1619</v>
      </c>
      <c r="L1070" s="435">
        <f t="shared" si="152"/>
        <v>1619</v>
      </c>
      <c r="M1070" s="439">
        <f t="shared" si="148"/>
        <v>1619</v>
      </c>
      <c r="N1070" s="435">
        <v>1619</v>
      </c>
      <c r="O1070" s="435">
        <v>1619</v>
      </c>
      <c r="P1070" s="435">
        <v>1619</v>
      </c>
      <c r="Q1070" s="258" t="str">
        <f t="shared" si="147"/>
        <v>12</v>
      </c>
      <c r="R1070" s="439">
        <f t="shared" si="150"/>
        <v>1619</v>
      </c>
    </row>
    <row r="1071" spans="1:18">
      <c r="A1071" s="600">
        <v>269230</v>
      </c>
      <c r="B1071" s="600" t="s">
        <v>975</v>
      </c>
      <c r="C1071" s="262">
        <v>15911100</v>
      </c>
      <c r="D1071" s="258">
        <v>1</v>
      </c>
      <c r="E1071" s="258">
        <v>1591</v>
      </c>
      <c r="F1071" s="258">
        <v>1</v>
      </c>
      <c r="G1071" s="259">
        <v>1</v>
      </c>
      <c r="H1071" s="258">
        <v>0</v>
      </c>
      <c r="I1071" s="255" t="str">
        <f t="shared" si="146"/>
        <v>26923015O280</v>
      </c>
      <c r="J1071" s="255"/>
      <c r="K1071" s="435">
        <v>2953612</v>
      </c>
      <c r="L1071" s="435">
        <f t="shared" si="152"/>
        <v>2523899.42</v>
      </c>
      <c r="M1071" s="439">
        <f t="shared" si="148"/>
        <v>2953612</v>
      </c>
      <c r="N1071" s="435">
        <v>2523899.42</v>
      </c>
      <c r="O1071" s="435">
        <v>2523899.42</v>
      </c>
      <c r="P1071" s="435">
        <v>2523899.4200000004</v>
      </c>
      <c r="Q1071" s="258" t="str">
        <f t="shared" si="147"/>
        <v>11</v>
      </c>
      <c r="R1071" s="439">
        <f t="shared" si="150"/>
        <v>2523899.4200000004</v>
      </c>
    </row>
    <row r="1072" spans="1:18">
      <c r="A1072" s="600">
        <v>269230</v>
      </c>
      <c r="B1072" s="600" t="s">
        <v>975</v>
      </c>
      <c r="C1072" s="262">
        <v>15912100</v>
      </c>
      <c r="D1072" s="258">
        <v>1</v>
      </c>
      <c r="E1072" s="258">
        <v>1591</v>
      </c>
      <c r="F1072" s="258">
        <v>2</v>
      </c>
      <c r="G1072" s="259">
        <v>1</v>
      </c>
      <c r="H1072" s="258">
        <v>0</v>
      </c>
      <c r="I1072" s="255" t="str">
        <f t="shared" si="146"/>
        <v>26923015O280</v>
      </c>
      <c r="J1072" s="255"/>
      <c r="K1072" s="435">
        <v>1772167</v>
      </c>
      <c r="L1072" s="435">
        <f t="shared" si="152"/>
        <v>887396.69</v>
      </c>
      <c r="M1072" s="439">
        <f t="shared" si="148"/>
        <v>1772167</v>
      </c>
      <c r="N1072" s="435">
        <v>887396.69</v>
      </c>
      <c r="O1072" s="435">
        <v>887396.69</v>
      </c>
      <c r="P1072" s="435">
        <v>887396.69</v>
      </c>
      <c r="Q1072" s="258" t="str">
        <f t="shared" si="147"/>
        <v>12</v>
      </c>
      <c r="R1072" s="439">
        <f t="shared" si="150"/>
        <v>887396.69</v>
      </c>
    </row>
    <row r="1073" spans="1:18">
      <c r="A1073" s="600">
        <v>269230</v>
      </c>
      <c r="B1073" s="600" t="s">
        <v>975</v>
      </c>
      <c r="C1073" s="262">
        <v>15991100</v>
      </c>
      <c r="D1073" s="258">
        <v>1</v>
      </c>
      <c r="E1073" s="258">
        <v>1599</v>
      </c>
      <c r="F1073" s="258">
        <v>1</v>
      </c>
      <c r="G1073" s="259">
        <v>1</v>
      </c>
      <c r="H1073" s="258">
        <v>0</v>
      </c>
      <c r="I1073" s="255" t="str">
        <f t="shared" si="146"/>
        <v>26923015O280</v>
      </c>
      <c r="J1073" s="255"/>
      <c r="K1073" s="435">
        <v>199311</v>
      </c>
      <c r="L1073" s="435">
        <f t="shared" si="152"/>
        <v>199311</v>
      </c>
      <c r="M1073" s="439">
        <f t="shared" si="148"/>
        <v>199311</v>
      </c>
      <c r="N1073" s="435">
        <v>199311</v>
      </c>
      <c r="O1073" s="435">
        <v>199311</v>
      </c>
      <c r="P1073" s="435">
        <v>199311</v>
      </c>
      <c r="Q1073" s="258" t="str">
        <f t="shared" si="147"/>
        <v>11</v>
      </c>
      <c r="R1073" s="439">
        <f t="shared" si="150"/>
        <v>199311</v>
      </c>
    </row>
    <row r="1074" spans="1:18">
      <c r="A1074" s="600">
        <v>269230</v>
      </c>
      <c r="B1074" s="600" t="s">
        <v>975</v>
      </c>
      <c r="C1074" s="262">
        <v>15992100</v>
      </c>
      <c r="D1074" s="258">
        <v>1</v>
      </c>
      <c r="E1074" s="258">
        <v>1599</v>
      </c>
      <c r="F1074" s="258">
        <v>2</v>
      </c>
      <c r="G1074" s="259">
        <v>1</v>
      </c>
      <c r="H1074" s="258">
        <v>0</v>
      </c>
      <c r="I1074" s="255" t="str">
        <f t="shared" si="146"/>
        <v>26923015O280</v>
      </c>
      <c r="J1074" s="255"/>
      <c r="K1074" s="435">
        <v>119587</v>
      </c>
      <c r="L1074" s="435">
        <f t="shared" si="152"/>
        <v>114775.5</v>
      </c>
      <c r="M1074" s="439">
        <f t="shared" si="148"/>
        <v>119587</v>
      </c>
      <c r="N1074" s="435">
        <v>114775.5</v>
      </c>
      <c r="O1074" s="435">
        <v>119587</v>
      </c>
      <c r="P1074" s="435">
        <v>114775.5</v>
      </c>
      <c r="Q1074" s="258" t="str">
        <f t="shared" si="147"/>
        <v>12</v>
      </c>
      <c r="R1074" s="439">
        <f t="shared" si="150"/>
        <v>114775.5</v>
      </c>
    </row>
    <row r="1075" spans="1:18">
      <c r="A1075" s="600">
        <v>269230</v>
      </c>
      <c r="B1075" s="600" t="s">
        <v>975</v>
      </c>
      <c r="C1075" s="262">
        <v>17141100</v>
      </c>
      <c r="D1075" s="258">
        <v>1</v>
      </c>
      <c r="E1075" s="258">
        <v>1714</v>
      </c>
      <c r="F1075" s="258">
        <v>1</v>
      </c>
      <c r="G1075" s="259">
        <v>1</v>
      </c>
      <c r="H1075" s="258">
        <v>0</v>
      </c>
      <c r="I1075" s="255" t="str">
        <f t="shared" si="146"/>
        <v>26923015O280</v>
      </c>
      <c r="J1075" s="255"/>
      <c r="K1075" s="435">
        <v>771264</v>
      </c>
      <c r="L1075" s="435">
        <f t="shared" si="152"/>
        <v>771264</v>
      </c>
      <c r="M1075" s="439">
        <f t="shared" si="148"/>
        <v>771264</v>
      </c>
      <c r="N1075" s="435">
        <v>771264</v>
      </c>
      <c r="O1075" s="435">
        <v>771264</v>
      </c>
      <c r="P1075" s="435">
        <v>771264</v>
      </c>
      <c r="Q1075" s="258" t="str">
        <f t="shared" si="147"/>
        <v>11</v>
      </c>
      <c r="R1075" s="439">
        <f t="shared" si="150"/>
        <v>771264</v>
      </c>
    </row>
    <row r="1076" spans="1:18">
      <c r="A1076" s="600">
        <v>269230</v>
      </c>
      <c r="B1076" s="600" t="s">
        <v>975</v>
      </c>
      <c r="C1076" s="262">
        <v>17142100</v>
      </c>
      <c r="D1076" s="258">
        <v>1</v>
      </c>
      <c r="E1076" s="258">
        <v>1714</v>
      </c>
      <c r="F1076" s="258">
        <v>2</v>
      </c>
      <c r="G1076" s="259">
        <v>1</v>
      </c>
      <c r="H1076" s="258">
        <v>0</v>
      </c>
      <c r="I1076" s="255" t="str">
        <f t="shared" si="146"/>
        <v>26923015O280</v>
      </c>
      <c r="J1076" s="255"/>
      <c r="K1076" s="435">
        <v>462758</v>
      </c>
      <c r="L1076" s="435">
        <f t="shared" si="152"/>
        <v>462758</v>
      </c>
      <c r="M1076" s="439">
        <f t="shared" si="148"/>
        <v>462758</v>
      </c>
      <c r="N1076" s="435">
        <v>462758</v>
      </c>
      <c r="O1076" s="435">
        <v>462758</v>
      </c>
      <c r="P1076" s="435">
        <v>462758</v>
      </c>
      <c r="Q1076" s="258" t="str">
        <f t="shared" si="147"/>
        <v>12</v>
      </c>
      <c r="R1076" s="439">
        <f t="shared" si="150"/>
        <v>462758</v>
      </c>
    </row>
    <row r="1077" spans="1:18">
      <c r="A1077" s="600">
        <v>269230</v>
      </c>
      <c r="B1077" s="600" t="s">
        <v>975</v>
      </c>
      <c r="C1077" s="262">
        <v>39811100</v>
      </c>
      <c r="D1077" s="258">
        <v>3</v>
      </c>
      <c r="E1077" s="258">
        <v>3981</v>
      </c>
      <c r="F1077" s="258">
        <v>1</v>
      </c>
      <c r="G1077" s="259">
        <v>1</v>
      </c>
      <c r="H1077" s="258">
        <v>0</v>
      </c>
      <c r="I1077" s="255" t="str">
        <f t="shared" si="146"/>
        <v>26923015O280</v>
      </c>
      <c r="J1077" s="255"/>
      <c r="K1077" s="435">
        <v>0</v>
      </c>
      <c r="L1077" s="435">
        <f t="shared" si="152"/>
        <v>467554</v>
      </c>
      <c r="M1077" s="439">
        <f t="shared" si="148"/>
        <v>0</v>
      </c>
      <c r="N1077" s="435">
        <v>467554</v>
      </c>
      <c r="O1077" s="435">
        <v>467554</v>
      </c>
      <c r="P1077" s="435">
        <v>467554</v>
      </c>
      <c r="Q1077" s="258" t="str">
        <f t="shared" si="147"/>
        <v>31</v>
      </c>
      <c r="R1077" s="439">
        <f t="shared" si="150"/>
        <v>467554</v>
      </c>
    </row>
    <row r="1078" spans="1:18">
      <c r="A1078" s="600">
        <v>269230</v>
      </c>
      <c r="B1078" s="600" t="s">
        <v>975</v>
      </c>
      <c r="C1078" s="262">
        <v>39811200</v>
      </c>
      <c r="D1078" s="258">
        <v>3</v>
      </c>
      <c r="E1078" s="258">
        <v>3981</v>
      </c>
      <c r="F1078" s="258">
        <v>1</v>
      </c>
      <c r="G1078" s="259">
        <v>2</v>
      </c>
      <c r="H1078" s="258">
        <v>0</v>
      </c>
      <c r="I1078" s="255" t="str">
        <f t="shared" si="146"/>
        <v>26923015O280</v>
      </c>
      <c r="J1078" s="255"/>
      <c r="K1078" s="435">
        <v>819096</v>
      </c>
      <c r="L1078" s="435">
        <f t="shared" si="152"/>
        <v>781825</v>
      </c>
      <c r="M1078" s="439">
        <f t="shared" si="148"/>
        <v>819096</v>
      </c>
      <c r="N1078" s="435">
        <v>781825</v>
      </c>
      <c r="O1078" s="435">
        <f t="shared" ref="O1078:O1080" si="153">P1078</f>
        <v>781825</v>
      </c>
      <c r="P1078" s="435">
        <v>781825</v>
      </c>
      <c r="Q1078" s="258" t="str">
        <f t="shared" si="147"/>
        <v>31</v>
      </c>
      <c r="R1078" s="439">
        <f t="shared" si="150"/>
        <v>781825</v>
      </c>
    </row>
    <row r="1079" spans="1:18">
      <c r="A1079" s="600">
        <v>269230</v>
      </c>
      <c r="B1079" s="600" t="s">
        <v>975</v>
      </c>
      <c r="C1079" s="262">
        <v>39812200</v>
      </c>
      <c r="D1079" s="258">
        <v>3</v>
      </c>
      <c r="E1079" s="258">
        <v>3981</v>
      </c>
      <c r="F1079" s="258">
        <v>2</v>
      </c>
      <c r="G1079" s="259">
        <v>2</v>
      </c>
      <c r="H1079" s="258">
        <v>0</v>
      </c>
      <c r="I1079" s="255" t="str">
        <f t="shared" si="146"/>
        <v>26923015O280</v>
      </c>
      <c r="J1079" s="255"/>
      <c r="K1079" s="435">
        <v>491457</v>
      </c>
      <c r="L1079" s="435">
        <f t="shared" si="152"/>
        <v>469094</v>
      </c>
      <c r="M1079" s="439">
        <f t="shared" si="148"/>
        <v>491457</v>
      </c>
      <c r="N1079" s="435">
        <v>469094</v>
      </c>
      <c r="O1079" s="435">
        <f t="shared" si="153"/>
        <v>469094</v>
      </c>
      <c r="P1079" s="435">
        <v>469094</v>
      </c>
      <c r="Q1079" s="258" t="str">
        <f t="shared" si="147"/>
        <v>32</v>
      </c>
      <c r="R1079" s="439">
        <f t="shared" si="150"/>
        <v>469094</v>
      </c>
    </row>
    <row r="1080" spans="1:18">
      <c r="A1080" s="600">
        <v>269230</v>
      </c>
      <c r="B1080" s="600" t="s">
        <v>975</v>
      </c>
      <c r="C1080" s="262">
        <v>39812208</v>
      </c>
      <c r="D1080" s="258">
        <v>3</v>
      </c>
      <c r="E1080" s="258">
        <v>3981</v>
      </c>
      <c r="F1080" s="258">
        <v>2</v>
      </c>
      <c r="G1080" s="259">
        <v>2</v>
      </c>
      <c r="H1080" s="258">
        <v>8</v>
      </c>
      <c r="I1080" s="255" t="str">
        <f t="shared" si="146"/>
        <v>26923015O280</v>
      </c>
      <c r="J1080" s="255"/>
      <c r="K1080" s="435">
        <v>45291</v>
      </c>
      <c r="L1080" s="435">
        <f t="shared" si="152"/>
        <v>30314</v>
      </c>
      <c r="M1080" s="439">
        <f t="shared" si="148"/>
        <v>45291</v>
      </c>
      <c r="N1080" s="435">
        <v>30314</v>
      </c>
      <c r="O1080" s="435">
        <f t="shared" si="153"/>
        <v>30314</v>
      </c>
      <c r="P1080" s="435">
        <v>30314</v>
      </c>
      <c r="Q1080" s="258" t="str">
        <f t="shared" si="147"/>
        <v>32</v>
      </c>
      <c r="R1080" s="439">
        <f t="shared" si="150"/>
        <v>30314</v>
      </c>
    </row>
    <row r="1081" spans="1:18">
      <c r="A1081" s="600">
        <v>269230</v>
      </c>
      <c r="B1081" s="600" t="s">
        <v>975</v>
      </c>
      <c r="C1081" s="262">
        <v>39821100</v>
      </c>
      <c r="D1081" s="258">
        <v>3</v>
      </c>
      <c r="E1081" s="258">
        <v>3982</v>
      </c>
      <c r="F1081" s="258">
        <v>1</v>
      </c>
      <c r="G1081" s="259">
        <v>1</v>
      </c>
      <c r="H1081" s="258">
        <v>0</v>
      </c>
      <c r="I1081" s="255" t="str">
        <f t="shared" si="146"/>
        <v>26923015O280</v>
      </c>
      <c r="J1081" s="255"/>
      <c r="K1081" s="435">
        <v>499702</v>
      </c>
      <c r="L1081" s="435">
        <f t="shared" si="152"/>
        <v>104104</v>
      </c>
      <c r="M1081" s="439">
        <f t="shared" si="148"/>
        <v>499702</v>
      </c>
      <c r="N1081" s="435">
        <v>104104</v>
      </c>
      <c r="O1081" s="435">
        <v>104104</v>
      </c>
      <c r="P1081" s="435">
        <v>104104</v>
      </c>
      <c r="Q1081" s="258" t="str">
        <f t="shared" si="147"/>
        <v>31</v>
      </c>
      <c r="R1081" s="439">
        <f t="shared" si="150"/>
        <v>104104</v>
      </c>
    </row>
    <row r="1082" spans="1:18">
      <c r="A1082" s="600">
        <v>269230</v>
      </c>
      <c r="B1082" s="600" t="s">
        <v>975</v>
      </c>
      <c r="C1082" s="262">
        <v>39822100</v>
      </c>
      <c r="D1082" s="258">
        <v>3</v>
      </c>
      <c r="E1082" s="258">
        <v>3982</v>
      </c>
      <c r="F1082" s="258">
        <v>2</v>
      </c>
      <c r="G1082" s="259">
        <v>1</v>
      </c>
      <c r="H1082" s="258">
        <v>0</v>
      </c>
      <c r="I1082" s="255" t="str">
        <f t="shared" si="146"/>
        <v>26923015O280</v>
      </c>
      <c r="J1082" s="255"/>
      <c r="K1082" s="435">
        <v>299821</v>
      </c>
      <c r="L1082" s="435">
        <f t="shared" si="152"/>
        <v>26590.41</v>
      </c>
      <c r="M1082" s="439">
        <f t="shared" si="148"/>
        <v>299821</v>
      </c>
      <c r="N1082" s="435">
        <v>26590.41</v>
      </c>
      <c r="O1082" s="435">
        <v>26590.41</v>
      </c>
      <c r="P1082" s="435">
        <v>26590.41</v>
      </c>
      <c r="Q1082" s="258" t="str">
        <f t="shared" si="147"/>
        <v>32</v>
      </c>
      <c r="R1082" s="439">
        <f t="shared" si="150"/>
        <v>26590.41</v>
      </c>
    </row>
    <row r="1083" spans="1:18">
      <c r="A1083" s="600">
        <v>269230</v>
      </c>
      <c r="B1083" s="600" t="s">
        <v>975</v>
      </c>
      <c r="C1083" s="262">
        <v>39822108</v>
      </c>
      <c r="D1083" s="258">
        <v>3</v>
      </c>
      <c r="E1083" s="258">
        <v>3982</v>
      </c>
      <c r="F1083" s="258">
        <v>2</v>
      </c>
      <c r="G1083" s="259">
        <v>1</v>
      </c>
      <c r="H1083" s="258">
        <v>8</v>
      </c>
      <c r="I1083" s="255" t="str">
        <f t="shared" si="146"/>
        <v>26923015O280</v>
      </c>
      <c r="J1083" s="255"/>
      <c r="K1083" s="435">
        <v>3723</v>
      </c>
      <c r="L1083" s="435">
        <f t="shared" si="152"/>
        <v>3410</v>
      </c>
      <c r="M1083" s="439">
        <f t="shared" si="148"/>
        <v>3723</v>
      </c>
      <c r="N1083" s="435">
        <v>3410</v>
      </c>
      <c r="O1083" s="435">
        <v>3723</v>
      </c>
      <c r="P1083" s="435">
        <v>3410</v>
      </c>
      <c r="Q1083" s="258" t="str">
        <f t="shared" si="147"/>
        <v>32</v>
      </c>
      <c r="R1083" s="439">
        <f t="shared" si="150"/>
        <v>3410</v>
      </c>
    </row>
    <row r="1084" spans="1:18">
      <c r="A1084" s="600">
        <v>269230</v>
      </c>
      <c r="B1084" s="600" t="s">
        <v>975</v>
      </c>
      <c r="C1084" s="262">
        <v>44121100</v>
      </c>
      <c r="D1084" s="258">
        <v>4</v>
      </c>
      <c r="E1084" s="258">
        <v>4412</v>
      </c>
      <c r="F1084" s="258">
        <v>1</v>
      </c>
      <c r="G1084" s="259">
        <v>1</v>
      </c>
      <c r="H1084" s="258">
        <v>0</v>
      </c>
      <c r="I1084" s="255" t="str">
        <f t="shared" si="146"/>
        <v>26923015O280</v>
      </c>
      <c r="J1084" s="255"/>
      <c r="K1084" s="435">
        <v>2900000</v>
      </c>
      <c r="L1084" s="435">
        <f t="shared" si="152"/>
        <v>2196346.6</v>
      </c>
      <c r="M1084" s="439">
        <f t="shared" si="148"/>
        <v>2900000</v>
      </c>
      <c r="N1084" s="435">
        <v>2196346.6</v>
      </c>
      <c r="O1084" s="435">
        <v>2199346.6</v>
      </c>
      <c r="P1084" s="435">
        <v>2196346.6</v>
      </c>
      <c r="Q1084" s="258" t="str">
        <f t="shared" si="147"/>
        <v>41</v>
      </c>
      <c r="R1084" s="439">
        <f t="shared" si="150"/>
        <v>2196346.6</v>
      </c>
    </row>
    <row r="1085" spans="1:18">
      <c r="A1085" s="600">
        <v>269230</v>
      </c>
      <c r="B1085" s="600" t="s">
        <v>975</v>
      </c>
      <c r="C1085" s="262">
        <v>44511100</v>
      </c>
      <c r="D1085" s="258">
        <v>4</v>
      </c>
      <c r="E1085" s="258">
        <v>4451</v>
      </c>
      <c r="F1085" s="258">
        <v>1</v>
      </c>
      <c r="G1085" s="259">
        <v>1</v>
      </c>
      <c r="H1085" s="258">
        <v>0</v>
      </c>
      <c r="I1085" s="255" t="str">
        <f t="shared" si="146"/>
        <v>26923015O280</v>
      </c>
      <c r="J1085" s="255"/>
      <c r="K1085" s="435">
        <v>0</v>
      </c>
      <c r="L1085" s="435">
        <f t="shared" si="152"/>
        <v>906359</v>
      </c>
      <c r="M1085" s="439">
        <f t="shared" si="148"/>
        <v>0</v>
      </c>
      <c r="N1085" s="435">
        <v>906359</v>
      </c>
      <c r="O1085" s="435">
        <v>906359</v>
      </c>
      <c r="P1085" s="435">
        <v>906359</v>
      </c>
      <c r="Q1085" s="258" t="str">
        <f t="shared" si="147"/>
        <v>41</v>
      </c>
      <c r="R1085" s="439">
        <f t="shared" si="150"/>
        <v>906359</v>
      </c>
    </row>
    <row r="1086" spans="1:18">
      <c r="A1086" s="600">
        <v>269230</v>
      </c>
      <c r="B1086" s="600" t="s">
        <v>975</v>
      </c>
      <c r="C1086" s="262">
        <v>51112100</v>
      </c>
      <c r="D1086" s="258">
        <v>5</v>
      </c>
      <c r="E1086" s="258">
        <v>5111</v>
      </c>
      <c r="F1086" s="258">
        <v>2</v>
      </c>
      <c r="G1086" s="259">
        <v>1</v>
      </c>
      <c r="H1086" s="258">
        <v>0</v>
      </c>
      <c r="I1086" s="255" t="str">
        <f t="shared" si="146"/>
        <v>26923015O280</v>
      </c>
      <c r="J1086" s="255" t="s">
        <v>1082</v>
      </c>
      <c r="K1086" s="435">
        <v>480435</v>
      </c>
      <c r="L1086" s="435">
        <f t="shared" si="152"/>
        <v>404109.2</v>
      </c>
      <c r="M1086" s="439">
        <f t="shared" si="148"/>
        <v>480435</v>
      </c>
      <c r="N1086" s="435">
        <v>404109.2</v>
      </c>
      <c r="O1086" s="435">
        <v>480435</v>
      </c>
      <c r="P1086" s="435">
        <v>404109.2</v>
      </c>
      <c r="Q1086" s="258" t="str">
        <f t="shared" si="147"/>
        <v>52</v>
      </c>
      <c r="R1086" s="439">
        <f t="shared" si="150"/>
        <v>404109.2</v>
      </c>
    </row>
    <row r="1087" spans="1:18">
      <c r="A1087" s="600">
        <v>269230</v>
      </c>
      <c r="B1087" s="600" t="s">
        <v>975</v>
      </c>
      <c r="C1087" s="262">
        <v>51212100</v>
      </c>
      <c r="D1087" s="258">
        <v>5</v>
      </c>
      <c r="E1087" s="258">
        <v>5121</v>
      </c>
      <c r="F1087" s="258">
        <v>2</v>
      </c>
      <c r="G1087" s="259">
        <v>1</v>
      </c>
      <c r="H1087" s="258">
        <v>0</v>
      </c>
      <c r="I1087" s="255" t="str">
        <f t="shared" si="146"/>
        <v>26923015O280</v>
      </c>
      <c r="J1087" s="255" t="s">
        <v>1082</v>
      </c>
      <c r="K1087" s="435">
        <v>0</v>
      </c>
      <c r="L1087" s="435">
        <f t="shared" si="152"/>
        <v>29464</v>
      </c>
      <c r="M1087" s="439">
        <f t="shared" si="148"/>
        <v>0</v>
      </c>
      <c r="N1087" s="435">
        <v>29464</v>
      </c>
      <c r="O1087" s="435">
        <v>30000</v>
      </c>
      <c r="P1087" s="435">
        <v>29464</v>
      </c>
      <c r="Q1087" s="258" t="str">
        <f t="shared" si="147"/>
        <v>52</v>
      </c>
      <c r="R1087" s="439">
        <f t="shared" si="150"/>
        <v>29464</v>
      </c>
    </row>
    <row r="1088" spans="1:18">
      <c r="A1088" s="600">
        <v>269230</v>
      </c>
      <c r="B1088" s="600" t="s">
        <v>975</v>
      </c>
      <c r="C1088" s="262">
        <v>51912100</v>
      </c>
      <c r="D1088" s="258">
        <v>5</v>
      </c>
      <c r="E1088" s="258">
        <v>5191</v>
      </c>
      <c r="F1088" s="258">
        <v>2</v>
      </c>
      <c r="G1088" s="259">
        <v>1</v>
      </c>
      <c r="H1088" s="258">
        <v>0</v>
      </c>
      <c r="I1088" s="255" t="str">
        <f t="shared" si="146"/>
        <v>26923015O280</v>
      </c>
      <c r="J1088" s="255" t="s">
        <v>1082</v>
      </c>
      <c r="K1088" s="435">
        <v>90000</v>
      </c>
      <c r="L1088" s="435">
        <f t="shared" si="152"/>
        <v>205320</v>
      </c>
      <c r="M1088" s="439">
        <f t="shared" si="148"/>
        <v>90000</v>
      </c>
      <c r="N1088" s="435">
        <v>205320</v>
      </c>
      <c r="O1088" s="435">
        <v>209600</v>
      </c>
      <c r="P1088" s="435">
        <v>205320</v>
      </c>
      <c r="Q1088" s="258" t="str">
        <f t="shared" si="147"/>
        <v>52</v>
      </c>
      <c r="R1088" s="439">
        <f t="shared" si="150"/>
        <v>205320</v>
      </c>
    </row>
    <row r="1089" spans="1:18">
      <c r="A1089" s="600">
        <v>269230</v>
      </c>
      <c r="B1089" s="600" t="s">
        <v>975</v>
      </c>
      <c r="C1089" s="262">
        <v>52112100</v>
      </c>
      <c r="D1089" s="258">
        <v>5</v>
      </c>
      <c r="E1089" s="258">
        <v>5211</v>
      </c>
      <c r="F1089" s="258">
        <v>2</v>
      </c>
      <c r="G1089" s="259">
        <v>1</v>
      </c>
      <c r="H1089" s="258">
        <v>0</v>
      </c>
      <c r="I1089" s="255" t="str">
        <f t="shared" si="146"/>
        <v>26923015O280</v>
      </c>
      <c r="J1089" s="255" t="s">
        <v>1082</v>
      </c>
      <c r="K1089" s="435">
        <v>20000</v>
      </c>
      <c r="L1089" s="435">
        <f t="shared" si="152"/>
        <v>19604</v>
      </c>
      <c r="M1089" s="439">
        <f t="shared" si="148"/>
        <v>20000</v>
      </c>
      <c r="N1089" s="435">
        <v>19604</v>
      </c>
      <c r="O1089" s="435">
        <v>20000</v>
      </c>
      <c r="P1089" s="435">
        <v>19604</v>
      </c>
      <c r="Q1089" s="258" t="str">
        <f t="shared" si="147"/>
        <v>52</v>
      </c>
      <c r="R1089" s="439">
        <f t="shared" si="150"/>
        <v>19604</v>
      </c>
    </row>
    <row r="1090" spans="1:18">
      <c r="A1090" s="600">
        <v>269230</v>
      </c>
      <c r="B1090" s="600" t="s">
        <v>975</v>
      </c>
      <c r="C1090" s="262">
        <v>52212100</v>
      </c>
      <c r="D1090" s="258">
        <v>5</v>
      </c>
      <c r="E1090" s="258">
        <v>5221</v>
      </c>
      <c r="F1090" s="258">
        <v>2</v>
      </c>
      <c r="G1090" s="259">
        <v>1</v>
      </c>
      <c r="H1090" s="258">
        <v>0</v>
      </c>
      <c r="I1090" s="255" t="str">
        <f t="shared" ref="I1090:I1153" si="154">CONCATENATE(A1090,B1090)</f>
        <v>26923015O280</v>
      </c>
      <c r="J1090" s="255" t="s">
        <v>1082</v>
      </c>
      <c r="K1090" s="435">
        <v>30000</v>
      </c>
      <c r="L1090" s="435">
        <f t="shared" si="152"/>
        <v>0</v>
      </c>
      <c r="M1090" s="439">
        <f t="shared" si="148"/>
        <v>30000</v>
      </c>
      <c r="N1090" s="435">
        <v>0</v>
      </c>
      <c r="Q1090" s="258" t="str">
        <f t="shared" ref="Q1090:Q1153" si="155">CONCATENATE(D1090,F1090)</f>
        <v>52</v>
      </c>
      <c r="R1090" s="439">
        <f t="shared" si="150"/>
        <v>0</v>
      </c>
    </row>
    <row r="1091" spans="1:18">
      <c r="A1091" s="600">
        <v>269230</v>
      </c>
      <c r="B1091" s="600" t="s">
        <v>975</v>
      </c>
      <c r="C1091" s="262">
        <v>52912100</v>
      </c>
      <c r="D1091" s="258">
        <v>5</v>
      </c>
      <c r="E1091" s="258">
        <v>5291</v>
      </c>
      <c r="F1091" s="258">
        <v>2</v>
      </c>
      <c r="G1091" s="259">
        <v>1</v>
      </c>
      <c r="H1091" s="258">
        <v>0</v>
      </c>
      <c r="I1091" s="255" t="str">
        <f t="shared" si="154"/>
        <v>26923015O280</v>
      </c>
      <c r="J1091" s="255" t="s">
        <v>1082</v>
      </c>
      <c r="K1091" s="435">
        <v>119600</v>
      </c>
      <c r="L1091" s="435">
        <f t="shared" si="152"/>
        <v>0</v>
      </c>
      <c r="M1091" s="439">
        <f t="shared" ref="M1091:M1154" si="156">+K1091</f>
        <v>119600</v>
      </c>
      <c r="N1091" s="435">
        <v>0</v>
      </c>
      <c r="Q1091" s="258" t="str">
        <f t="shared" si="155"/>
        <v>52</v>
      </c>
      <c r="R1091" s="439">
        <f t="shared" ref="R1091:R1154" si="157">+P1091</f>
        <v>0</v>
      </c>
    </row>
    <row r="1092" spans="1:18">
      <c r="A1092" s="600">
        <v>269230</v>
      </c>
      <c r="B1092" s="600" t="s">
        <v>976</v>
      </c>
      <c r="C1092" s="262">
        <v>27111165</v>
      </c>
      <c r="D1092" s="258">
        <v>2</v>
      </c>
      <c r="E1092" s="258">
        <v>2711</v>
      </c>
      <c r="F1092" s="258">
        <v>1</v>
      </c>
      <c r="G1092" s="259">
        <v>1</v>
      </c>
      <c r="H1092" s="258">
        <v>65</v>
      </c>
      <c r="I1092" s="255" t="str">
        <f t="shared" si="154"/>
        <v>26923015O380</v>
      </c>
      <c r="J1092" s="255"/>
      <c r="K1092" s="435">
        <v>0</v>
      </c>
      <c r="L1092" s="435">
        <f t="shared" si="152"/>
        <v>178414.03</v>
      </c>
      <c r="M1092" s="439">
        <f t="shared" si="156"/>
        <v>0</v>
      </c>
      <c r="N1092" s="435">
        <v>178414.03</v>
      </c>
      <c r="O1092" s="435">
        <v>178415.84</v>
      </c>
      <c r="P1092" s="435">
        <v>178414.03</v>
      </c>
      <c r="Q1092" s="258" t="str">
        <f t="shared" si="155"/>
        <v>21</v>
      </c>
      <c r="R1092" s="439">
        <f t="shared" si="157"/>
        <v>178414.03</v>
      </c>
    </row>
    <row r="1093" spans="1:18">
      <c r="A1093" s="600">
        <v>269230</v>
      </c>
      <c r="B1093" s="600" t="s">
        <v>976</v>
      </c>
      <c r="C1093" s="262">
        <v>27311165</v>
      </c>
      <c r="D1093" s="258">
        <v>2</v>
      </c>
      <c r="E1093" s="258">
        <v>2731</v>
      </c>
      <c r="F1093" s="258">
        <v>1</v>
      </c>
      <c r="G1093" s="259">
        <v>1</v>
      </c>
      <c r="H1093" s="258">
        <v>65</v>
      </c>
      <c r="I1093" s="255" t="str">
        <f t="shared" si="154"/>
        <v>26923015O380</v>
      </c>
      <c r="J1093" s="255"/>
      <c r="K1093" s="435">
        <v>0</v>
      </c>
      <c r="L1093" s="435">
        <f t="shared" si="152"/>
        <v>99760</v>
      </c>
      <c r="M1093" s="439">
        <f t="shared" si="156"/>
        <v>0</v>
      </c>
      <c r="N1093" s="435">
        <v>99760</v>
      </c>
      <c r="O1093" s="435">
        <v>99760</v>
      </c>
      <c r="P1093" s="435">
        <v>99760</v>
      </c>
      <c r="Q1093" s="258" t="str">
        <f t="shared" si="155"/>
        <v>21</v>
      </c>
      <c r="R1093" s="439">
        <f t="shared" si="157"/>
        <v>99760</v>
      </c>
    </row>
    <row r="1094" spans="1:18">
      <c r="A1094" s="600">
        <v>269230</v>
      </c>
      <c r="B1094" s="600" t="s">
        <v>976</v>
      </c>
      <c r="C1094" s="262">
        <v>44511100</v>
      </c>
      <c r="D1094" s="258">
        <v>4</v>
      </c>
      <c r="E1094" s="258">
        <v>4451</v>
      </c>
      <c r="F1094" s="258">
        <v>1</v>
      </c>
      <c r="G1094" s="259">
        <v>1</v>
      </c>
      <c r="H1094" s="258">
        <v>0</v>
      </c>
      <c r="I1094" s="255" t="str">
        <f t="shared" si="154"/>
        <v>26923015O380</v>
      </c>
      <c r="J1094" s="255"/>
      <c r="K1094" s="435">
        <v>0</v>
      </c>
      <c r="L1094" s="435">
        <f t="shared" si="152"/>
        <v>10826649</v>
      </c>
      <c r="M1094" s="439">
        <f t="shared" si="156"/>
        <v>0</v>
      </c>
      <c r="N1094" s="435">
        <v>10826649</v>
      </c>
      <c r="O1094" s="435">
        <v>10826649</v>
      </c>
      <c r="P1094" s="435">
        <v>10826649</v>
      </c>
      <c r="Q1094" s="258" t="str">
        <f t="shared" si="155"/>
        <v>41</v>
      </c>
      <c r="R1094" s="439">
        <f t="shared" si="157"/>
        <v>10826649</v>
      </c>
    </row>
    <row r="1095" spans="1:18">
      <c r="A1095" s="600">
        <v>269230</v>
      </c>
      <c r="B1095" s="600" t="s">
        <v>976</v>
      </c>
      <c r="C1095" s="262">
        <v>51112165</v>
      </c>
      <c r="D1095" s="258">
        <v>5</v>
      </c>
      <c r="E1095" s="258">
        <v>5111</v>
      </c>
      <c r="F1095" s="258">
        <v>2</v>
      </c>
      <c r="G1095" s="259">
        <v>1</v>
      </c>
      <c r="H1095" s="258">
        <v>65</v>
      </c>
      <c r="I1095" s="255" t="str">
        <f t="shared" si="154"/>
        <v>26923015O380</v>
      </c>
      <c r="J1095" s="255" t="s">
        <v>1083</v>
      </c>
      <c r="K1095" s="435">
        <v>0</v>
      </c>
      <c r="L1095" s="435">
        <f t="shared" si="152"/>
        <v>402101.95</v>
      </c>
      <c r="M1095" s="439">
        <f t="shared" si="156"/>
        <v>0</v>
      </c>
      <c r="N1095" s="435">
        <v>402101.95</v>
      </c>
      <c r="O1095" s="435">
        <v>407308.28</v>
      </c>
      <c r="P1095" s="435">
        <v>402101.95</v>
      </c>
      <c r="Q1095" s="258" t="str">
        <f t="shared" si="155"/>
        <v>52</v>
      </c>
      <c r="R1095" s="439">
        <f t="shared" si="157"/>
        <v>402101.95</v>
      </c>
    </row>
    <row r="1096" spans="1:18">
      <c r="A1096" s="600">
        <v>269230</v>
      </c>
      <c r="B1096" s="600" t="s">
        <v>976</v>
      </c>
      <c r="C1096" s="262">
        <v>51512265</v>
      </c>
      <c r="D1096" s="258">
        <v>5</v>
      </c>
      <c r="E1096" s="258">
        <v>5151</v>
      </c>
      <c r="F1096" s="258">
        <v>2</v>
      </c>
      <c r="G1096" s="259">
        <v>2</v>
      </c>
      <c r="H1096" s="258">
        <v>65</v>
      </c>
      <c r="I1096" s="255" t="str">
        <f t="shared" si="154"/>
        <v>26923015O380</v>
      </c>
      <c r="J1096" s="255" t="s">
        <v>1083</v>
      </c>
      <c r="K1096" s="435">
        <v>0</v>
      </c>
      <c r="L1096" s="435">
        <f t="shared" si="152"/>
        <v>36795.199999999997</v>
      </c>
      <c r="M1096" s="439">
        <f t="shared" si="156"/>
        <v>0</v>
      </c>
      <c r="N1096" s="435">
        <v>36795.199999999997</v>
      </c>
      <c r="O1096" s="435">
        <f>P1096</f>
        <v>36795.199999999997</v>
      </c>
      <c r="P1096" s="435">
        <v>36795.199999999997</v>
      </c>
      <c r="Q1096" s="258" t="str">
        <f t="shared" si="155"/>
        <v>52</v>
      </c>
      <c r="R1096" s="439">
        <f t="shared" si="157"/>
        <v>36795.199999999997</v>
      </c>
    </row>
    <row r="1097" spans="1:18">
      <c r="A1097" s="600">
        <v>269230</v>
      </c>
      <c r="B1097" s="600" t="s">
        <v>976</v>
      </c>
      <c r="C1097" s="262">
        <v>52112165</v>
      </c>
      <c r="D1097" s="258">
        <v>5</v>
      </c>
      <c r="E1097" s="258">
        <v>5211</v>
      </c>
      <c r="F1097" s="258">
        <v>2</v>
      </c>
      <c r="G1097" s="259">
        <v>1</v>
      </c>
      <c r="H1097" s="258">
        <v>65</v>
      </c>
      <c r="I1097" s="255" t="str">
        <f t="shared" si="154"/>
        <v>26923015O380</v>
      </c>
      <c r="J1097" s="255" t="s">
        <v>1083</v>
      </c>
      <c r="K1097" s="435">
        <v>0</v>
      </c>
      <c r="L1097" s="435">
        <f t="shared" si="152"/>
        <v>71931.600000000006</v>
      </c>
      <c r="M1097" s="439">
        <f t="shared" si="156"/>
        <v>0</v>
      </c>
      <c r="N1097" s="435">
        <v>71931.600000000006</v>
      </c>
      <c r="O1097" s="435">
        <v>88800.5</v>
      </c>
      <c r="P1097" s="435">
        <v>71931.600000000006</v>
      </c>
      <c r="Q1097" s="258" t="str">
        <f t="shared" si="155"/>
        <v>52</v>
      </c>
      <c r="R1097" s="439">
        <f t="shared" si="157"/>
        <v>71931.600000000006</v>
      </c>
    </row>
    <row r="1098" spans="1:18">
      <c r="A1098" s="600">
        <v>269230</v>
      </c>
      <c r="B1098" s="600" t="s">
        <v>976</v>
      </c>
      <c r="C1098" s="262">
        <v>56512165</v>
      </c>
      <c r="D1098" s="258">
        <v>5</v>
      </c>
      <c r="E1098" s="258">
        <v>5651</v>
      </c>
      <c r="F1098" s="258">
        <v>2</v>
      </c>
      <c r="G1098" s="259">
        <v>1</v>
      </c>
      <c r="H1098" s="258">
        <v>65</v>
      </c>
      <c r="I1098" s="255" t="str">
        <f t="shared" si="154"/>
        <v>26923015O380</v>
      </c>
      <c r="J1098" s="255" t="s">
        <v>1083</v>
      </c>
      <c r="K1098" s="435">
        <v>0</v>
      </c>
      <c r="L1098" s="435">
        <f t="shared" si="152"/>
        <v>10904</v>
      </c>
      <c r="M1098" s="439">
        <f t="shared" si="156"/>
        <v>0</v>
      </c>
      <c r="N1098" s="435">
        <v>10904</v>
      </c>
      <c r="O1098" s="435">
        <v>11600</v>
      </c>
      <c r="P1098" s="435">
        <v>10904</v>
      </c>
      <c r="Q1098" s="258" t="str">
        <f t="shared" si="155"/>
        <v>52</v>
      </c>
      <c r="R1098" s="439">
        <f t="shared" si="157"/>
        <v>10904</v>
      </c>
    </row>
    <row r="1099" spans="1:18">
      <c r="A1099" s="600">
        <v>311215</v>
      </c>
      <c r="B1099" s="600">
        <v>111280</v>
      </c>
      <c r="C1099" s="262">
        <v>12111100</v>
      </c>
      <c r="D1099" s="258">
        <v>1</v>
      </c>
      <c r="E1099" s="258">
        <v>1211</v>
      </c>
      <c r="F1099" s="258">
        <v>1</v>
      </c>
      <c r="G1099" s="259">
        <v>1</v>
      </c>
      <c r="H1099" s="258">
        <v>0</v>
      </c>
      <c r="I1099" s="255" t="str">
        <f t="shared" si="154"/>
        <v>311215111280</v>
      </c>
      <c r="J1099" s="255"/>
      <c r="K1099" s="435">
        <v>6924099</v>
      </c>
      <c r="L1099" s="435">
        <f t="shared" si="152"/>
        <v>6502427.8799999999</v>
      </c>
      <c r="M1099" s="439">
        <f t="shared" si="156"/>
        <v>6924099</v>
      </c>
      <c r="N1099" s="435">
        <v>6502427.8799999999</v>
      </c>
      <c r="O1099" s="435">
        <v>6502427.8799999999</v>
      </c>
      <c r="Q1099" s="258" t="str">
        <f t="shared" si="155"/>
        <v>11</v>
      </c>
      <c r="R1099" s="439">
        <f t="shared" si="157"/>
        <v>0</v>
      </c>
    </row>
    <row r="1100" spans="1:18">
      <c r="A1100" s="600">
        <v>311215</v>
      </c>
      <c r="B1100" s="600">
        <v>111280</v>
      </c>
      <c r="C1100" s="262">
        <v>22211100</v>
      </c>
      <c r="D1100" s="258">
        <v>2</v>
      </c>
      <c r="E1100" s="258">
        <v>2221</v>
      </c>
      <c r="F1100" s="258">
        <v>1</v>
      </c>
      <c r="G1100" s="259">
        <v>1</v>
      </c>
      <c r="H1100" s="258">
        <v>0</v>
      </c>
      <c r="I1100" s="255" t="str">
        <f t="shared" si="154"/>
        <v>311215111280</v>
      </c>
      <c r="J1100" s="255"/>
      <c r="K1100" s="435">
        <v>0</v>
      </c>
      <c r="L1100" s="435">
        <f t="shared" si="152"/>
        <v>31020</v>
      </c>
      <c r="M1100" s="439">
        <f t="shared" si="156"/>
        <v>0</v>
      </c>
      <c r="N1100" s="435">
        <v>31020</v>
      </c>
      <c r="O1100" s="435">
        <v>31020</v>
      </c>
      <c r="Q1100" s="258" t="str">
        <f t="shared" si="155"/>
        <v>21</v>
      </c>
      <c r="R1100" s="439">
        <f t="shared" si="157"/>
        <v>0</v>
      </c>
    </row>
    <row r="1101" spans="1:18">
      <c r="A1101" s="600">
        <v>311215</v>
      </c>
      <c r="B1101" s="600">
        <v>111280</v>
      </c>
      <c r="C1101" s="262">
        <v>33621100</v>
      </c>
      <c r="D1101" s="258">
        <v>3</v>
      </c>
      <c r="E1101" s="258">
        <v>3362</v>
      </c>
      <c r="F1101" s="258">
        <v>1</v>
      </c>
      <c r="G1101" s="259">
        <v>1</v>
      </c>
      <c r="H1101" s="258">
        <v>0</v>
      </c>
      <c r="I1101" s="255" t="str">
        <f t="shared" si="154"/>
        <v>311215111280</v>
      </c>
      <c r="J1101" s="255"/>
      <c r="K1101" s="435">
        <v>50000</v>
      </c>
      <c r="L1101" s="435">
        <f t="shared" si="152"/>
        <v>95212.800000000003</v>
      </c>
      <c r="M1101" s="439">
        <f t="shared" si="156"/>
        <v>50000</v>
      </c>
      <c r="N1101" s="435">
        <v>95212.800000000003</v>
      </c>
      <c r="O1101" s="435">
        <v>95212.800000000003</v>
      </c>
      <c r="Q1101" s="258" t="str">
        <f t="shared" si="155"/>
        <v>31</v>
      </c>
      <c r="R1101" s="439">
        <f t="shared" si="157"/>
        <v>0</v>
      </c>
    </row>
    <row r="1102" spans="1:18">
      <c r="A1102" s="600">
        <v>311215</v>
      </c>
      <c r="B1102" s="600">
        <v>111280</v>
      </c>
      <c r="C1102" s="262">
        <v>34111100</v>
      </c>
      <c r="D1102" s="258">
        <v>3</v>
      </c>
      <c r="E1102" s="258">
        <v>3411</v>
      </c>
      <c r="F1102" s="258">
        <v>1</v>
      </c>
      <c r="G1102" s="259">
        <v>1</v>
      </c>
      <c r="H1102" s="258">
        <v>0</v>
      </c>
      <c r="I1102" s="255" t="str">
        <f t="shared" si="154"/>
        <v>311215111280</v>
      </c>
      <c r="J1102" s="255"/>
      <c r="K1102" s="435">
        <v>0</v>
      </c>
      <c r="L1102" s="435">
        <f t="shared" si="152"/>
        <v>257</v>
      </c>
      <c r="M1102" s="439">
        <f t="shared" si="156"/>
        <v>0</v>
      </c>
      <c r="N1102" s="435">
        <v>257</v>
      </c>
      <c r="O1102" s="435">
        <v>257</v>
      </c>
      <c r="Q1102" s="258" t="str">
        <f t="shared" si="155"/>
        <v>31</v>
      </c>
      <c r="R1102" s="439">
        <f t="shared" si="157"/>
        <v>0</v>
      </c>
    </row>
    <row r="1103" spans="1:18">
      <c r="A1103" s="600">
        <v>311215</v>
      </c>
      <c r="B1103" s="600" t="s">
        <v>975</v>
      </c>
      <c r="C1103" s="262">
        <v>11311100</v>
      </c>
      <c r="D1103" s="258">
        <v>1</v>
      </c>
      <c r="E1103" s="258">
        <v>1131</v>
      </c>
      <c r="F1103" s="258">
        <v>1</v>
      </c>
      <c r="G1103" s="259">
        <v>1</v>
      </c>
      <c r="H1103" s="258">
        <v>0</v>
      </c>
      <c r="I1103" s="255" t="str">
        <f t="shared" si="154"/>
        <v>31121515O280</v>
      </c>
      <c r="J1103" s="255"/>
      <c r="K1103" s="435">
        <v>5271383</v>
      </c>
      <c r="L1103" s="435">
        <f t="shared" si="152"/>
        <v>5271383</v>
      </c>
      <c r="M1103" s="439">
        <f t="shared" si="156"/>
        <v>5271383</v>
      </c>
      <c r="N1103" s="435">
        <v>5271383</v>
      </c>
      <c r="O1103" s="435">
        <v>5271383</v>
      </c>
      <c r="P1103" s="435">
        <v>5271383</v>
      </c>
      <c r="Q1103" s="258" t="str">
        <f t="shared" si="155"/>
        <v>11</v>
      </c>
      <c r="R1103" s="439">
        <f t="shared" si="157"/>
        <v>5271383</v>
      </c>
    </row>
    <row r="1104" spans="1:18">
      <c r="A1104" s="600">
        <v>311215</v>
      </c>
      <c r="B1104" s="600" t="s">
        <v>975</v>
      </c>
      <c r="C1104" s="262">
        <v>11312100</v>
      </c>
      <c r="D1104" s="258">
        <v>1</v>
      </c>
      <c r="E1104" s="258">
        <v>1131</v>
      </c>
      <c r="F1104" s="258">
        <v>2</v>
      </c>
      <c r="G1104" s="259">
        <v>1</v>
      </c>
      <c r="H1104" s="258">
        <v>0</v>
      </c>
      <c r="I1104" s="255" t="str">
        <f t="shared" si="154"/>
        <v>31121515O280</v>
      </c>
      <c r="J1104" s="255"/>
      <c r="K1104" s="435">
        <v>3162830</v>
      </c>
      <c r="L1104" s="435">
        <f t="shared" si="152"/>
        <v>3162830</v>
      </c>
      <c r="M1104" s="439">
        <f t="shared" si="156"/>
        <v>3162830</v>
      </c>
      <c r="N1104" s="435">
        <v>3162830</v>
      </c>
      <c r="O1104" s="435">
        <v>3162830</v>
      </c>
      <c r="P1104" s="435">
        <v>3162830</v>
      </c>
      <c r="Q1104" s="258" t="str">
        <f t="shared" si="155"/>
        <v>12</v>
      </c>
      <c r="R1104" s="439">
        <f t="shared" si="157"/>
        <v>3162830</v>
      </c>
    </row>
    <row r="1105" spans="1:18">
      <c r="A1105" s="600">
        <v>311215</v>
      </c>
      <c r="B1105" s="600" t="s">
        <v>975</v>
      </c>
      <c r="C1105" s="262">
        <v>11321100</v>
      </c>
      <c r="D1105" s="258">
        <v>1</v>
      </c>
      <c r="E1105" s="258">
        <v>1132</v>
      </c>
      <c r="F1105" s="258">
        <v>1</v>
      </c>
      <c r="G1105" s="259">
        <v>1</v>
      </c>
      <c r="H1105" s="258">
        <v>0</v>
      </c>
      <c r="I1105" s="255" t="str">
        <f t="shared" si="154"/>
        <v>31121515O280</v>
      </c>
      <c r="J1105" s="255"/>
      <c r="K1105" s="435">
        <v>10302272</v>
      </c>
      <c r="L1105" s="435">
        <f t="shared" si="152"/>
        <v>9375192.0600000005</v>
      </c>
      <c r="M1105" s="439">
        <f t="shared" si="156"/>
        <v>10302272</v>
      </c>
      <c r="N1105" s="435">
        <v>9375192.0600000005</v>
      </c>
      <c r="O1105" s="435">
        <v>9375192.0600000005</v>
      </c>
      <c r="P1105" s="435">
        <v>9375192.0600000005</v>
      </c>
      <c r="Q1105" s="258" t="str">
        <f t="shared" si="155"/>
        <v>11</v>
      </c>
      <c r="R1105" s="439">
        <f t="shared" si="157"/>
        <v>9375192.0600000005</v>
      </c>
    </row>
    <row r="1106" spans="1:18">
      <c r="A1106" s="600">
        <v>311215</v>
      </c>
      <c r="B1106" s="600" t="s">
        <v>975</v>
      </c>
      <c r="C1106" s="262">
        <v>11322100</v>
      </c>
      <c r="D1106" s="258">
        <v>1</v>
      </c>
      <c r="E1106" s="258">
        <v>1132</v>
      </c>
      <c r="F1106" s="258">
        <v>2</v>
      </c>
      <c r="G1106" s="259">
        <v>1</v>
      </c>
      <c r="H1106" s="258">
        <v>0</v>
      </c>
      <c r="I1106" s="255" t="str">
        <f t="shared" si="154"/>
        <v>31121515O280</v>
      </c>
      <c r="J1106" s="255"/>
      <c r="K1106" s="435">
        <v>6181364</v>
      </c>
      <c r="L1106" s="435">
        <f t="shared" si="152"/>
        <v>5668586</v>
      </c>
      <c r="M1106" s="439">
        <f t="shared" si="156"/>
        <v>6181364</v>
      </c>
      <c r="N1106" s="435">
        <v>5668586</v>
      </c>
      <c r="O1106" s="435">
        <v>5668586</v>
      </c>
      <c r="P1106" s="435">
        <v>5668586</v>
      </c>
      <c r="Q1106" s="258" t="str">
        <f t="shared" si="155"/>
        <v>12</v>
      </c>
      <c r="R1106" s="439">
        <f t="shared" si="157"/>
        <v>5668586</v>
      </c>
    </row>
    <row r="1107" spans="1:18">
      <c r="A1107" s="600">
        <v>311215</v>
      </c>
      <c r="B1107" s="600" t="s">
        <v>975</v>
      </c>
      <c r="C1107" s="262">
        <v>12212108</v>
      </c>
      <c r="D1107" s="258">
        <v>1</v>
      </c>
      <c r="E1107" s="258">
        <v>1221</v>
      </c>
      <c r="F1107" s="258">
        <v>2</v>
      </c>
      <c r="G1107" s="259">
        <v>1</v>
      </c>
      <c r="H1107" s="258">
        <v>8</v>
      </c>
      <c r="I1107" s="255" t="str">
        <f t="shared" si="154"/>
        <v>31121515O280</v>
      </c>
      <c r="J1107" s="255"/>
      <c r="K1107" s="435">
        <v>4818916</v>
      </c>
      <c r="L1107" s="435">
        <f t="shared" si="152"/>
        <v>4081533.41</v>
      </c>
      <c r="M1107" s="439">
        <f t="shared" si="156"/>
        <v>4818916</v>
      </c>
      <c r="N1107" s="435">
        <v>4081533.41</v>
      </c>
      <c r="O1107" s="435">
        <v>4081533.41</v>
      </c>
      <c r="P1107" s="435">
        <v>4081533.41</v>
      </c>
      <c r="Q1107" s="258" t="str">
        <f t="shared" si="155"/>
        <v>12</v>
      </c>
      <c r="R1107" s="439">
        <f t="shared" si="157"/>
        <v>4081533.41</v>
      </c>
    </row>
    <row r="1108" spans="1:18">
      <c r="A1108" s="600">
        <v>311215</v>
      </c>
      <c r="B1108" s="600" t="s">
        <v>975</v>
      </c>
      <c r="C1108" s="262">
        <v>13111100</v>
      </c>
      <c r="D1108" s="258">
        <v>1</v>
      </c>
      <c r="E1108" s="258">
        <v>1311</v>
      </c>
      <c r="F1108" s="258">
        <v>1</v>
      </c>
      <c r="G1108" s="259">
        <v>1</v>
      </c>
      <c r="H1108" s="258">
        <v>0</v>
      </c>
      <c r="I1108" s="255" t="str">
        <f t="shared" si="154"/>
        <v>31121515O280</v>
      </c>
      <c r="J1108" s="255"/>
      <c r="K1108" s="435">
        <v>162838</v>
      </c>
      <c r="L1108" s="435">
        <f t="shared" si="152"/>
        <v>131686.1</v>
      </c>
      <c r="M1108" s="439">
        <f t="shared" si="156"/>
        <v>162838</v>
      </c>
      <c r="N1108" s="435">
        <v>131686.1</v>
      </c>
      <c r="O1108" s="435">
        <v>131686.1</v>
      </c>
      <c r="P1108" s="435">
        <v>131686.1</v>
      </c>
      <c r="Q1108" s="258" t="str">
        <f t="shared" si="155"/>
        <v>11</v>
      </c>
      <c r="R1108" s="439">
        <f t="shared" si="157"/>
        <v>131686.1</v>
      </c>
    </row>
    <row r="1109" spans="1:18">
      <c r="A1109" s="600">
        <v>311215</v>
      </c>
      <c r="B1109" s="600" t="s">
        <v>975</v>
      </c>
      <c r="C1109" s="262">
        <v>13112100</v>
      </c>
      <c r="D1109" s="258">
        <v>1</v>
      </c>
      <c r="E1109" s="258">
        <v>1311</v>
      </c>
      <c r="F1109" s="258">
        <v>2</v>
      </c>
      <c r="G1109" s="259">
        <v>1</v>
      </c>
      <c r="H1109" s="258">
        <v>0</v>
      </c>
      <c r="I1109" s="255" t="str">
        <f t="shared" si="154"/>
        <v>31121515O280</v>
      </c>
      <c r="J1109" s="255"/>
      <c r="K1109" s="435">
        <v>97703</v>
      </c>
      <c r="L1109" s="435">
        <f t="shared" si="152"/>
        <v>77475.5</v>
      </c>
      <c r="M1109" s="439">
        <f t="shared" si="156"/>
        <v>97703</v>
      </c>
      <c r="N1109" s="435">
        <v>77475.5</v>
      </c>
      <c r="O1109" s="435">
        <v>77475.5</v>
      </c>
      <c r="P1109" s="435">
        <v>77475.5</v>
      </c>
      <c r="Q1109" s="258" t="str">
        <f t="shared" si="155"/>
        <v>12</v>
      </c>
      <c r="R1109" s="439">
        <f t="shared" si="157"/>
        <v>77475.5</v>
      </c>
    </row>
    <row r="1110" spans="1:18">
      <c r="A1110" s="600">
        <v>311215</v>
      </c>
      <c r="B1110" s="600" t="s">
        <v>975</v>
      </c>
      <c r="C1110" s="262">
        <v>13211100</v>
      </c>
      <c r="D1110" s="258">
        <v>1</v>
      </c>
      <c r="E1110" s="258">
        <v>1321</v>
      </c>
      <c r="F1110" s="258">
        <v>1</v>
      </c>
      <c r="G1110" s="259">
        <v>1</v>
      </c>
      <c r="H1110" s="258">
        <v>0</v>
      </c>
      <c r="I1110" s="255" t="str">
        <f t="shared" si="154"/>
        <v>31121515O280</v>
      </c>
      <c r="J1110" s="255"/>
      <c r="K1110" s="435">
        <v>444121</v>
      </c>
      <c r="L1110" s="435">
        <f t="shared" si="152"/>
        <v>434121</v>
      </c>
      <c r="M1110" s="439">
        <f t="shared" si="156"/>
        <v>444121</v>
      </c>
      <c r="N1110" s="435">
        <v>434121</v>
      </c>
      <c r="O1110" s="435">
        <v>434121</v>
      </c>
      <c r="P1110" s="435">
        <v>434121</v>
      </c>
      <c r="Q1110" s="258" t="str">
        <f t="shared" si="155"/>
        <v>11</v>
      </c>
      <c r="R1110" s="439">
        <f t="shared" si="157"/>
        <v>434121</v>
      </c>
    </row>
    <row r="1111" spans="1:18">
      <c r="A1111" s="600">
        <v>311215</v>
      </c>
      <c r="B1111" s="600" t="s">
        <v>975</v>
      </c>
      <c r="C1111" s="262">
        <v>13212100</v>
      </c>
      <c r="D1111" s="258">
        <v>1</v>
      </c>
      <c r="E1111" s="258">
        <v>1321</v>
      </c>
      <c r="F1111" s="258">
        <v>2</v>
      </c>
      <c r="G1111" s="259">
        <v>1</v>
      </c>
      <c r="H1111" s="258">
        <v>0</v>
      </c>
      <c r="I1111" s="255" t="str">
        <f t="shared" si="154"/>
        <v>31121515O280</v>
      </c>
      <c r="J1111" s="255"/>
      <c r="K1111" s="435">
        <v>266472</v>
      </c>
      <c r="L1111" s="435">
        <f t="shared" si="152"/>
        <v>256472</v>
      </c>
      <c r="M1111" s="439">
        <f t="shared" si="156"/>
        <v>266472</v>
      </c>
      <c r="N1111" s="435">
        <v>256472</v>
      </c>
      <c r="O1111" s="435">
        <v>256472</v>
      </c>
      <c r="P1111" s="435">
        <v>256472</v>
      </c>
      <c r="Q1111" s="258" t="str">
        <f t="shared" si="155"/>
        <v>12</v>
      </c>
      <c r="R1111" s="439">
        <f t="shared" si="157"/>
        <v>256472</v>
      </c>
    </row>
    <row r="1112" spans="1:18">
      <c r="A1112" s="600">
        <v>311215</v>
      </c>
      <c r="B1112" s="600" t="s">
        <v>975</v>
      </c>
      <c r="C1112" s="262">
        <v>13221100</v>
      </c>
      <c r="D1112" s="258">
        <v>1</v>
      </c>
      <c r="E1112" s="258">
        <v>1322</v>
      </c>
      <c r="F1112" s="258">
        <v>1</v>
      </c>
      <c r="G1112" s="259">
        <v>1</v>
      </c>
      <c r="H1112" s="258">
        <v>0</v>
      </c>
      <c r="I1112" s="255" t="str">
        <f t="shared" si="154"/>
        <v>31121515O280</v>
      </c>
      <c r="J1112" s="255"/>
      <c r="K1112" s="435">
        <v>9000</v>
      </c>
      <c r="L1112" s="435">
        <f t="shared" si="152"/>
        <v>8870.08</v>
      </c>
      <c r="M1112" s="439">
        <f t="shared" si="156"/>
        <v>9000</v>
      </c>
      <c r="N1112" s="435">
        <v>8870.08</v>
      </c>
      <c r="O1112" s="435">
        <v>9000</v>
      </c>
      <c r="P1112" s="435">
        <v>8870.08</v>
      </c>
      <c r="Q1112" s="258" t="str">
        <f t="shared" si="155"/>
        <v>11</v>
      </c>
      <c r="R1112" s="439">
        <f t="shared" si="157"/>
        <v>8870.08</v>
      </c>
    </row>
    <row r="1113" spans="1:18">
      <c r="A1113" s="600">
        <v>311215</v>
      </c>
      <c r="B1113" s="600" t="s">
        <v>975</v>
      </c>
      <c r="C1113" s="262">
        <v>13222100</v>
      </c>
      <c r="D1113" s="258">
        <v>1</v>
      </c>
      <c r="E1113" s="258">
        <v>1322</v>
      </c>
      <c r="F1113" s="258">
        <v>2</v>
      </c>
      <c r="G1113" s="259">
        <v>1</v>
      </c>
      <c r="H1113" s="258">
        <v>0</v>
      </c>
      <c r="I1113" s="255" t="str">
        <f t="shared" si="154"/>
        <v>31121515O280</v>
      </c>
      <c r="J1113" s="255"/>
      <c r="K1113" s="435">
        <v>5400</v>
      </c>
      <c r="L1113" s="435">
        <f t="shared" si="152"/>
        <v>4500</v>
      </c>
      <c r="M1113" s="439">
        <f t="shared" si="156"/>
        <v>5400</v>
      </c>
      <c r="N1113" s="435">
        <v>4500</v>
      </c>
      <c r="O1113" s="435">
        <v>5400</v>
      </c>
      <c r="P1113" s="435">
        <v>4500</v>
      </c>
      <c r="Q1113" s="258" t="str">
        <f t="shared" si="155"/>
        <v>12</v>
      </c>
      <c r="R1113" s="439">
        <f t="shared" si="157"/>
        <v>4500</v>
      </c>
    </row>
    <row r="1114" spans="1:18">
      <c r="A1114" s="600">
        <v>311215</v>
      </c>
      <c r="B1114" s="600" t="s">
        <v>975</v>
      </c>
      <c r="C1114" s="262">
        <v>13231100</v>
      </c>
      <c r="D1114" s="258">
        <v>1</v>
      </c>
      <c r="E1114" s="258">
        <v>1323</v>
      </c>
      <c r="F1114" s="258">
        <v>1</v>
      </c>
      <c r="G1114" s="259">
        <v>1</v>
      </c>
      <c r="H1114" s="258">
        <v>0</v>
      </c>
      <c r="I1114" s="255" t="str">
        <f t="shared" si="154"/>
        <v>31121515O280</v>
      </c>
      <c r="J1114" s="255"/>
      <c r="K1114" s="435">
        <v>2273865</v>
      </c>
      <c r="L1114" s="435">
        <f t="shared" si="152"/>
        <v>1519243.24</v>
      </c>
      <c r="M1114" s="439">
        <f t="shared" si="156"/>
        <v>2273865</v>
      </c>
      <c r="N1114" s="435">
        <v>1519243.24</v>
      </c>
      <c r="O1114" s="435">
        <v>1519243.24</v>
      </c>
      <c r="P1114" s="435">
        <v>1519243.24</v>
      </c>
      <c r="Q1114" s="258" t="str">
        <f t="shared" si="155"/>
        <v>11</v>
      </c>
      <c r="R1114" s="439">
        <f t="shared" si="157"/>
        <v>1519243.24</v>
      </c>
    </row>
    <row r="1115" spans="1:18">
      <c r="A1115" s="600">
        <v>311215</v>
      </c>
      <c r="B1115" s="600" t="s">
        <v>975</v>
      </c>
      <c r="C1115" s="262">
        <v>13232100</v>
      </c>
      <c r="D1115" s="258">
        <v>1</v>
      </c>
      <c r="E1115" s="258">
        <v>1323</v>
      </c>
      <c r="F1115" s="258">
        <v>2</v>
      </c>
      <c r="G1115" s="259">
        <v>1</v>
      </c>
      <c r="H1115" s="258">
        <v>0</v>
      </c>
      <c r="I1115" s="255" t="str">
        <f t="shared" si="154"/>
        <v>31121515O280</v>
      </c>
      <c r="J1115" s="255"/>
      <c r="K1115" s="435">
        <v>1364319</v>
      </c>
      <c r="L1115" s="435">
        <f t="shared" si="152"/>
        <v>0</v>
      </c>
      <c r="M1115" s="439">
        <f t="shared" si="156"/>
        <v>1364319</v>
      </c>
      <c r="N1115" s="435">
        <v>0</v>
      </c>
      <c r="Q1115" s="258" t="str">
        <f t="shared" si="155"/>
        <v>12</v>
      </c>
      <c r="R1115" s="439">
        <f t="shared" si="157"/>
        <v>0</v>
      </c>
    </row>
    <row r="1116" spans="1:18">
      <c r="A1116" s="600">
        <v>311215</v>
      </c>
      <c r="B1116" s="600" t="s">
        <v>975</v>
      </c>
      <c r="C1116" s="262">
        <v>13232108</v>
      </c>
      <c r="D1116" s="258">
        <v>1</v>
      </c>
      <c r="E1116" s="258">
        <v>1323</v>
      </c>
      <c r="F1116" s="258">
        <v>2</v>
      </c>
      <c r="G1116" s="259">
        <v>1</v>
      </c>
      <c r="H1116" s="258">
        <v>8</v>
      </c>
      <c r="I1116" s="255" t="str">
        <f t="shared" si="154"/>
        <v>31121515O280</v>
      </c>
      <c r="J1116" s="255"/>
      <c r="K1116" s="435">
        <v>477959</v>
      </c>
      <c r="L1116" s="435">
        <f t="shared" si="152"/>
        <v>0</v>
      </c>
      <c r="M1116" s="439">
        <f t="shared" si="156"/>
        <v>477959</v>
      </c>
      <c r="N1116" s="435">
        <v>0</v>
      </c>
      <c r="Q1116" s="258" t="str">
        <f t="shared" si="155"/>
        <v>12</v>
      </c>
      <c r="R1116" s="439">
        <f t="shared" si="157"/>
        <v>0</v>
      </c>
    </row>
    <row r="1117" spans="1:18">
      <c r="A1117" s="600">
        <v>311215</v>
      </c>
      <c r="B1117" s="600" t="s">
        <v>975</v>
      </c>
      <c r="C1117" s="262">
        <v>13311100</v>
      </c>
      <c r="D1117" s="258">
        <v>1</v>
      </c>
      <c r="E1117" s="258">
        <v>1331</v>
      </c>
      <c r="F1117" s="258">
        <v>1</v>
      </c>
      <c r="G1117" s="259">
        <v>1</v>
      </c>
      <c r="H1117" s="258">
        <v>0</v>
      </c>
      <c r="I1117" s="255" t="str">
        <f t="shared" si="154"/>
        <v>31121515O280</v>
      </c>
      <c r="J1117" s="255"/>
      <c r="K1117" s="435">
        <v>1588297</v>
      </c>
      <c r="L1117" s="435">
        <f t="shared" si="152"/>
        <v>1588297</v>
      </c>
      <c r="M1117" s="439">
        <f t="shared" si="156"/>
        <v>1588297</v>
      </c>
      <c r="N1117" s="435">
        <v>1588297</v>
      </c>
      <c r="O1117" s="435">
        <v>1588297</v>
      </c>
      <c r="P1117" s="435">
        <v>1588297</v>
      </c>
      <c r="Q1117" s="258" t="str">
        <f t="shared" si="155"/>
        <v>11</v>
      </c>
      <c r="R1117" s="439">
        <f t="shared" si="157"/>
        <v>1588297</v>
      </c>
    </row>
    <row r="1118" spans="1:18">
      <c r="A1118" s="600">
        <v>311215</v>
      </c>
      <c r="B1118" s="600" t="s">
        <v>975</v>
      </c>
      <c r="C1118" s="262">
        <v>13312100</v>
      </c>
      <c r="D1118" s="258">
        <v>1</v>
      </c>
      <c r="E1118" s="258">
        <v>1331</v>
      </c>
      <c r="F1118" s="258">
        <v>2</v>
      </c>
      <c r="G1118" s="259">
        <v>1</v>
      </c>
      <c r="H1118" s="258">
        <v>0</v>
      </c>
      <c r="I1118" s="255" t="str">
        <f t="shared" si="154"/>
        <v>31121515O280</v>
      </c>
      <c r="J1118" s="255"/>
      <c r="K1118" s="435">
        <v>952978</v>
      </c>
      <c r="L1118" s="435">
        <f t="shared" si="152"/>
        <v>944325.68</v>
      </c>
      <c r="M1118" s="439">
        <f t="shared" si="156"/>
        <v>952978</v>
      </c>
      <c r="N1118" s="435">
        <v>944325.68</v>
      </c>
      <c r="O1118" s="435">
        <v>952978</v>
      </c>
      <c r="P1118" s="435">
        <v>944325.67999999993</v>
      </c>
      <c r="Q1118" s="258" t="str">
        <f t="shared" si="155"/>
        <v>12</v>
      </c>
      <c r="R1118" s="439">
        <f t="shared" si="157"/>
        <v>944325.67999999993</v>
      </c>
    </row>
    <row r="1119" spans="1:18">
      <c r="A1119" s="600">
        <v>311215</v>
      </c>
      <c r="B1119" s="600" t="s">
        <v>975</v>
      </c>
      <c r="C1119" s="262">
        <v>13321100</v>
      </c>
      <c r="D1119" s="258">
        <v>1</v>
      </c>
      <c r="E1119" s="258">
        <v>1332</v>
      </c>
      <c r="F1119" s="258">
        <v>1</v>
      </c>
      <c r="G1119" s="259">
        <v>1</v>
      </c>
      <c r="H1119" s="258">
        <v>0</v>
      </c>
      <c r="I1119" s="255" t="str">
        <f t="shared" si="154"/>
        <v>31121515O280</v>
      </c>
      <c r="J1119" s="255"/>
      <c r="K1119" s="435">
        <v>914990</v>
      </c>
      <c r="L1119" s="435">
        <f t="shared" si="152"/>
        <v>914990</v>
      </c>
      <c r="M1119" s="439">
        <f t="shared" si="156"/>
        <v>914990</v>
      </c>
      <c r="N1119" s="435">
        <v>914990</v>
      </c>
      <c r="O1119" s="435">
        <v>914990</v>
      </c>
      <c r="P1119" s="435">
        <v>914990</v>
      </c>
      <c r="Q1119" s="258" t="str">
        <f t="shared" si="155"/>
        <v>11</v>
      </c>
      <c r="R1119" s="439">
        <f t="shared" si="157"/>
        <v>914990</v>
      </c>
    </row>
    <row r="1120" spans="1:18">
      <c r="A1120" s="600">
        <v>311215</v>
      </c>
      <c r="B1120" s="600" t="s">
        <v>975</v>
      </c>
      <c r="C1120" s="262">
        <v>13322100</v>
      </c>
      <c r="D1120" s="258">
        <v>1</v>
      </c>
      <c r="E1120" s="258">
        <v>1332</v>
      </c>
      <c r="F1120" s="258">
        <v>2</v>
      </c>
      <c r="G1120" s="259">
        <v>1</v>
      </c>
      <c r="H1120" s="258">
        <v>0</v>
      </c>
      <c r="I1120" s="255" t="str">
        <f t="shared" si="154"/>
        <v>31121515O280</v>
      </c>
      <c r="J1120" s="255"/>
      <c r="K1120" s="435">
        <v>548994</v>
      </c>
      <c r="L1120" s="435">
        <f t="shared" si="152"/>
        <v>538947.99</v>
      </c>
      <c r="M1120" s="439">
        <f t="shared" si="156"/>
        <v>548994</v>
      </c>
      <c r="N1120" s="435">
        <v>538947.99</v>
      </c>
      <c r="O1120" s="435">
        <v>548994</v>
      </c>
      <c r="P1120" s="435">
        <v>538947.99</v>
      </c>
      <c r="Q1120" s="258" t="str">
        <f t="shared" si="155"/>
        <v>12</v>
      </c>
      <c r="R1120" s="439">
        <f t="shared" si="157"/>
        <v>538947.99</v>
      </c>
    </row>
    <row r="1121" spans="1:18">
      <c r="A1121" s="600">
        <v>311215</v>
      </c>
      <c r="B1121" s="600" t="s">
        <v>975</v>
      </c>
      <c r="C1121" s="262">
        <v>13431100</v>
      </c>
      <c r="D1121" s="258">
        <v>1</v>
      </c>
      <c r="E1121" s="258">
        <v>1343</v>
      </c>
      <c r="F1121" s="258">
        <v>1</v>
      </c>
      <c r="G1121" s="259">
        <v>1</v>
      </c>
      <c r="H1121" s="258">
        <v>0</v>
      </c>
      <c r="I1121" s="255" t="str">
        <f t="shared" si="154"/>
        <v>31121515O280</v>
      </c>
      <c r="J1121" s="255"/>
      <c r="K1121" s="435">
        <v>1221479</v>
      </c>
      <c r="L1121" s="435">
        <f t="shared" si="152"/>
        <v>1221479</v>
      </c>
      <c r="M1121" s="439">
        <f t="shared" si="156"/>
        <v>1221479</v>
      </c>
      <c r="N1121" s="435">
        <v>1221479</v>
      </c>
      <c r="O1121" s="435">
        <v>1221479</v>
      </c>
      <c r="P1121" s="435">
        <v>1221479</v>
      </c>
      <c r="Q1121" s="258" t="str">
        <f t="shared" si="155"/>
        <v>11</v>
      </c>
      <c r="R1121" s="439">
        <f t="shared" si="157"/>
        <v>1221479</v>
      </c>
    </row>
    <row r="1122" spans="1:18">
      <c r="A1122" s="600">
        <v>311215</v>
      </c>
      <c r="B1122" s="600" t="s">
        <v>975</v>
      </c>
      <c r="C1122" s="262">
        <v>13432100</v>
      </c>
      <c r="D1122" s="258">
        <v>1</v>
      </c>
      <c r="E1122" s="258">
        <v>1343</v>
      </c>
      <c r="F1122" s="258">
        <v>2</v>
      </c>
      <c r="G1122" s="259">
        <v>1</v>
      </c>
      <c r="H1122" s="258">
        <v>0</v>
      </c>
      <c r="I1122" s="255" t="str">
        <f t="shared" si="154"/>
        <v>31121515O280</v>
      </c>
      <c r="J1122" s="255"/>
      <c r="K1122" s="435">
        <v>732887</v>
      </c>
      <c r="L1122" s="435">
        <f t="shared" si="152"/>
        <v>531753.62</v>
      </c>
      <c r="M1122" s="439">
        <f t="shared" si="156"/>
        <v>732887</v>
      </c>
      <c r="N1122" s="435">
        <v>531753.62</v>
      </c>
      <c r="O1122" s="435">
        <v>531753.62</v>
      </c>
      <c r="P1122" s="435">
        <v>531753.62</v>
      </c>
      <c r="Q1122" s="258" t="str">
        <f t="shared" si="155"/>
        <v>12</v>
      </c>
      <c r="R1122" s="439">
        <f t="shared" si="157"/>
        <v>531753.62</v>
      </c>
    </row>
    <row r="1123" spans="1:18">
      <c r="A1123" s="600">
        <v>311215</v>
      </c>
      <c r="B1123" s="600" t="s">
        <v>975</v>
      </c>
      <c r="C1123" s="262">
        <v>14111201</v>
      </c>
      <c r="D1123" s="258">
        <v>1</v>
      </c>
      <c r="E1123" s="258">
        <v>1411</v>
      </c>
      <c r="F1123" s="258">
        <v>1</v>
      </c>
      <c r="G1123" s="259">
        <v>2</v>
      </c>
      <c r="H1123" s="258">
        <v>1</v>
      </c>
      <c r="I1123" s="255" t="str">
        <f t="shared" si="154"/>
        <v>31121515O280</v>
      </c>
      <c r="J1123" s="255"/>
      <c r="K1123" s="435">
        <v>1678404</v>
      </c>
      <c r="L1123" s="435">
        <f t="shared" si="152"/>
        <v>1448101.74</v>
      </c>
      <c r="M1123" s="439">
        <f t="shared" si="156"/>
        <v>1678404</v>
      </c>
      <c r="N1123" s="435">
        <v>1448101.74</v>
      </c>
      <c r="O1123" s="435">
        <f t="shared" ref="O1123:O1139" si="158">P1123</f>
        <v>1448101.74</v>
      </c>
      <c r="P1123" s="435">
        <v>1448101.74</v>
      </c>
      <c r="Q1123" s="258" t="str">
        <f t="shared" si="155"/>
        <v>11</v>
      </c>
      <c r="R1123" s="439">
        <f t="shared" si="157"/>
        <v>1448101.74</v>
      </c>
    </row>
    <row r="1124" spans="1:18">
      <c r="A1124" s="600">
        <v>311215</v>
      </c>
      <c r="B1124" s="600" t="s">
        <v>975</v>
      </c>
      <c r="C1124" s="262">
        <v>14111203</v>
      </c>
      <c r="D1124" s="258">
        <v>1</v>
      </c>
      <c r="E1124" s="258">
        <v>1411</v>
      </c>
      <c r="F1124" s="258">
        <v>1</v>
      </c>
      <c r="G1124" s="259">
        <v>2</v>
      </c>
      <c r="H1124" s="258">
        <v>3</v>
      </c>
      <c r="I1124" s="255" t="str">
        <f t="shared" si="154"/>
        <v>31121515O280</v>
      </c>
      <c r="J1124" s="255"/>
      <c r="K1124" s="435">
        <v>753381</v>
      </c>
      <c r="L1124" s="435">
        <f t="shared" si="152"/>
        <v>693491.01</v>
      </c>
      <c r="M1124" s="439">
        <f t="shared" si="156"/>
        <v>753381</v>
      </c>
      <c r="N1124" s="435">
        <v>693491.01</v>
      </c>
      <c r="O1124" s="435">
        <f t="shared" si="158"/>
        <v>693491.01000000013</v>
      </c>
      <c r="P1124" s="435">
        <v>693491.01000000013</v>
      </c>
      <c r="Q1124" s="258" t="str">
        <f t="shared" si="155"/>
        <v>11</v>
      </c>
      <c r="R1124" s="439">
        <f t="shared" si="157"/>
        <v>693491.01000000013</v>
      </c>
    </row>
    <row r="1125" spans="1:18">
      <c r="A1125" s="600">
        <v>311215</v>
      </c>
      <c r="B1125" s="600" t="s">
        <v>975</v>
      </c>
      <c r="C1125" s="262">
        <v>14112201</v>
      </c>
      <c r="D1125" s="258">
        <v>1</v>
      </c>
      <c r="E1125" s="258">
        <v>1411</v>
      </c>
      <c r="F1125" s="258">
        <v>2</v>
      </c>
      <c r="G1125" s="259">
        <v>2</v>
      </c>
      <c r="H1125" s="258">
        <v>1</v>
      </c>
      <c r="I1125" s="255" t="str">
        <f t="shared" si="154"/>
        <v>31121515O280</v>
      </c>
      <c r="J1125" s="255"/>
      <c r="K1125" s="435">
        <v>1007042</v>
      </c>
      <c r="L1125" s="435">
        <f t="shared" si="152"/>
        <v>868860.88</v>
      </c>
      <c r="M1125" s="439">
        <f t="shared" si="156"/>
        <v>1007042</v>
      </c>
      <c r="N1125" s="435">
        <v>868860.88</v>
      </c>
      <c r="O1125" s="435">
        <f t="shared" si="158"/>
        <v>868860.88000000024</v>
      </c>
      <c r="P1125" s="435">
        <v>868860.88000000024</v>
      </c>
      <c r="Q1125" s="258" t="str">
        <f t="shared" si="155"/>
        <v>12</v>
      </c>
      <c r="R1125" s="439">
        <f t="shared" si="157"/>
        <v>868860.88000000024</v>
      </c>
    </row>
    <row r="1126" spans="1:18">
      <c r="A1126" s="600">
        <v>311215</v>
      </c>
      <c r="B1126" s="600" t="s">
        <v>975</v>
      </c>
      <c r="C1126" s="262">
        <v>14112203</v>
      </c>
      <c r="D1126" s="258">
        <v>1</v>
      </c>
      <c r="E1126" s="258">
        <v>1411</v>
      </c>
      <c r="F1126" s="258">
        <v>2</v>
      </c>
      <c r="G1126" s="259">
        <v>2</v>
      </c>
      <c r="H1126" s="258">
        <v>3</v>
      </c>
      <c r="I1126" s="255" t="str">
        <f t="shared" si="154"/>
        <v>31121515O280</v>
      </c>
      <c r="J1126" s="255"/>
      <c r="K1126" s="435">
        <v>452028</v>
      </c>
      <c r="L1126" s="435">
        <f t="shared" ref="L1126:L1189" si="159">+N1126</f>
        <v>416094.25</v>
      </c>
      <c r="M1126" s="439">
        <f t="shared" si="156"/>
        <v>452028</v>
      </c>
      <c r="N1126" s="435">
        <v>416094.25</v>
      </c>
      <c r="O1126" s="435">
        <f t="shared" si="158"/>
        <v>416094.25000000006</v>
      </c>
      <c r="P1126" s="435">
        <v>416094.25000000006</v>
      </c>
      <c r="Q1126" s="258" t="str">
        <f t="shared" si="155"/>
        <v>12</v>
      </c>
      <c r="R1126" s="439">
        <f t="shared" si="157"/>
        <v>416094.25000000006</v>
      </c>
    </row>
    <row r="1127" spans="1:18">
      <c r="A1127" s="600">
        <v>311215</v>
      </c>
      <c r="B1127" s="600" t="s">
        <v>975</v>
      </c>
      <c r="C1127" s="262">
        <v>14112208</v>
      </c>
      <c r="D1127" s="258">
        <v>1</v>
      </c>
      <c r="E1127" s="258">
        <v>1411</v>
      </c>
      <c r="F1127" s="258">
        <v>2</v>
      </c>
      <c r="G1127" s="259">
        <v>2</v>
      </c>
      <c r="H1127" s="258">
        <v>8</v>
      </c>
      <c r="I1127" s="255" t="str">
        <f t="shared" si="154"/>
        <v>31121515O280</v>
      </c>
      <c r="J1127" s="255"/>
      <c r="K1127" s="435">
        <v>448098</v>
      </c>
      <c r="L1127" s="435">
        <f t="shared" si="159"/>
        <v>264628.83</v>
      </c>
      <c r="M1127" s="439">
        <f t="shared" si="156"/>
        <v>448098</v>
      </c>
      <c r="N1127" s="435">
        <v>264628.83</v>
      </c>
      <c r="O1127" s="435">
        <f t="shared" si="158"/>
        <v>264628.82999999996</v>
      </c>
      <c r="P1127" s="435">
        <v>264628.82999999996</v>
      </c>
      <c r="Q1127" s="258" t="str">
        <f t="shared" si="155"/>
        <v>12</v>
      </c>
      <c r="R1127" s="439">
        <f t="shared" si="157"/>
        <v>264628.82999999996</v>
      </c>
    </row>
    <row r="1128" spans="1:18">
      <c r="A1128" s="600">
        <v>311215</v>
      </c>
      <c r="B1128" s="600" t="s">
        <v>975</v>
      </c>
      <c r="C1128" s="262">
        <v>14211201</v>
      </c>
      <c r="D1128" s="258">
        <v>1</v>
      </c>
      <c r="E1128" s="258">
        <v>1421</v>
      </c>
      <c r="F1128" s="258">
        <v>1</v>
      </c>
      <c r="G1128" s="259">
        <v>2</v>
      </c>
      <c r="H1128" s="258">
        <v>1</v>
      </c>
      <c r="I1128" s="255" t="str">
        <f t="shared" si="154"/>
        <v>31121515O280</v>
      </c>
      <c r="J1128" s="255"/>
      <c r="K1128" s="435">
        <v>280277</v>
      </c>
      <c r="L1128" s="435">
        <f t="shared" si="159"/>
        <v>280277</v>
      </c>
      <c r="M1128" s="439">
        <f t="shared" si="156"/>
        <v>280277</v>
      </c>
      <c r="N1128" s="435">
        <v>280277</v>
      </c>
      <c r="O1128" s="435">
        <f t="shared" si="158"/>
        <v>280277</v>
      </c>
      <c r="P1128" s="435">
        <v>280277</v>
      </c>
      <c r="Q1128" s="258" t="str">
        <f t="shared" si="155"/>
        <v>11</v>
      </c>
      <c r="R1128" s="439">
        <f t="shared" si="157"/>
        <v>280277</v>
      </c>
    </row>
    <row r="1129" spans="1:18">
      <c r="A1129" s="600">
        <v>311215</v>
      </c>
      <c r="B1129" s="600" t="s">
        <v>975</v>
      </c>
      <c r="C1129" s="262">
        <v>14211203</v>
      </c>
      <c r="D1129" s="258">
        <v>1</v>
      </c>
      <c r="E1129" s="258">
        <v>1421</v>
      </c>
      <c r="F1129" s="258">
        <v>1</v>
      </c>
      <c r="G1129" s="259">
        <v>2</v>
      </c>
      <c r="H1129" s="258">
        <v>3</v>
      </c>
      <c r="I1129" s="255" t="str">
        <f t="shared" si="154"/>
        <v>31121515O280</v>
      </c>
      <c r="J1129" s="255"/>
      <c r="K1129" s="435">
        <v>558063</v>
      </c>
      <c r="L1129" s="435">
        <f t="shared" si="159"/>
        <v>513700.07</v>
      </c>
      <c r="M1129" s="439">
        <f t="shared" si="156"/>
        <v>558063</v>
      </c>
      <c r="N1129" s="435">
        <v>513700.07</v>
      </c>
      <c r="O1129" s="435">
        <f t="shared" si="158"/>
        <v>513700.06999999989</v>
      </c>
      <c r="P1129" s="435">
        <v>513700.06999999989</v>
      </c>
      <c r="Q1129" s="258" t="str">
        <f t="shared" si="155"/>
        <v>11</v>
      </c>
      <c r="R1129" s="439">
        <f t="shared" si="157"/>
        <v>513700.06999999989</v>
      </c>
    </row>
    <row r="1130" spans="1:18">
      <c r="A1130" s="600">
        <v>311215</v>
      </c>
      <c r="B1130" s="600" t="s">
        <v>975</v>
      </c>
      <c r="C1130" s="262">
        <v>14212201</v>
      </c>
      <c r="D1130" s="258">
        <v>1</v>
      </c>
      <c r="E1130" s="258">
        <v>1421</v>
      </c>
      <c r="F1130" s="258">
        <v>2</v>
      </c>
      <c r="G1130" s="259">
        <v>2</v>
      </c>
      <c r="H1130" s="258">
        <v>1</v>
      </c>
      <c r="I1130" s="255" t="str">
        <f t="shared" si="154"/>
        <v>31121515O280</v>
      </c>
      <c r="J1130" s="255"/>
      <c r="K1130" s="435">
        <v>168167</v>
      </c>
      <c r="L1130" s="435">
        <f t="shared" si="159"/>
        <v>168167</v>
      </c>
      <c r="M1130" s="439">
        <f t="shared" si="156"/>
        <v>168167</v>
      </c>
      <c r="N1130" s="435">
        <v>168167</v>
      </c>
      <c r="O1130" s="435">
        <f t="shared" si="158"/>
        <v>168167</v>
      </c>
      <c r="P1130" s="435">
        <v>168167</v>
      </c>
      <c r="Q1130" s="258" t="str">
        <f t="shared" si="155"/>
        <v>12</v>
      </c>
      <c r="R1130" s="439">
        <f t="shared" si="157"/>
        <v>168167</v>
      </c>
    </row>
    <row r="1131" spans="1:18">
      <c r="A1131" s="600">
        <v>311215</v>
      </c>
      <c r="B1131" s="600" t="s">
        <v>975</v>
      </c>
      <c r="C1131" s="262">
        <v>14212203</v>
      </c>
      <c r="D1131" s="258">
        <v>1</v>
      </c>
      <c r="E1131" s="258">
        <v>1421</v>
      </c>
      <c r="F1131" s="258">
        <v>2</v>
      </c>
      <c r="G1131" s="259">
        <v>2</v>
      </c>
      <c r="H1131" s="258">
        <v>3</v>
      </c>
      <c r="I1131" s="255" t="str">
        <f t="shared" si="154"/>
        <v>31121515O280</v>
      </c>
      <c r="J1131" s="255"/>
      <c r="K1131" s="435">
        <v>334838</v>
      </c>
      <c r="L1131" s="435">
        <f t="shared" si="159"/>
        <v>308220.15999999997</v>
      </c>
      <c r="M1131" s="439">
        <f t="shared" si="156"/>
        <v>334838</v>
      </c>
      <c r="N1131" s="435">
        <v>308220.15999999997</v>
      </c>
      <c r="O1131" s="435">
        <f t="shared" si="158"/>
        <v>308220.15999999997</v>
      </c>
      <c r="P1131" s="435">
        <v>308220.15999999997</v>
      </c>
      <c r="Q1131" s="258" t="str">
        <f t="shared" si="155"/>
        <v>12</v>
      </c>
      <c r="R1131" s="439">
        <f t="shared" si="157"/>
        <v>308220.15999999997</v>
      </c>
    </row>
    <row r="1132" spans="1:18">
      <c r="A1132" s="600">
        <v>311215</v>
      </c>
      <c r="B1132" s="600" t="s">
        <v>975</v>
      </c>
      <c r="C1132" s="262">
        <v>14311200</v>
      </c>
      <c r="D1132" s="258">
        <v>1</v>
      </c>
      <c r="E1132" s="258">
        <v>1431</v>
      </c>
      <c r="F1132" s="258">
        <v>1</v>
      </c>
      <c r="G1132" s="259">
        <v>2</v>
      </c>
      <c r="H1132" s="258">
        <v>0</v>
      </c>
      <c r="I1132" s="255" t="str">
        <f t="shared" si="154"/>
        <v>31121515O280</v>
      </c>
      <c r="J1132" s="255"/>
      <c r="K1132" s="435">
        <v>400032</v>
      </c>
      <c r="L1132" s="435">
        <f t="shared" si="159"/>
        <v>396277</v>
      </c>
      <c r="M1132" s="439">
        <f t="shared" si="156"/>
        <v>400032</v>
      </c>
      <c r="N1132" s="435">
        <v>396277</v>
      </c>
      <c r="O1132" s="435">
        <f t="shared" si="158"/>
        <v>396276.99999999994</v>
      </c>
      <c r="P1132" s="435">
        <v>396276.99999999994</v>
      </c>
      <c r="Q1132" s="258" t="str">
        <f t="shared" si="155"/>
        <v>11</v>
      </c>
      <c r="R1132" s="439">
        <f t="shared" si="157"/>
        <v>396276.99999999994</v>
      </c>
    </row>
    <row r="1133" spans="1:18">
      <c r="A1133" s="600">
        <v>311215</v>
      </c>
      <c r="B1133" s="600" t="s">
        <v>975</v>
      </c>
      <c r="C1133" s="262">
        <v>14312200</v>
      </c>
      <c r="D1133" s="258">
        <v>1</v>
      </c>
      <c r="E1133" s="258">
        <v>1431</v>
      </c>
      <c r="F1133" s="258">
        <v>2</v>
      </c>
      <c r="G1133" s="259">
        <v>2</v>
      </c>
      <c r="H1133" s="258">
        <v>0</v>
      </c>
      <c r="I1133" s="255" t="str">
        <f t="shared" si="154"/>
        <v>31121515O280</v>
      </c>
      <c r="J1133" s="255"/>
      <c r="K1133" s="435">
        <v>240019</v>
      </c>
      <c r="L1133" s="435">
        <f t="shared" si="159"/>
        <v>237766</v>
      </c>
      <c r="M1133" s="439">
        <f t="shared" si="156"/>
        <v>240019</v>
      </c>
      <c r="N1133" s="435">
        <v>237766</v>
      </c>
      <c r="O1133" s="435">
        <f t="shared" si="158"/>
        <v>237765.99999999997</v>
      </c>
      <c r="P1133" s="435">
        <v>237765.99999999997</v>
      </c>
      <c r="Q1133" s="258" t="str">
        <f t="shared" si="155"/>
        <v>12</v>
      </c>
      <c r="R1133" s="439">
        <f t="shared" si="157"/>
        <v>237765.99999999997</v>
      </c>
    </row>
    <row r="1134" spans="1:18">
      <c r="A1134" s="600">
        <v>311215</v>
      </c>
      <c r="B1134" s="600" t="s">
        <v>975</v>
      </c>
      <c r="C1134" s="262">
        <v>14411200</v>
      </c>
      <c r="D1134" s="258">
        <v>1</v>
      </c>
      <c r="E1134" s="258">
        <v>1441</v>
      </c>
      <c r="F1134" s="258">
        <v>1</v>
      </c>
      <c r="G1134" s="259">
        <v>2</v>
      </c>
      <c r="H1134" s="258">
        <v>0</v>
      </c>
      <c r="I1134" s="255" t="str">
        <f t="shared" si="154"/>
        <v>31121515O280</v>
      </c>
      <c r="J1134" s="255"/>
      <c r="K1134" s="435">
        <v>615364</v>
      </c>
      <c r="L1134" s="435">
        <f t="shared" si="159"/>
        <v>615364</v>
      </c>
      <c r="M1134" s="439">
        <f t="shared" si="156"/>
        <v>615364</v>
      </c>
      <c r="N1134" s="435">
        <v>615364</v>
      </c>
      <c r="O1134" s="435">
        <f t="shared" si="158"/>
        <v>615364</v>
      </c>
      <c r="P1134" s="435">
        <v>615364</v>
      </c>
      <c r="Q1134" s="258" t="str">
        <f t="shared" si="155"/>
        <v>11</v>
      </c>
      <c r="R1134" s="439">
        <f t="shared" si="157"/>
        <v>615364</v>
      </c>
    </row>
    <row r="1135" spans="1:18">
      <c r="A1135" s="600">
        <v>311215</v>
      </c>
      <c r="B1135" s="600" t="s">
        <v>975</v>
      </c>
      <c r="C1135" s="262">
        <v>14412200</v>
      </c>
      <c r="D1135" s="258">
        <v>1</v>
      </c>
      <c r="E1135" s="258">
        <v>1441</v>
      </c>
      <c r="F1135" s="258">
        <v>2</v>
      </c>
      <c r="G1135" s="259">
        <v>2</v>
      </c>
      <c r="H1135" s="258">
        <v>0</v>
      </c>
      <c r="I1135" s="255" t="str">
        <f t="shared" si="154"/>
        <v>31121515O280</v>
      </c>
      <c r="J1135" s="255"/>
      <c r="K1135" s="435">
        <v>369218</v>
      </c>
      <c r="L1135" s="435">
        <f t="shared" si="159"/>
        <v>369218</v>
      </c>
      <c r="M1135" s="439">
        <f t="shared" si="156"/>
        <v>369218</v>
      </c>
      <c r="N1135" s="435">
        <v>369218</v>
      </c>
      <c r="O1135" s="435">
        <f t="shared" si="158"/>
        <v>369217.99999999994</v>
      </c>
      <c r="P1135" s="435">
        <v>369217.99999999994</v>
      </c>
      <c r="Q1135" s="258" t="str">
        <f t="shared" si="155"/>
        <v>12</v>
      </c>
      <c r="R1135" s="439">
        <f t="shared" si="157"/>
        <v>369217.99999999994</v>
      </c>
    </row>
    <row r="1136" spans="1:18">
      <c r="A1136" s="600">
        <v>311215</v>
      </c>
      <c r="B1136" s="600" t="s">
        <v>975</v>
      </c>
      <c r="C1136" s="262">
        <v>14431200</v>
      </c>
      <c r="D1136" s="258">
        <v>1</v>
      </c>
      <c r="E1136" s="258">
        <v>1443</v>
      </c>
      <c r="F1136" s="258">
        <v>1</v>
      </c>
      <c r="G1136" s="259">
        <v>2</v>
      </c>
      <c r="H1136" s="258">
        <v>0</v>
      </c>
      <c r="I1136" s="255" t="str">
        <f t="shared" si="154"/>
        <v>31121515O280</v>
      </c>
      <c r="J1136" s="255"/>
      <c r="K1136" s="435">
        <v>162959</v>
      </c>
      <c r="L1136" s="435">
        <f t="shared" si="159"/>
        <v>103582.47</v>
      </c>
      <c r="M1136" s="439">
        <f t="shared" si="156"/>
        <v>162959</v>
      </c>
      <c r="N1136" s="435">
        <v>103582.47</v>
      </c>
      <c r="O1136" s="435">
        <f t="shared" si="158"/>
        <v>103582.47</v>
      </c>
      <c r="P1136" s="435">
        <v>103582.47</v>
      </c>
      <c r="Q1136" s="258" t="str">
        <f t="shared" si="155"/>
        <v>11</v>
      </c>
      <c r="R1136" s="439">
        <f t="shared" si="157"/>
        <v>103582.47</v>
      </c>
    </row>
    <row r="1137" spans="1:18">
      <c r="A1137" s="600">
        <v>311215</v>
      </c>
      <c r="B1137" s="600" t="s">
        <v>975</v>
      </c>
      <c r="C1137" s="262">
        <v>14432200</v>
      </c>
      <c r="D1137" s="258">
        <v>1</v>
      </c>
      <c r="E1137" s="258">
        <v>1443</v>
      </c>
      <c r="F1137" s="258">
        <v>2</v>
      </c>
      <c r="G1137" s="259">
        <v>2</v>
      </c>
      <c r="H1137" s="258">
        <v>0</v>
      </c>
      <c r="I1137" s="255" t="str">
        <f t="shared" si="154"/>
        <v>31121515O280</v>
      </c>
      <c r="J1137" s="255"/>
      <c r="K1137" s="435">
        <v>97775</v>
      </c>
      <c r="L1137" s="435">
        <f t="shared" si="159"/>
        <v>62149.4</v>
      </c>
      <c r="M1137" s="439">
        <f t="shared" si="156"/>
        <v>97775</v>
      </c>
      <c r="N1137" s="435">
        <v>62149.4</v>
      </c>
      <c r="O1137" s="435">
        <f t="shared" si="158"/>
        <v>62149.400000000009</v>
      </c>
      <c r="P1137" s="435">
        <v>62149.400000000009</v>
      </c>
      <c r="Q1137" s="258" t="str">
        <f t="shared" si="155"/>
        <v>12</v>
      </c>
      <c r="R1137" s="439">
        <f t="shared" si="157"/>
        <v>62149.400000000009</v>
      </c>
    </row>
    <row r="1138" spans="1:18">
      <c r="A1138" s="600">
        <v>311215</v>
      </c>
      <c r="B1138" s="600" t="s">
        <v>975</v>
      </c>
      <c r="C1138" s="262">
        <v>15111200</v>
      </c>
      <c r="D1138" s="258">
        <v>1</v>
      </c>
      <c r="E1138" s="258">
        <v>1511</v>
      </c>
      <c r="F1138" s="258">
        <v>1</v>
      </c>
      <c r="G1138" s="259">
        <v>2</v>
      </c>
      <c r="H1138" s="258">
        <v>0</v>
      </c>
      <c r="I1138" s="255" t="str">
        <f t="shared" si="154"/>
        <v>31121515O280</v>
      </c>
      <c r="J1138" s="255"/>
      <c r="K1138" s="435">
        <v>1613715</v>
      </c>
      <c r="L1138" s="435">
        <f t="shared" si="159"/>
        <v>1558454.91</v>
      </c>
      <c r="M1138" s="439">
        <f t="shared" si="156"/>
        <v>1613715</v>
      </c>
      <c r="N1138" s="435">
        <v>1558454.91</v>
      </c>
      <c r="O1138" s="435">
        <f t="shared" si="158"/>
        <v>1558454.91</v>
      </c>
      <c r="P1138" s="435">
        <v>1558454.91</v>
      </c>
      <c r="Q1138" s="258" t="str">
        <f t="shared" si="155"/>
        <v>11</v>
      </c>
      <c r="R1138" s="439">
        <f t="shared" si="157"/>
        <v>1558454.91</v>
      </c>
    </row>
    <row r="1139" spans="1:18">
      <c r="A1139" s="600">
        <v>311215</v>
      </c>
      <c r="B1139" s="600" t="s">
        <v>975</v>
      </c>
      <c r="C1139" s="262">
        <v>15112200</v>
      </c>
      <c r="D1139" s="258">
        <v>1</v>
      </c>
      <c r="E1139" s="258">
        <v>1511</v>
      </c>
      <c r="F1139" s="258">
        <v>2</v>
      </c>
      <c r="G1139" s="259">
        <v>2</v>
      </c>
      <c r="H1139" s="258">
        <v>0</v>
      </c>
      <c r="I1139" s="255" t="str">
        <f t="shared" si="154"/>
        <v>31121515O280</v>
      </c>
      <c r="J1139" s="255"/>
      <c r="K1139" s="435">
        <v>968229</v>
      </c>
      <c r="L1139" s="435">
        <f t="shared" si="159"/>
        <v>935072.94</v>
      </c>
      <c r="M1139" s="439">
        <f t="shared" si="156"/>
        <v>968229</v>
      </c>
      <c r="N1139" s="435">
        <v>935072.94</v>
      </c>
      <c r="O1139" s="435">
        <f t="shared" si="158"/>
        <v>935072.94000000006</v>
      </c>
      <c r="P1139" s="435">
        <v>935072.94000000006</v>
      </c>
      <c r="Q1139" s="258" t="str">
        <f t="shared" si="155"/>
        <v>12</v>
      </c>
      <c r="R1139" s="439">
        <f t="shared" si="157"/>
        <v>935072.94000000006</v>
      </c>
    </row>
    <row r="1140" spans="1:18">
      <c r="A1140" s="600">
        <v>311215</v>
      </c>
      <c r="B1140" s="600" t="s">
        <v>975</v>
      </c>
      <c r="C1140" s="262">
        <v>15411100</v>
      </c>
      <c r="D1140" s="258">
        <v>1</v>
      </c>
      <c r="E1140" s="258">
        <v>1541</v>
      </c>
      <c r="F1140" s="258">
        <v>1</v>
      </c>
      <c r="G1140" s="259">
        <v>1</v>
      </c>
      <c r="H1140" s="258">
        <v>0</v>
      </c>
      <c r="I1140" s="255" t="str">
        <f t="shared" si="154"/>
        <v>31121515O280</v>
      </c>
      <c r="J1140" s="255"/>
      <c r="K1140" s="435">
        <v>459777</v>
      </c>
      <c r="L1140" s="435">
        <f t="shared" si="159"/>
        <v>459777</v>
      </c>
      <c r="M1140" s="439">
        <f t="shared" si="156"/>
        <v>459777</v>
      </c>
      <c r="N1140" s="435">
        <v>459777</v>
      </c>
      <c r="O1140" s="435">
        <v>459777</v>
      </c>
      <c r="P1140" s="435">
        <v>459777</v>
      </c>
      <c r="Q1140" s="258" t="str">
        <f t="shared" si="155"/>
        <v>11</v>
      </c>
      <c r="R1140" s="439">
        <f t="shared" si="157"/>
        <v>459777</v>
      </c>
    </row>
    <row r="1141" spans="1:18">
      <c r="A1141" s="600">
        <v>311215</v>
      </c>
      <c r="B1141" s="600" t="s">
        <v>975</v>
      </c>
      <c r="C1141" s="262">
        <v>15411218</v>
      </c>
      <c r="D1141" s="258">
        <v>1</v>
      </c>
      <c r="E1141" s="258">
        <v>1541</v>
      </c>
      <c r="F1141" s="258">
        <v>1</v>
      </c>
      <c r="G1141" s="259">
        <v>2</v>
      </c>
      <c r="H1141" s="258">
        <v>18</v>
      </c>
      <c r="I1141" s="255" t="str">
        <f t="shared" si="154"/>
        <v>31121515O280</v>
      </c>
      <c r="J1141" s="255"/>
      <c r="K1141" s="435">
        <v>1863448</v>
      </c>
      <c r="L1141" s="435">
        <f t="shared" si="159"/>
        <v>1863448</v>
      </c>
      <c r="M1141" s="439">
        <f t="shared" si="156"/>
        <v>1863448</v>
      </c>
      <c r="N1141" s="435">
        <v>1863448</v>
      </c>
      <c r="O1141" s="435">
        <f>P1141</f>
        <v>1863448</v>
      </c>
      <c r="P1141" s="435">
        <v>1863448</v>
      </c>
      <c r="Q1141" s="258" t="str">
        <f t="shared" si="155"/>
        <v>11</v>
      </c>
      <c r="R1141" s="439">
        <f t="shared" si="157"/>
        <v>1863448</v>
      </c>
    </row>
    <row r="1142" spans="1:18">
      <c r="A1142" s="600">
        <v>311215</v>
      </c>
      <c r="B1142" s="600" t="s">
        <v>975</v>
      </c>
      <c r="C1142" s="262">
        <v>15412100</v>
      </c>
      <c r="D1142" s="258">
        <v>1</v>
      </c>
      <c r="E1142" s="258">
        <v>1541</v>
      </c>
      <c r="F1142" s="258">
        <v>2</v>
      </c>
      <c r="G1142" s="259">
        <v>1</v>
      </c>
      <c r="H1142" s="258">
        <v>0</v>
      </c>
      <c r="I1142" s="255" t="str">
        <f t="shared" si="154"/>
        <v>31121515O280</v>
      </c>
      <c r="J1142" s="255"/>
      <c r="K1142" s="435">
        <v>275866</v>
      </c>
      <c r="L1142" s="435">
        <f t="shared" si="159"/>
        <v>275866</v>
      </c>
      <c r="M1142" s="439">
        <f t="shared" si="156"/>
        <v>275866</v>
      </c>
      <c r="N1142" s="435">
        <v>275866</v>
      </c>
      <c r="O1142" s="435">
        <v>275866</v>
      </c>
      <c r="P1142" s="435">
        <v>275866</v>
      </c>
      <c r="Q1142" s="258" t="str">
        <f t="shared" si="155"/>
        <v>12</v>
      </c>
      <c r="R1142" s="439">
        <f t="shared" si="157"/>
        <v>275866</v>
      </c>
    </row>
    <row r="1143" spans="1:18">
      <c r="A1143" s="600">
        <v>311215</v>
      </c>
      <c r="B1143" s="600" t="s">
        <v>975</v>
      </c>
      <c r="C1143" s="262">
        <v>15412208</v>
      </c>
      <c r="D1143" s="258">
        <v>1</v>
      </c>
      <c r="E1143" s="258">
        <v>1541</v>
      </c>
      <c r="F1143" s="258">
        <v>2</v>
      </c>
      <c r="G1143" s="259">
        <v>2</v>
      </c>
      <c r="H1143" s="258">
        <v>8</v>
      </c>
      <c r="I1143" s="255" t="str">
        <f t="shared" si="154"/>
        <v>31121515O280</v>
      </c>
      <c r="J1143" s="255"/>
      <c r="K1143" s="435">
        <v>466786</v>
      </c>
      <c r="L1143" s="435">
        <f t="shared" si="159"/>
        <v>466786</v>
      </c>
      <c r="M1143" s="439">
        <f t="shared" si="156"/>
        <v>466786</v>
      </c>
      <c r="N1143" s="435">
        <v>466786</v>
      </c>
      <c r="O1143" s="435">
        <f t="shared" ref="O1143:O1144" si="160">P1143</f>
        <v>466786</v>
      </c>
      <c r="P1143" s="435">
        <v>466786</v>
      </c>
      <c r="Q1143" s="258" t="str">
        <f t="shared" si="155"/>
        <v>12</v>
      </c>
      <c r="R1143" s="439">
        <f t="shared" si="157"/>
        <v>466786</v>
      </c>
    </row>
    <row r="1144" spans="1:18">
      <c r="A1144" s="600">
        <v>311215</v>
      </c>
      <c r="B1144" s="600" t="s">
        <v>975</v>
      </c>
      <c r="C1144" s="262">
        <v>15412218</v>
      </c>
      <c r="D1144" s="258">
        <v>1</v>
      </c>
      <c r="E1144" s="258">
        <v>1541</v>
      </c>
      <c r="F1144" s="258">
        <v>2</v>
      </c>
      <c r="G1144" s="259">
        <v>2</v>
      </c>
      <c r="H1144" s="258">
        <v>18</v>
      </c>
      <c r="I1144" s="255" t="str">
        <f t="shared" si="154"/>
        <v>31121515O280</v>
      </c>
      <c r="J1144" s="255"/>
      <c r="K1144" s="435">
        <v>1490759</v>
      </c>
      <c r="L1144" s="435">
        <f t="shared" si="159"/>
        <v>1490759</v>
      </c>
      <c r="M1144" s="439">
        <f t="shared" si="156"/>
        <v>1490759</v>
      </c>
      <c r="N1144" s="435">
        <v>1490759</v>
      </c>
      <c r="O1144" s="435">
        <f t="shared" si="160"/>
        <v>1490759</v>
      </c>
      <c r="P1144" s="435">
        <v>1490759</v>
      </c>
      <c r="Q1144" s="258" t="str">
        <f t="shared" si="155"/>
        <v>12</v>
      </c>
      <c r="R1144" s="439">
        <f t="shared" si="157"/>
        <v>1490759</v>
      </c>
    </row>
    <row r="1145" spans="1:18">
      <c r="A1145" s="600">
        <v>311215</v>
      </c>
      <c r="B1145" s="600" t="s">
        <v>975</v>
      </c>
      <c r="C1145" s="262">
        <v>15441100</v>
      </c>
      <c r="D1145" s="258">
        <v>1</v>
      </c>
      <c r="E1145" s="258">
        <v>1544</v>
      </c>
      <c r="F1145" s="258">
        <v>1</v>
      </c>
      <c r="G1145" s="259">
        <v>1</v>
      </c>
      <c r="H1145" s="258">
        <v>0</v>
      </c>
      <c r="I1145" s="255" t="str">
        <f t="shared" si="154"/>
        <v>31121515O280</v>
      </c>
      <c r="J1145" s="255"/>
      <c r="K1145" s="435">
        <v>920140</v>
      </c>
      <c r="L1145" s="435">
        <f t="shared" si="159"/>
        <v>920140</v>
      </c>
      <c r="M1145" s="439">
        <f t="shared" si="156"/>
        <v>920140</v>
      </c>
      <c r="N1145" s="435">
        <v>920140</v>
      </c>
      <c r="O1145" s="435">
        <v>920140</v>
      </c>
      <c r="P1145" s="435">
        <v>920140</v>
      </c>
      <c r="Q1145" s="258" t="str">
        <f t="shared" si="155"/>
        <v>11</v>
      </c>
      <c r="R1145" s="439">
        <f t="shared" si="157"/>
        <v>920140</v>
      </c>
    </row>
    <row r="1146" spans="1:18">
      <c r="A1146" s="600">
        <v>311215</v>
      </c>
      <c r="B1146" s="600" t="s">
        <v>975</v>
      </c>
      <c r="C1146" s="262">
        <v>15442100</v>
      </c>
      <c r="D1146" s="258">
        <v>1</v>
      </c>
      <c r="E1146" s="258">
        <v>1544</v>
      </c>
      <c r="F1146" s="258">
        <v>2</v>
      </c>
      <c r="G1146" s="259">
        <v>1</v>
      </c>
      <c r="H1146" s="258">
        <v>0</v>
      </c>
      <c r="I1146" s="255" t="str">
        <f t="shared" si="154"/>
        <v>31121515O280</v>
      </c>
      <c r="J1146" s="255"/>
      <c r="K1146" s="435">
        <v>552084</v>
      </c>
      <c r="L1146" s="435">
        <f t="shared" si="159"/>
        <v>552084</v>
      </c>
      <c r="M1146" s="439">
        <f t="shared" si="156"/>
        <v>552084</v>
      </c>
      <c r="N1146" s="435">
        <v>552084</v>
      </c>
      <c r="O1146" s="435">
        <v>552084</v>
      </c>
      <c r="P1146" s="435">
        <v>552084</v>
      </c>
      <c r="Q1146" s="258" t="str">
        <f t="shared" si="155"/>
        <v>12</v>
      </c>
      <c r="R1146" s="439">
        <f t="shared" si="157"/>
        <v>552084</v>
      </c>
    </row>
    <row r="1147" spans="1:18">
      <c r="A1147" s="600">
        <v>311215</v>
      </c>
      <c r="B1147" s="600" t="s">
        <v>975</v>
      </c>
      <c r="C1147" s="262">
        <v>15451100</v>
      </c>
      <c r="D1147" s="258">
        <v>1</v>
      </c>
      <c r="E1147" s="258">
        <v>1545</v>
      </c>
      <c r="F1147" s="258">
        <v>1</v>
      </c>
      <c r="G1147" s="259">
        <v>1</v>
      </c>
      <c r="H1147" s="258">
        <v>0</v>
      </c>
      <c r="I1147" s="255" t="str">
        <f t="shared" si="154"/>
        <v>31121515O280</v>
      </c>
      <c r="J1147" s="255"/>
      <c r="K1147" s="435">
        <v>182173</v>
      </c>
      <c r="L1147" s="435">
        <f t="shared" si="159"/>
        <v>32665.48</v>
      </c>
      <c r="M1147" s="439">
        <f t="shared" si="156"/>
        <v>182173</v>
      </c>
      <c r="N1147" s="435">
        <v>32665.48</v>
      </c>
      <c r="O1147" s="435">
        <v>32665.48</v>
      </c>
      <c r="P1147" s="435">
        <v>32665.48</v>
      </c>
      <c r="Q1147" s="258" t="str">
        <f t="shared" si="155"/>
        <v>11</v>
      </c>
      <c r="R1147" s="439">
        <f t="shared" si="157"/>
        <v>32665.48</v>
      </c>
    </row>
    <row r="1148" spans="1:18">
      <c r="A1148" s="600">
        <v>311215</v>
      </c>
      <c r="B1148" s="600" t="s">
        <v>975</v>
      </c>
      <c r="C1148" s="262">
        <v>15451109</v>
      </c>
      <c r="D1148" s="258">
        <v>1</v>
      </c>
      <c r="E1148" s="258">
        <v>1545</v>
      </c>
      <c r="F1148" s="258">
        <v>1</v>
      </c>
      <c r="G1148" s="259">
        <v>1</v>
      </c>
      <c r="H1148" s="258">
        <v>9</v>
      </c>
      <c r="I1148" s="255" t="str">
        <f t="shared" si="154"/>
        <v>31121515O280</v>
      </c>
      <c r="J1148" s="255"/>
      <c r="K1148" s="435">
        <v>765388</v>
      </c>
      <c r="L1148" s="435">
        <f t="shared" si="159"/>
        <v>765388</v>
      </c>
      <c r="M1148" s="439">
        <f t="shared" si="156"/>
        <v>765388</v>
      </c>
      <c r="N1148" s="435">
        <v>765388</v>
      </c>
      <c r="O1148" s="435">
        <v>765388</v>
      </c>
      <c r="P1148" s="435">
        <v>765388</v>
      </c>
      <c r="Q1148" s="258" t="str">
        <f t="shared" si="155"/>
        <v>11</v>
      </c>
      <c r="R1148" s="439">
        <f t="shared" si="157"/>
        <v>765388</v>
      </c>
    </row>
    <row r="1149" spans="1:18">
      <c r="A1149" s="600">
        <v>311215</v>
      </c>
      <c r="B1149" s="600" t="s">
        <v>975</v>
      </c>
      <c r="C1149" s="262">
        <v>15451110</v>
      </c>
      <c r="D1149" s="258">
        <v>1</v>
      </c>
      <c r="E1149" s="258">
        <v>1545</v>
      </c>
      <c r="F1149" s="258">
        <v>1</v>
      </c>
      <c r="G1149" s="259">
        <v>1</v>
      </c>
      <c r="H1149" s="258">
        <v>10</v>
      </c>
      <c r="I1149" s="255" t="str">
        <f t="shared" si="154"/>
        <v>31121515O280</v>
      </c>
      <c r="J1149" s="255"/>
      <c r="K1149" s="435">
        <v>94490</v>
      </c>
      <c r="L1149" s="435">
        <f t="shared" si="159"/>
        <v>94490</v>
      </c>
      <c r="M1149" s="439">
        <f t="shared" si="156"/>
        <v>94490</v>
      </c>
      <c r="N1149" s="435">
        <v>94490</v>
      </c>
      <c r="O1149" s="435">
        <v>94490</v>
      </c>
      <c r="P1149" s="435">
        <v>94490</v>
      </c>
      <c r="Q1149" s="258" t="str">
        <f t="shared" si="155"/>
        <v>11</v>
      </c>
      <c r="R1149" s="439">
        <f t="shared" si="157"/>
        <v>94490</v>
      </c>
    </row>
    <row r="1150" spans="1:18">
      <c r="A1150" s="600">
        <v>311215</v>
      </c>
      <c r="B1150" s="600" t="s">
        <v>975</v>
      </c>
      <c r="C1150" s="262">
        <v>15452100</v>
      </c>
      <c r="D1150" s="258">
        <v>1</v>
      </c>
      <c r="E1150" s="258">
        <v>1545</v>
      </c>
      <c r="F1150" s="258">
        <v>2</v>
      </c>
      <c r="G1150" s="259">
        <v>1</v>
      </c>
      <c r="H1150" s="258">
        <v>0</v>
      </c>
      <c r="I1150" s="255" t="str">
        <f t="shared" si="154"/>
        <v>31121515O280</v>
      </c>
      <c r="J1150" s="255"/>
      <c r="K1150" s="435">
        <v>109304</v>
      </c>
      <c r="L1150" s="435">
        <f t="shared" si="159"/>
        <v>32535.919999999998</v>
      </c>
      <c r="M1150" s="439">
        <f t="shared" si="156"/>
        <v>109304</v>
      </c>
      <c r="N1150" s="435">
        <v>32535.919999999998</v>
      </c>
      <c r="O1150" s="435">
        <v>32535.919999999998</v>
      </c>
      <c r="P1150" s="435">
        <v>32535.919999999998</v>
      </c>
      <c r="Q1150" s="258" t="str">
        <f t="shared" si="155"/>
        <v>12</v>
      </c>
      <c r="R1150" s="439">
        <f t="shared" si="157"/>
        <v>32535.919999999998</v>
      </c>
    </row>
    <row r="1151" spans="1:18">
      <c r="A1151" s="600">
        <v>311215</v>
      </c>
      <c r="B1151" s="600" t="s">
        <v>975</v>
      </c>
      <c r="C1151" s="262">
        <v>15452108</v>
      </c>
      <c r="D1151" s="258">
        <v>1</v>
      </c>
      <c r="E1151" s="258">
        <v>1545</v>
      </c>
      <c r="F1151" s="258">
        <v>2</v>
      </c>
      <c r="G1151" s="259">
        <v>1</v>
      </c>
      <c r="H1151" s="258">
        <v>8</v>
      </c>
      <c r="I1151" s="255" t="str">
        <f t="shared" si="154"/>
        <v>31121515O280</v>
      </c>
      <c r="J1151" s="255"/>
      <c r="K1151" s="435">
        <v>197906</v>
      </c>
      <c r="L1151" s="435">
        <f t="shared" si="159"/>
        <v>98556.46</v>
      </c>
      <c r="M1151" s="439">
        <f t="shared" si="156"/>
        <v>197906</v>
      </c>
      <c r="N1151" s="435">
        <v>98556.46</v>
      </c>
      <c r="O1151" s="435">
        <v>98974.06</v>
      </c>
      <c r="P1151" s="435">
        <v>98556.459999999992</v>
      </c>
      <c r="Q1151" s="258" t="str">
        <f t="shared" si="155"/>
        <v>12</v>
      </c>
      <c r="R1151" s="439">
        <f t="shared" si="157"/>
        <v>98556.459999999992</v>
      </c>
    </row>
    <row r="1152" spans="1:18">
      <c r="A1152" s="600">
        <v>311215</v>
      </c>
      <c r="B1152" s="600" t="s">
        <v>975</v>
      </c>
      <c r="C1152" s="262">
        <v>15452109</v>
      </c>
      <c r="D1152" s="258">
        <v>1</v>
      </c>
      <c r="E1152" s="258">
        <v>1545</v>
      </c>
      <c r="F1152" s="258">
        <v>2</v>
      </c>
      <c r="G1152" s="259">
        <v>1</v>
      </c>
      <c r="H1152" s="258">
        <v>9</v>
      </c>
      <c r="I1152" s="255" t="str">
        <f t="shared" si="154"/>
        <v>31121515O280</v>
      </c>
      <c r="J1152" s="255"/>
      <c r="K1152" s="435">
        <v>459233</v>
      </c>
      <c r="L1152" s="435">
        <f t="shared" si="159"/>
        <v>459233</v>
      </c>
      <c r="M1152" s="439">
        <f t="shared" si="156"/>
        <v>459233</v>
      </c>
      <c r="N1152" s="435">
        <v>459233</v>
      </c>
      <c r="O1152" s="435">
        <v>459233</v>
      </c>
      <c r="P1152" s="435">
        <v>459233</v>
      </c>
      <c r="Q1152" s="258" t="str">
        <f t="shared" si="155"/>
        <v>12</v>
      </c>
      <c r="R1152" s="439">
        <f t="shared" si="157"/>
        <v>459233</v>
      </c>
    </row>
    <row r="1153" spans="1:18">
      <c r="A1153" s="600">
        <v>311215</v>
      </c>
      <c r="B1153" s="600" t="s">
        <v>975</v>
      </c>
      <c r="C1153" s="262">
        <v>15452110</v>
      </c>
      <c r="D1153" s="258">
        <v>1</v>
      </c>
      <c r="E1153" s="258">
        <v>1545</v>
      </c>
      <c r="F1153" s="258">
        <v>2</v>
      </c>
      <c r="G1153" s="259">
        <v>1</v>
      </c>
      <c r="H1153" s="258">
        <v>10</v>
      </c>
      <c r="I1153" s="255" t="str">
        <f t="shared" si="154"/>
        <v>31121515O280</v>
      </c>
      <c r="J1153" s="255"/>
      <c r="K1153" s="435">
        <v>56694</v>
      </c>
      <c r="L1153" s="435">
        <f t="shared" si="159"/>
        <v>56694</v>
      </c>
      <c r="M1153" s="439">
        <f t="shared" si="156"/>
        <v>56694</v>
      </c>
      <c r="N1153" s="435">
        <v>56694</v>
      </c>
      <c r="O1153" s="435">
        <v>56694</v>
      </c>
      <c r="P1153" s="435">
        <v>56694</v>
      </c>
      <c r="Q1153" s="258" t="str">
        <f t="shared" si="155"/>
        <v>12</v>
      </c>
      <c r="R1153" s="439">
        <f t="shared" si="157"/>
        <v>56694</v>
      </c>
    </row>
    <row r="1154" spans="1:18">
      <c r="A1154" s="600">
        <v>311215</v>
      </c>
      <c r="B1154" s="600" t="s">
        <v>975</v>
      </c>
      <c r="C1154" s="262">
        <v>15461100</v>
      </c>
      <c r="D1154" s="258">
        <v>1</v>
      </c>
      <c r="E1154" s="258">
        <v>1546</v>
      </c>
      <c r="F1154" s="258">
        <v>1</v>
      </c>
      <c r="G1154" s="259">
        <v>1</v>
      </c>
      <c r="H1154" s="258">
        <v>0</v>
      </c>
      <c r="I1154" s="255" t="str">
        <f t="shared" ref="I1154:I1194" si="161">CONCATENATE(A1154,B1154)</f>
        <v>31121515O280</v>
      </c>
      <c r="J1154" s="255"/>
      <c r="K1154" s="435">
        <v>289117</v>
      </c>
      <c r="L1154" s="435">
        <f t="shared" si="159"/>
        <v>246117</v>
      </c>
      <c r="M1154" s="439">
        <f t="shared" si="156"/>
        <v>289117</v>
      </c>
      <c r="N1154" s="435">
        <v>246117</v>
      </c>
      <c r="O1154" s="435">
        <v>246117</v>
      </c>
      <c r="P1154" s="435">
        <v>246117</v>
      </c>
      <c r="Q1154" s="258" t="str">
        <f t="shared" ref="Q1154:Q1194" si="162">CONCATENATE(D1154,F1154)</f>
        <v>11</v>
      </c>
      <c r="R1154" s="439">
        <f t="shared" si="157"/>
        <v>246117</v>
      </c>
    </row>
    <row r="1155" spans="1:18">
      <c r="A1155" s="600">
        <v>311215</v>
      </c>
      <c r="B1155" s="600" t="s">
        <v>975</v>
      </c>
      <c r="C1155" s="262">
        <v>15461151</v>
      </c>
      <c r="D1155" s="258">
        <v>1</v>
      </c>
      <c r="E1155" s="258">
        <v>1546</v>
      </c>
      <c r="F1155" s="258">
        <v>1</v>
      </c>
      <c r="G1155" s="259">
        <v>1</v>
      </c>
      <c r="H1155" s="258">
        <v>51</v>
      </c>
      <c r="I1155" s="255" t="str">
        <f t="shared" si="161"/>
        <v>31121515O280</v>
      </c>
      <c r="J1155" s="255"/>
      <c r="K1155" s="435">
        <v>1542365</v>
      </c>
      <c r="L1155" s="435">
        <f t="shared" si="159"/>
        <v>1410000</v>
      </c>
      <c r="M1155" s="439">
        <f t="shared" ref="M1155:M1194" si="163">+K1155</f>
        <v>1542365</v>
      </c>
      <c r="N1155" s="435">
        <v>1410000</v>
      </c>
      <c r="O1155" s="435">
        <v>1410000</v>
      </c>
      <c r="P1155" s="435">
        <v>1410000</v>
      </c>
      <c r="Q1155" s="258" t="str">
        <f t="shared" si="162"/>
        <v>11</v>
      </c>
      <c r="R1155" s="439">
        <f t="shared" ref="R1155:R1194" si="164">+P1155</f>
        <v>1410000</v>
      </c>
    </row>
    <row r="1156" spans="1:18">
      <c r="A1156" s="600">
        <v>311215</v>
      </c>
      <c r="B1156" s="600" t="s">
        <v>975</v>
      </c>
      <c r="C1156" s="262">
        <v>15462100</v>
      </c>
      <c r="D1156" s="258">
        <v>1</v>
      </c>
      <c r="E1156" s="258">
        <v>1546</v>
      </c>
      <c r="F1156" s="258">
        <v>2</v>
      </c>
      <c r="G1156" s="259">
        <v>1</v>
      </c>
      <c r="H1156" s="258">
        <v>0</v>
      </c>
      <c r="I1156" s="255" t="str">
        <f t="shared" si="161"/>
        <v>31121515O280</v>
      </c>
      <c r="J1156" s="255"/>
      <c r="K1156" s="435">
        <v>173470</v>
      </c>
      <c r="L1156" s="435">
        <f t="shared" si="159"/>
        <v>139670</v>
      </c>
      <c r="M1156" s="439">
        <f t="shared" si="163"/>
        <v>173470</v>
      </c>
      <c r="N1156" s="435">
        <v>139670</v>
      </c>
      <c r="O1156" s="435">
        <v>139670</v>
      </c>
      <c r="P1156" s="435">
        <v>139670</v>
      </c>
      <c r="Q1156" s="258" t="str">
        <f t="shared" si="162"/>
        <v>12</v>
      </c>
      <c r="R1156" s="439">
        <f t="shared" si="164"/>
        <v>139670</v>
      </c>
    </row>
    <row r="1157" spans="1:18">
      <c r="A1157" s="600">
        <v>311215</v>
      </c>
      <c r="B1157" s="600" t="s">
        <v>975</v>
      </c>
      <c r="C1157" s="262">
        <v>15462151</v>
      </c>
      <c r="D1157" s="258">
        <v>1</v>
      </c>
      <c r="E1157" s="258">
        <v>1546</v>
      </c>
      <c r="F1157" s="258">
        <v>2</v>
      </c>
      <c r="G1157" s="259">
        <v>1</v>
      </c>
      <c r="H1157" s="258">
        <v>51</v>
      </c>
      <c r="I1157" s="255" t="str">
        <f t="shared" si="161"/>
        <v>31121515O280</v>
      </c>
      <c r="J1157" s="255"/>
      <c r="K1157" s="435">
        <v>925419</v>
      </c>
      <c r="L1157" s="435">
        <f t="shared" si="159"/>
        <v>796700</v>
      </c>
      <c r="M1157" s="439">
        <f t="shared" si="163"/>
        <v>925419</v>
      </c>
      <c r="N1157" s="435">
        <v>796700</v>
      </c>
      <c r="O1157" s="435">
        <v>796700</v>
      </c>
      <c r="P1157" s="435">
        <v>796700</v>
      </c>
      <c r="Q1157" s="258" t="str">
        <f t="shared" si="162"/>
        <v>12</v>
      </c>
      <c r="R1157" s="439">
        <f t="shared" si="164"/>
        <v>796700</v>
      </c>
    </row>
    <row r="1158" spans="1:18">
      <c r="A1158" s="600">
        <v>311215</v>
      </c>
      <c r="B1158" s="600" t="s">
        <v>975</v>
      </c>
      <c r="C1158" s="262">
        <v>15471100</v>
      </c>
      <c r="D1158" s="258">
        <v>1</v>
      </c>
      <c r="E1158" s="258">
        <v>1547</v>
      </c>
      <c r="F1158" s="258">
        <v>1</v>
      </c>
      <c r="G1158" s="259">
        <v>1</v>
      </c>
      <c r="H1158" s="258">
        <v>0</v>
      </c>
      <c r="I1158" s="255" t="str">
        <f t="shared" si="161"/>
        <v>31121515O280</v>
      </c>
      <c r="J1158" s="255"/>
      <c r="K1158" s="435">
        <v>90863</v>
      </c>
      <c r="L1158" s="435">
        <f t="shared" si="159"/>
        <v>88863</v>
      </c>
      <c r="M1158" s="439">
        <f t="shared" si="163"/>
        <v>90863</v>
      </c>
      <c r="N1158" s="435">
        <v>88863</v>
      </c>
      <c r="O1158" s="435">
        <v>88863</v>
      </c>
      <c r="P1158" s="435">
        <v>88863</v>
      </c>
      <c r="Q1158" s="258" t="str">
        <f t="shared" si="162"/>
        <v>11</v>
      </c>
      <c r="R1158" s="439">
        <f t="shared" si="164"/>
        <v>88863</v>
      </c>
    </row>
    <row r="1159" spans="1:18">
      <c r="A1159" s="600">
        <v>311215</v>
      </c>
      <c r="B1159" s="600" t="s">
        <v>975</v>
      </c>
      <c r="C1159" s="262">
        <v>15471108</v>
      </c>
      <c r="D1159" s="258">
        <v>1</v>
      </c>
      <c r="E1159" s="258">
        <v>1547</v>
      </c>
      <c r="F1159" s="258">
        <v>1</v>
      </c>
      <c r="G1159" s="259">
        <v>1</v>
      </c>
      <c r="H1159" s="258">
        <v>8</v>
      </c>
      <c r="I1159" s="255" t="str">
        <f t="shared" si="161"/>
        <v>31121515O280</v>
      </c>
      <c r="J1159" s="255"/>
      <c r="K1159" s="435">
        <v>16257</v>
      </c>
      <c r="L1159" s="435">
        <f t="shared" si="159"/>
        <v>0</v>
      </c>
      <c r="M1159" s="439">
        <f t="shared" si="163"/>
        <v>16257</v>
      </c>
      <c r="N1159" s="435">
        <v>0</v>
      </c>
      <c r="Q1159" s="258" t="str">
        <f t="shared" si="162"/>
        <v>11</v>
      </c>
      <c r="R1159" s="439">
        <f t="shared" si="164"/>
        <v>0</v>
      </c>
    </row>
    <row r="1160" spans="1:18">
      <c r="A1160" s="600">
        <v>311215</v>
      </c>
      <c r="B1160" s="600" t="s">
        <v>975</v>
      </c>
      <c r="C1160" s="262">
        <v>15472100</v>
      </c>
      <c r="D1160" s="258">
        <v>1</v>
      </c>
      <c r="E1160" s="258">
        <v>1547</v>
      </c>
      <c r="F1160" s="258">
        <v>2</v>
      </c>
      <c r="G1160" s="259">
        <v>1</v>
      </c>
      <c r="H1160" s="258">
        <v>0</v>
      </c>
      <c r="I1160" s="255" t="str">
        <f t="shared" si="161"/>
        <v>31121515O280</v>
      </c>
      <c r="J1160" s="255"/>
      <c r="K1160" s="435">
        <v>54518</v>
      </c>
      <c r="L1160" s="435">
        <f t="shared" si="159"/>
        <v>53518</v>
      </c>
      <c r="M1160" s="439">
        <f t="shared" si="163"/>
        <v>54518</v>
      </c>
      <c r="N1160" s="435">
        <v>53518</v>
      </c>
      <c r="O1160" s="435">
        <v>53518</v>
      </c>
      <c r="P1160" s="435">
        <v>53518</v>
      </c>
      <c r="Q1160" s="258" t="str">
        <f t="shared" si="162"/>
        <v>12</v>
      </c>
      <c r="R1160" s="439">
        <f t="shared" si="164"/>
        <v>53518</v>
      </c>
    </row>
    <row r="1161" spans="1:18">
      <c r="A1161" s="600">
        <v>311215</v>
      </c>
      <c r="B1161" s="600" t="s">
        <v>975</v>
      </c>
      <c r="C1161" s="262">
        <v>15481100</v>
      </c>
      <c r="D1161" s="258">
        <v>1</v>
      </c>
      <c r="E1161" s="258">
        <v>1548</v>
      </c>
      <c r="F1161" s="258">
        <v>1</v>
      </c>
      <c r="G1161" s="259">
        <v>1</v>
      </c>
      <c r="H1161" s="258">
        <v>0</v>
      </c>
      <c r="I1161" s="255" t="str">
        <f t="shared" si="161"/>
        <v>31121515O280</v>
      </c>
      <c r="J1161" s="255"/>
      <c r="K1161" s="435">
        <v>1319903</v>
      </c>
      <c r="L1161" s="435">
        <f t="shared" si="159"/>
        <v>1319903</v>
      </c>
      <c r="M1161" s="439">
        <f t="shared" si="163"/>
        <v>1319903</v>
      </c>
      <c r="N1161" s="435">
        <v>1319903</v>
      </c>
      <c r="O1161" s="435">
        <v>1319903</v>
      </c>
      <c r="P1161" s="435">
        <v>1319903</v>
      </c>
      <c r="Q1161" s="258" t="str">
        <f t="shared" si="162"/>
        <v>11</v>
      </c>
      <c r="R1161" s="439">
        <f t="shared" si="164"/>
        <v>1319903</v>
      </c>
    </row>
    <row r="1162" spans="1:18">
      <c r="A1162" s="600">
        <v>311215</v>
      </c>
      <c r="B1162" s="600" t="s">
        <v>975</v>
      </c>
      <c r="C1162" s="262">
        <v>15482100</v>
      </c>
      <c r="D1162" s="258">
        <v>1</v>
      </c>
      <c r="E1162" s="258">
        <v>1548</v>
      </c>
      <c r="F1162" s="258">
        <v>2</v>
      </c>
      <c r="G1162" s="259">
        <v>1</v>
      </c>
      <c r="H1162" s="258">
        <v>0</v>
      </c>
      <c r="I1162" s="255" t="str">
        <f t="shared" si="161"/>
        <v>31121515O280</v>
      </c>
      <c r="J1162" s="255"/>
      <c r="K1162" s="435">
        <v>791942</v>
      </c>
      <c r="L1162" s="435">
        <f t="shared" si="159"/>
        <v>791942</v>
      </c>
      <c r="M1162" s="439">
        <f t="shared" si="163"/>
        <v>791942</v>
      </c>
      <c r="N1162" s="435">
        <v>791942</v>
      </c>
      <c r="O1162" s="435">
        <v>791942</v>
      </c>
      <c r="P1162" s="435">
        <v>791942</v>
      </c>
      <c r="Q1162" s="258" t="str">
        <f t="shared" si="162"/>
        <v>12</v>
      </c>
      <c r="R1162" s="439">
        <f t="shared" si="164"/>
        <v>791942</v>
      </c>
    </row>
    <row r="1163" spans="1:18">
      <c r="A1163" s="600">
        <v>311215</v>
      </c>
      <c r="B1163" s="600" t="s">
        <v>975</v>
      </c>
      <c r="C1163" s="262">
        <v>15491106</v>
      </c>
      <c r="D1163" s="258">
        <v>1</v>
      </c>
      <c r="E1163" s="258">
        <v>1549</v>
      </c>
      <c r="F1163" s="258">
        <v>1</v>
      </c>
      <c r="G1163" s="259">
        <v>1</v>
      </c>
      <c r="H1163" s="258">
        <v>6</v>
      </c>
      <c r="I1163" s="255" t="str">
        <f t="shared" si="161"/>
        <v>31121515O280</v>
      </c>
      <c r="J1163" s="255"/>
      <c r="K1163" s="435">
        <v>2564506</v>
      </c>
      <c r="L1163" s="435">
        <f t="shared" si="159"/>
        <v>2556998.48</v>
      </c>
      <c r="M1163" s="439">
        <f t="shared" si="163"/>
        <v>2564506</v>
      </c>
      <c r="N1163" s="435">
        <v>2556998.48</v>
      </c>
      <c r="O1163" s="435">
        <v>2564506</v>
      </c>
      <c r="P1163" s="435">
        <v>2556998.48</v>
      </c>
      <c r="Q1163" s="258" t="str">
        <f t="shared" si="162"/>
        <v>11</v>
      </c>
      <c r="R1163" s="439">
        <f t="shared" si="164"/>
        <v>2556998.48</v>
      </c>
    </row>
    <row r="1164" spans="1:18">
      <c r="A1164" s="600">
        <v>311215</v>
      </c>
      <c r="B1164" s="600" t="s">
        <v>975</v>
      </c>
      <c r="C1164" s="262">
        <v>15492106</v>
      </c>
      <c r="D1164" s="258">
        <v>1</v>
      </c>
      <c r="E1164" s="258">
        <v>1549</v>
      </c>
      <c r="F1164" s="258">
        <v>2</v>
      </c>
      <c r="G1164" s="259">
        <v>1</v>
      </c>
      <c r="H1164" s="258">
        <v>6</v>
      </c>
      <c r="I1164" s="255" t="str">
        <f t="shared" si="161"/>
        <v>31121515O280</v>
      </c>
      <c r="J1164" s="255"/>
      <c r="K1164" s="435">
        <v>1743459</v>
      </c>
      <c r="L1164" s="435">
        <f t="shared" si="159"/>
        <v>1743459</v>
      </c>
      <c r="M1164" s="439">
        <f t="shared" si="163"/>
        <v>1743459</v>
      </c>
      <c r="N1164" s="435">
        <v>1743459</v>
      </c>
      <c r="O1164" s="435">
        <v>1743459</v>
      </c>
      <c r="P1164" s="435">
        <v>1743459</v>
      </c>
      <c r="Q1164" s="258" t="str">
        <f t="shared" si="162"/>
        <v>12</v>
      </c>
      <c r="R1164" s="439">
        <f t="shared" si="164"/>
        <v>1743459</v>
      </c>
    </row>
    <row r="1165" spans="1:18">
      <c r="A1165" s="600">
        <v>311215</v>
      </c>
      <c r="B1165" s="600" t="s">
        <v>975</v>
      </c>
      <c r="C1165" s="262">
        <v>15511100</v>
      </c>
      <c r="D1165" s="258">
        <v>1</v>
      </c>
      <c r="E1165" s="258">
        <v>1551</v>
      </c>
      <c r="F1165" s="258">
        <v>1</v>
      </c>
      <c r="G1165" s="259">
        <v>1</v>
      </c>
      <c r="H1165" s="258">
        <v>0</v>
      </c>
      <c r="I1165" s="255" t="str">
        <f t="shared" si="161"/>
        <v>31121515O280</v>
      </c>
      <c r="J1165" s="255"/>
      <c r="K1165" s="435">
        <v>2698</v>
      </c>
      <c r="L1165" s="435">
        <f t="shared" si="159"/>
        <v>2698</v>
      </c>
      <c r="M1165" s="439">
        <f t="shared" si="163"/>
        <v>2698</v>
      </c>
      <c r="N1165" s="435">
        <v>2698</v>
      </c>
      <c r="O1165" s="435">
        <v>2698</v>
      </c>
      <c r="P1165" s="435">
        <v>2698</v>
      </c>
      <c r="Q1165" s="258" t="str">
        <f t="shared" si="162"/>
        <v>11</v>
      </c>
      <c r="R1165" s="439">
        <f t="shared" si="164"/>
        <v>2698</v>
      </c>
    </row>
    <row r="1166" spans="1:18">
      <c r="A1166" s="600">
        <v>311215</v>
      </c>
      <c r="B1166" s="600" t="s">
        <v>975</v>
      </c>
      <c r="C1166" s="262">
        <v>15512100</v>
      </c>
      <c r="D1166" s="258">
        <v>1</v>
      </c>
      <c r="E1166" s="258">
        <v>1551</v>
      </c>
      <c r="F1166" s="258">
        <v>2</v>
      </c>
      <c r="G1166" s="259">
        <v>1</v>
      </c>
      <c r="H1166" s="258">
        <v>0</v>
      </c>
      <c r="I1166" s="255" t="str">
        <f t="shared" si="161"/>
        <v>31121515O280</v>
      </c>
      <c r="J1166" s="255"/>
      <c r="K1166" s="435">
        <v>1619</v>
      </c>
      <c r="L1166" s="435">
        <f t="shared" si="159"/>
        <v>1619</v>
      </c>
      <c r="M1166" s="439">
        <f t="shared" si="163"/>
        <v>1619</v>
      </c>
      <c r="N1166" s="435">
        <v>1619</v>
      </c>
      <c r="O1166" s="435">
        <v>1619</v>
      </c>
      <c r="P1166" s="435">
        <v>1619</v>
      </c>
      <c r="Q1166" s="258" t="str">
        <f t="shared" si="162"/>
        <v>12</v>
      </c>
      <c r="R1166" s="439">
        <f t="shared" si="164"/>
        <v>1619</v>
      </c>
    </row>
    <row r="1167" spans="1:18">
      <c r="A1167" s="600">
        <v>311215</v>
      </c>
      <c r="B1167" s="600" t="s">
        <v>975</v>
      </c>
      <c r="C1167" s="262">
        <v>15911100</v>
      </c>
      <c r="D1167" s="258">
        <v>1</v>
      </c>
      <c r="E1167" s="258">
        <v>1591</v>
      </c>
      <c r="F1167" s="258">
        <v>1</v>
      </c>
      <c r="G1167" s="259">
        <v>1</v>
      </c>
      <c r="H1167" s="258">
        <v>0</v>
      </c>
      <c r="I1167" s="255" t="str">
        <f t="shared" si="161"/>
        <v>31121515O280</v>
      </c>
      <c r="J1167" s="255"/>
      <c r="K1167" s="435">
        <v>2953612</v>
      </c>
      <c r="L1167" s="435">
        <f t="shared" si="159"/>
        <v>1963619.14</v>
      </c>
      <c r="M1167" s="439">
        <f t="shared" si="163"/>
        <v>2953612</v>
      </c>
      <c r="N1167" s="435">
        <v>1963619.14</v>
      </c>
      <c r="O1167" s="435">
        <v>1963619.14</v>
      </c>
      <c r="P1167" s="435">
        <v>1963619.1400000001</v>
      </c>
      <c r="Q1167" s="258" t="str">
        <f t="shared" si="162"/>
        <v>11</v>
      </c>
      <c r="R1167" s="439">
        <f t="shared" si="164"/>
        <v>1963619.1400000001</v>
      </c>
    </row>
    <row r="1168" spans="1:18">
      <c r="A1168" s="600">
        <v>311215</v>
      </c>
      <c r="B1168" s="600" t="s">
        <v>975</v>
      </c>
      <c r="C1168" s="262">
        <v>15912100</v>
      </c>
      <c r="D1168" s="258">
        <v>1</v>
      </c>
      <c r="E1168" s="258">
        <v>1591</v>
      </c>
      <c r="F1168" s="258">
        <v>2</v>
      </c>
      <c r="G1168" s="259">
        <v>1</v>
      </c>
      <c r="H1168" s="258">
        <v>0</v>
      </c>
      <c r="I1168" s="255" t="str">
        <f t="shared" si="161"/>
        <v>31121515O280</v>
      </c>
      <c r="J1168" s="255"/>
      <c r="K1168" s="435">
        <v>1772167</v>
      </c>
      <c r="L1168" s="435">
        <f t="shared" si="159"/>
        <v>1241812</v>
      </c>
      <c r="M1168" s="439">
        <f t="shared" si="163"/>
        <v>1772167</v>
      </c>
      <c r="N1168" s="435">
        <v>1241812</v>
      </c>
      <c r="O1168" s="435">
        <v>1241812</v>
      </c>
      <c r="P1168" s="435">
        <v>1241812</v>
      </c>
      <c r="Q1168" s="258" t="str">
        <f t="shared" si="162"/>
        <v>12</v>
      </c>
      <c r="R1168" s="439">
        <f t="shared" si="164"/>
        <v>1241812</v>
      </c>
    </row>
    <row r="1169" spans="1:18">
      <c r="A1169" s="600">
        <v>311215</v>
      </c>
      <c r="B1169" s="600" t="s">
        <v>975</v>
      </c>
      <c r="C1169" s="262">
        <v>15991100</v>
      </c>
      <c r="D1169" s="258">
        <v>1</v>
      </c>
      <c r="E1169" s="258">
        <v>1599</v>
      </c>
      <c r="F1169" s="258">
        <v>1</v>
      </c>
      <c r="G1169" s="259">
        <v>1</v>
      </c>
      <c r="H1169" s="258">
        <v>0</v>
      </c>
      <c r="I1169" s="255" t="str">
        <f t="shared" si="161"/>
        <v>31121515O280</v>
      </c>
      <c r="J1169" s="255"/>
      <c r="K1169" s="435">
        <v>199311</v>
      </c>
      <c r="L1169" s="435">
        <f t="shared" si="159"/>
        <v>199311</v>
      </c>
      <c r="M1169" s="439">
        <f t="shared" si="163"/>
        <v>199311</v>
      </c>
      <c r="N1169" s="435">
        <v>199311</v>
      </c>
      <c r="O1169" s="435">
        <v>199311</v>
      </c>
      <c r="P1169" s="435">
        <v>199311</v>
      </c>
      <c r="Q1169" s="258" t="str">
        <f t="shared" si="162"/>
        <v>11</v>
      </c>
      <c r="R1169" s="439">
        <f t="shared" si="164"/>
        <v>199311</v>
      </c>
    </row>
    <row r="1170" spans="1:18">
      <c r="A1170" s="600">
        <v>311215</v>
      </c>
      <c r="B1170" s="600" t="s">
        <v>975</v>
      </c>
      <c r="C1170" s="262">
        <v>15992100</v>
      </c>
      <c r="D1170" s="258">
        <v>1</v>
      </c>
      <c r="E1170" s="258">
        <v>1599</v>
      </c>
      <c r="F1170" s="258">
        <v>2</v>
      </c>
      <c r="G1170" s="259">
        <v>1</v>
      </c>
      <c r="H1170" s="258">
        <v>0</v>
      </c>
      <c r="I1170" s="255" t="str">
        <f t="shared" si="161"/>
        <v>31121515O280</v>
      </c>
      <c r="J1170" s="255"/>
      <c r="K1170" s="435">
        <v>119587</v>
      </c>
      <c r="L1170" s="435">
        <f t="shared" si="159"/>
        <v>112200</v>
      </c>
      <c r="M1170" s="439">
        <f t="shared" si="163"/>
        <v>119587</v>
      </c>
      <c r="N1170" s="435">
        <v>112200</v>
      </c>
      <c r="O1170" s="435">
        <v>119587</v>
      </c>
      <c r="P1170" s="435">
        <v>112200</v>
      </c>
      <c r="Q1170" s="258" t="str">
        <f t="shared" si="162"/>
        <v>12</v>
      </c>
      <c r="R1170" s="439">
        <f t="shared" si="164"/>
        <v>112200</v>
      </c>
    </row>
    <row r="1171" spans="1:18">
      <c r="A1171" s="600">
        <v>311215</v>
      </c>
      <c r="B1171" s="600" t="s">
        <v>975</v>
      </c>
      <c r="C1171" s="262">
        <v>17141100</v>
      </c>
      <c r="D1171" s="258">
        <v>1</v>
      </c>
      <c r="E1171" s="258">
        <v>1714</v>
      </c>
      <c r="F1171" s="258">
        <v>1</v>
      </c>
      <c r="G1171" s="259">
        <v>1</v>
      </c>
      <c r="H1171" s="258">
        <v>0</v>
      </c>
      <c r="I1171" s="255" t="str">
        <f t="shared" si="161"/>
        <v>31121515O280</v>
      </c>
      <c r="J1171" s="255"/>
      <c r="K1171" s="435">
        <v>771264</v>
      </c>
      <c r="L1171" s="435">
        <f t="shared" si="159"/>
        <v>771264</v>
      </c>
      <c r="M1171" s="439">
        <f t="shared" si="163"/>
        <v>771264</v>
      </c>
      <c r="N1171" s="435">
        <v>771264</v>
      </c>
      <c r="O1171" s="435">
        <v>771264</v>
      </c>
      <c r="P1171" s="435">
        <v>771264</v>
      </c>
      <c r="Q1171" s="258" t="str">
        <f t="shared" si="162"/>
        <v>11</v>
      </c>
      <c r="R1171" s="439">
        <f t="shared" si="164"/>
        <v>771264</v>
      </c>
    </row>
    <row r="1172" spans="1:18">
      <c r="A1172" s="600">
        <v>311215</v>
      </c>
      <c r="B1172" s="600" t="s">
        <v>975</v>
      </c>
      <c r="C1172" s="262">
        <v>17142100</v>
      </c>
      <c r="D1172" s="258">
        <v>1</v>
      </c>
      <c r="E1172" s="258">
        <v>1714</v>
      </c>
      <c r="F1172" s="258">
        <v>2</v>
      </c>
      <c r="G1172" s="259">
        <v>1</v>
      </c>
      <c r="H1172" s="258">
        <v>0</v>
      </c>
      <c r="I1172" s="255" t="str">
        <f t="shared" si="161"/>
        <v>31121515O280</v>
      </c>
      <c r="J1172" s="255"/>
      <c r="K1172" s="435">
        <v>462758</v>
      </c>
      <c r="L1172" s="435">
        <f t="shared" si="159"/>
        <v>462758</v>
      </c>
      <c r="M1172" s="439">
        <f t="shared" si="163"/>
        <v>462758</v>
      </c>
      <c r="N1172" s="435">
        <v>462758</v>
      </c>
      <c r="O1172" s="435">
        <v>462758</v>
      </c>
      <c r="P1172" s="435">
        <v>462758</v>
      </c>
      <c r="Q1172" s="258" t="str">
        <f t="shared" si="162"/>
        <v>12</v>
      </c>
      <c r="R1172" s="439">
        <f t="shared" si="164"/>
        <v>462758</v>
      </c>
    </row>
    <row r="1173" spans="1:18">
      <c r="A1173" s="600">
        <v>311215</v>
      </c>
      <c r="B1173" s="600" t="s">
        <v>975</v>
      </c>
      <c r="C1173" s="262">
        <v>39811100</v>
      </c>
      <c r="D1173" s="258">
        <v>3</v>
      </c>
      <c r="E1173" s="258">
        <v>3981</v>
      </c>
      <c r="F1173" s="258">
        <v>1</v>
      </c>
      <c r="G1173" s="259">
        <v>1</v>
      </c>
      <c r="H1173" s="258">
        <v>0</v>
      </c>
      <c r="I1173" s="255" t="str">
        <f t="shared" si="161"/>
        <v>31121515O280</v>
      </c>
      <c r="J1173" s="255"/>
      <c r="K1173" s="435">
        <v>0</v>
      </c>
      <c r="L1173" s="435">
        <f t="shared" si="159"/>
        <v>59634</v>
      </c>
      <c r="M1173" s="439">
        <f t="shared" si="163"/>
        <v>0</v>
      </c>
      <c r="N1173" s="435">
        <v>59634</v>
      </c>
      <c r="O1173" s="435">
        <v>59634</v>
      </c>
      <c r="P1173" s="435">
        <v>59634</v>
      </c>
      <c r="Q1173" s="258" t="str">
        <f t="shared" si="162"/>
        <v>31</v>
      </c>
      <c r="R1173" s="439">
        <f t="shared" si="164"/>
        <v>59634</v>
      </c>
    </row>
    <row r="1174" spans="1:18">
      <c r="A1174" s="600">
        <v>311215</v>
      </c>
      <c r="B1174" s="600" t="s">
        <v>975</v>
      </c>
      <c r="C1174" s="262">
        <v>39811200</v>
      </c>
      <c r="D1174" s="258">
        <v>3</v>
      </c>
      <c r="E1174" s="258">
        <v>3981</v>
      </c>
      <c r="F1174" s="258">
        <v>1</v>
      </c>
      <c r="G1174" s="259">
        <v>2</v>
      </c>
      <c r="H1174" s="258">
        <v>0</v>
      </c>
      <c r="I1174" s="255" t="str">
        <f t="shared" si="161"/>
        <v>31121515O280</v>
      </c>
      <c r="J1174" s="255"/>
      <c r="K1174" s="435">
        <v>819096</v>
      </c>
      <c r="L1174" s="435">
        <f t="shared" si="159"/>
        <v>781825</v>
      </c>
      <c r="M1174" s="439">
        <f t="shared" si="163"/>
        <v>819096</v>
      </c>
      <c r="N1174" s="435">
        <v>781825</v>
      </c>
      <c r="O1174" s="435">
        <f t="shared" ref="O1174:O1176" si="165">P1174</f>
        <v>781825</v>
      </c>
      <c r="P1174" s="435">
        <v>781825</v>
      </c>
      <c r="Q1174" s="258" t="str">
        <f t="shared" si="162"/>
        <v>31</v>
      </c>
      <c r="R1174" s="439">
        <f t="shared" si="164"/>
        <v>781825</v>
      </c>
    </row>
    <row r="1175" spans="1:18">
      <c r="A1175" s="600">
        <v>311215</v>
      </c>
      <c r="B1175" s="600" t="s">
        <v>975</v>
      </c>
      <c r="C1175" s="262">
        <v>39812200</v>
      </c>
      <c r="D1175" s="258">
        <v>3</v>
      </c>
      <c r="E1175" s="258">
        <v>3981</v>
      </c>
      <c r="F1175" s="258">
        <v>2</v>
      </c>
      <c r="G1175" s="259">
        <v>2</v>
      </c>
      <c r="H1175" s="258">
        <v>0</v>
      </c>
      <c r="I1175" s="255" t="str">
        <f t="shared" si="161"/>
        <v>31121515O280</v>
      </c>
      <c r="J1175" s="255"/>
      <c r="K1175" s="435">
        <v>491457</v>
      </c>
      <c r="L1175" s="435">
        <f t="shared" si="159"/>
        <v>469094</v>
      </c>
      <c r="M1175" s="439">
        <f t="shared" si="163"/>
        <v>491457</v>
      </c>
      <c r="N1175" s="435">
        <v>469094</v>
      </c>
      <c r="O1175" s="435">
        <f t="shared" si="165"/>
        <v>469094</v>
      </c>
      <c r="P1175" s="435">
        <v>469094</v>
      </c>
      <c r="Q1175" s="258" t="str">
        <f t="shared" si="162"/>
        <v>32</v>
      </c>
      <c r="R1175" s="439">
        <f t="shared" si="164"/>
        <v>469094</v>
      </c>
    </row>
    <row r="1176" spans="1:18">
      <c r="A1176" s="600">
        <v>311215</v>
      </c>
      <c r="B1176" s="600" t="s">
        <v>975</v>
      </c>
      <c r="C1176" s="262">
        <v>39812208</v>
      </c>
      <c r="D1176" s="258">
        <v>3</v>
      </c>
      <c r="E1176" s="258">
        <v>3981</v>
      </c>
      <c r="F1176" s="258">
        <v>2</v>
      </c>
      <c r="G1176" s="259">
        <v>2</v>
      </c>
      <c r="H1176" s="258">
        <v>8</v>
      </c>
      <c r="I1176" s="255" t="str">
        <f t="shared" si="161"/>
        <v>31121515O280</v>
      </c>
      <c r="J1176" s="255"/>
      <c r="K1176" s="435">
        <v>158913</v>
      </c>
      <c r="L1176" s="435">
        <f t="shared" si="159"/>
        <v>106362</v>
      </c>
      <c r="M1176" s="439">
        <f t="shared" si="163"/>
        <v>158913</v>
      </c>
      <c r="N1176" s="435">
        <v>106362</v>
      </c>
      <c r="O1176" s="435">
        <f t="shared" si="165"/>
        <v>106362</v>
      </c>
      <c r="P1176" s="435">
        <v>106362</v>
      </c>
      <c r="Q1176" s="258" t="str">
        <f t="shared" si="162"/>
        <v>32</v>
      </c>
      <c r="R1176" s="439">
        <f t="shared" si="164"/>
        <v>106362</v>
      </c>
    </row>
    <row r="1177" spans="1:18">
      <c r="A1177" s="600">
        <v>311215</v>
      </c>
      <c r="B1177" s="600" t="s">
        <v>975</v>
      </c>
      <c r="C1177" s="262">
        <v>39821100</v>
      </c>
      <c r="D1177" s="258">
        <v>3</v>
      </c>
      <c r="E1177" s="258">
        <v>3982</v>
      </c>
      <c r="F1177" s="258">
        <v>1</v>
      </c>
      <c r="G1177" s="259">
        <v>1</v>
      </c>
      <c r="H1177" s="258">
        <v>0</v>
      </c>
      <c r="I1177" s="255" t="str">
        <f t="shared" si="161"/>
        <v>31121515O280</v>
      </c>
      <c r="J1177" s="255"/>
      <c r="K1177" s="435">
        <v>499702</v>
      </c>
      <c r="L1177" s="435">
        <f t="shared" si="159"/>
        <v>419064.83</v>
      </c>
      <c r="M1177" s="439">
        <f t="shared" si="163"/>
        <v>499702</v>
      </c>
      <c r="N1177" s="435">
        <v>419064.83</v>
      </c>
      <c r="O1177" s="435">
        <v>419064.83</v>
      </c>
      <c r="P1177" s="435">
        <v>419064.83</v>
      </c>
      <c r="Q1177" s="258" t="str">
        <f t="shared" si="162"/>
        <v>31</v>
      </c>
      <c r="R1177" s="439">
        <f t="shared" si="164"/>
        <v>419064.83</v>
      </c>
    </row>
    <row r="1178" spans="1:18">
      <c r="A1178" s="600">
        <v>311215</v>
      </c>
      <c r="B1178" s="600" t="s">
        <v>975</v>
      </c>
      <c r="C1178" s="262">
        <v>39822100</v>
      </c>
      <c r="D1178" s="258">
        <v>3</v>
      </c>
      <c r="E1178" s="258">
        <v>3982</v>
      </c>
      <c r="F1178" s="258">
        <v>2</v>
      </c>
      <c r="G1178" s="259">
        <v>1</v>
      </c>
      <c r="H1178" s="258">
        <v>0</v>
      </c>
      <c r="I1178" s="255" t="str">
        <f t="shared" si="161"/>
        <v>31121515O280</v>
      </c>
      <c r="J1178" s="255"/>
      <c r="K1178" s="435">
        <v>299821</v>
      </c>
      <c r="L1178" s="435">
        <f t="shared" si="159"/>
        <v>0</v>
      </c>
      <c r="M1178" s="439">
        <f t="shared" si="163"/>
        <v>299821</v>
      </c>
      <c r="N1178" s="435">
        <v>0</v>
      </c>
      <c r="Q1178" s="258" t="str">
        <f t="shared" si="162"/>
        <v>32</v>
      </c>
      <c r="R1178" s="439">
        <f t="shared" si="164"/>
        <v>0</v>
      </c>
    </row>
    <row r="1179" spans="1:18">
      <c r="A1179" s="600">
        <v>311215</v>
      </c>
      <c r="B1179" s="600" t="s">
        <v>975</v>
      </c>
      <c r="C1179" s="262">
        <v>39822108</v>
      </c>
      <c r="D1179" s="258">
        <v>3</v>
      </c>
      <c r="E1179" s="258">
        <v>3982</v>
      </c>
      <c r="F1179" s="258">
        <v>2</v>
      </c>
      <c r="G1179" s="259">
        <v>1</v>
      </c>
      <c r="H1179" s="258">
        <v>8</v>
      </c>
      <c r="I1179" s="255" t="str">
        <f t="shared" si="161"/>
        <v>31121515O280</v>
      </c>
      <c r="J1179" s="255"/>
      <c r="K1179" s="435">
        <v>113873</v>
      </c>
      <c r="L1179" s="435">
        <f t="shared" si="159"/>
        <v>40712.14</v>
      </c>
      <c r="M1179" s="439">
        <f t="shared" si="163"/>
        <v>113873</v>
      </c>
      <c r="N1179" s="435">
        <v>40712.14</v>
      </c>
      <c r="O1179" s="435">
        <v>40712.14</v>
      </c>
      <c r="P1179" s="435">
        <v>40712.14</v>
      </c>
      <c r="Q1179" s="258" t="str">
        <f t="shared" si="162"/>
        <v>32</v>
      </c>
      <c r="R1179" s="439">
        <f t="shared" si="164"/>
        <v>40712.14</v>
      </c>
    </row>
    <row r="1180" spans="1:18">
      <c r="A1180" s="600">
        <v>321206</v>
      </c>
      <c r="B1180" s="600" t="s">
        <v>975</v>
      </c>
      <c r="C1180" s="262">
        <v>12212108</v>
      </c>
      <c r="D1180" s="258">
        <v>1</v>
      </c>
      <c r="E1180" s="258">
        <v>1221</v>
      </c>
      <c r="F1180" s="258">
        <v>2</v>
      </c>
      <c r="G1180" s="259">
        <v>1</v>
      </c>
      <c r="H1180" s="258">
        <v>8</v>
      </c>
      <c r="I1180" s="255" t="str">
        <f t="shared" si="161"/>
        <v>32120615O280</v>
      </c>
      <c r="J1180" s="255"/>
      <c r="K1180" s="435">
        <v>1344637</v>
      </c>
      <c r="L1180" s="435">
        <f t="shared" si="159"/>
        <v>1136587</v>
      </c>
      <c r="M1180" s="439">
        <f t="shared" si="163"/>
        <v>1344637</v>
      </c>
      <c r="N1180" s="435">
        <v>1136587</v>
      </c>
      <c r="O1180" s="435">
        <v>1136587</v>
      </c>
      <c r="P1180" s="435">
        <v>1136587</v>
      </c>
      <c r="Q1180" s="258" t="str">
        <f t="shared" si="162"/>
        <v>12</v>
      </c>
      <c r="R1180" s="439">
        <f t="shared" si="164"/>
        <v>1136587</v>
      </c>
    </row>
    <row r="1181" spans="1:18">
      <c r="A1181" s="600">
        <v>321206</v>
      </c>
      <c r="B1181" s="600" t="s">
        <v>975</v>
      </c>
      <c r="C1181" s="262">
        <v>13232108</v>
      </c>
      <c r="D1181" s="258">
        <v>1</v>
      </c>
      <c r="E1181" s="258">
        <v>1323</v>
      </c>
      <c r="F1181" s="258">
        <v>2</v>
      </c>
      <c r="G1181" s="259">
        <v>1</v>
      </c>
      <c r="H1181" s="258">
        <v>8</v>
      </c>
      <c r="I1181" s="255" t="str">
        <f t="shared" si="161"/>
        <v>32120615O280</v>
      </c>
      <c r="J1181" s="255"/>
      <c r="K1181" s="435">
        <v>150827</v>
      </c>
      <c r="L1181" s="435">
        <f t="shared" si="159"/>
        <v>0</v>
      </c>
      <c r="M1181" s="439">
        <f t="shared" si="163"/>
        <v>150827</v>
      </c>
      <c r="N1181" s="435">
        <v>0</v>
      </c>
      <c r="Q1181" s="258" t="str">
        <f t="shared" si="162"/>
        <v>12</v>
      </c>
      <c r="R1181" s="439">
        <f t="shared" si="164"/>
        <v>0</v>
      </c>
    </row>
    <row r="1182" spans="1:18">
      <c r="A1182" s="600">
        <v>321206</v>
      </c>
      <c r="B1182" s="600" t="s">
        <v>975</v>
      </c>
      <c r="C1182" s="262">
        <v>14112208</v>
      </c>
      <c r="D1182" s="258">
        <v>1</v>
      </c>
      <c r="E1182" s="258">
        <v>1411</v>
      </c>
      <c r="F1182" s="258">
        <v>2</v>
      </c>
      <c r="G1182" s="259">
        <v>2</v>
      </c>
      <c r="H1182" s="258">
        <v>8</v>
      </c>
      <c r="I1182" s="255" t="str">
        <f t="shared" si="161"/>
        <v>32120615O280</v>
      </c>
      <c r="J1182" s="255"/>
      <c r="K1182" s="435">
        <v>141402</v>
      </c>
      <c r="L1182" s="435">
        <f t="shared" si="159"/>
        <v>83503.789999999994</v>
      </c>
      <c r="M1182" s="439">
        <f t="shared" si="163"/>
        <v>141402</v>
      </c>
      <c r="N1182" s="435">
        <v>83503.789999999994</v>
      </c>
      <c r="O1182" s="435">
        <f t="shared" ref="O1182:O1183" si="166">P1182</f>
        <v>83503.790000000008</v>
      </c>
      <c r="P1182" s="435">
        <v>83503.790000000008</v>
      </c>
      <c r="Q1182" s="258" t="str">
        <f t="shared" si="162"/>
        <v>12</v>
      </c>
      <c r="R1182" s="439">
        <f t="shared" si="164"/>
        <v>83503.790000000008</v>
      </c>
    </row>
    <row r="1183" spans="1:18">
      <c r="A1183" s="600">
        <v>321206</v>
      </c>
      <c r="B1183" s="600" t="s">
        <v>975</v>
      </c>
      <c r="C1183" s="262">
        <v>15412208</v>
      </c>
      <c r="D1183" s="258">
        <v>1</v>
      </c>
      <c r="E1183" s="258">
        <v>1541</v>
      </c>
      <c r="F1183" s="258">
        <v>2</v>
      </c>
      <c r="G1183" s="259">
        <v>2</v>
      </c>
      <c r="H1183" s="258">
        <v>8</v>
      </c>
      <c r="I1183" s="255" t="str">
        <f t="shared" si="161"/>
        <v>32120615O280</v>
      </c>
      <c r="J1183" s="255"/>
      <c r="K1183" s="435">
        <v>322304</v>
      </c>
      <c r="L1183" s="435">
        <f t="shared" si="159"/>
        <v>322304</v>
      </c>
      <c r="M1183" s="439">
        <f t="shared" si="163"/>
        <v>322304</v>
      </c>
      <c r="N1183" s="435">
        <v>322304</v>
      </c>
      <c r="O1183" s="435">
        <f t="shared" si="166"/>
        <v>322304</v>
      </c>
      <c r="P1183" s="435">
        <v>322304</v>
      </c>
      <c r="Q1183" s="258" t="str">
        <f t="shared" si="162"/>
        <v>12</v>
      </c>
      <c r="R1183" s="439">
        <f t="shared" si="164"/>
        <v>322304</v>
      </c>
    </row>
    <row r="1184" spans="1:18">
      <c r="A1184" s="600">
        <v>321206</v>
      </c>
      <c r="B1184" s="600" t="s">
        <v>975</v>
      </c>
      <c r="C1184" s="262">
        <v>15452108</v>
      </c>
      <c r="D1184" s="258">
        <v>1</v>
      </c>
      <c r="E1184" s="258">
        <v>1545</v>
      </c>
      <c r="F1184" s="258">
        <v>2</v>
      </c>
      <c r="G1184" s="259">
        <v>1</v>
      </c>
      <c r="H1184" s="258">
        <v>8</v>
      </c>
      <c r="I1184" s="255" t="str">
        <f t="shared" si="161"/>
        <v>32120615O280</v>
      </c>
      <c r="J1184" s="255"/>
      <c r="K1184" s="435">
        <v>55224</v>
      </c>
      <c r="L1184" s="435">
        <f t="shared" si="159"/>
        <v>12296</v>
      </c>
      <c r="M1184" s="439">
        <f t="shared" si="163"/>
        <v>55224</v>
      </c>
      <c r="N1184" s="435">
        <v>12296</v>
      </c>
      <c r="O1184" s="435">
        <v>12296</v>
      </c>
      <c r="P1184" s="435">
        <v>12296</v>
      </c>
      <c r="Q1184" s="258" t="str">
        <f t="shared" si="162"/>
        <v>12</v>
      </c>
      <c r="R1184" s="439">
        <f t="shared" si="164"/>
        <v>12296</v>
      </c>
    </row>
    <row r="1185" spans="1:18">
      <c r="A1185" s="600">
        <v>321206</v>
      </c>
      <c r="B1185" s="600" t="s">
        <v>975</v>
      </c>
      <c r="C1185" s="262">
        <v>15471108</v>
      </c>
      <c r="D1185" s="258">
        <v>1</v>
      </c>
      <c r="E1185" s="258">
        <v>1547</v>
      </c>
      <c r="F1185" s="258">
        <v>1</v>
      </c>
      <c r="G1185" s="259">
        <v>1</v>
      </c>
      <c r="H1185" s="258">
        <v>8</v>
      </c>
      <c r="I1185" s="255" t="str">
        <f t="shared" si="161"/>
        <v>32120615O280</v>
      </c>
      <c r="J1185" s="255"/>
      <c r="K1185" s="435">
        <v>4533</v>
      </c>
      <c r="L1185" s="435">
        <f t="shared" si="159"/>
        <v>0</v>
      </c>
      <c r="M1185" s="439">
        <f t="shared" si="163"/>
        <v>4533</v>
      </c>
      <c r="N1185" s="435">
        <v>0</v>
      </c>
      <c r="Q1185" s="258" t="str">
        <f t="shared" si="162"/>
        <v>11</v>
      </c>
      <c r="R1185" s="439">
        <f t="shared" si="164"/>
        <v>0</v>
      </c>
    </row>
    <row r="1186" spans="1:18">
      <c r="A1186" s="600">
        <v>321206</v>
      </c>
      <c r="B1186" s="600" t="s">
        <v>975</v>
      </c>
      <c r="C1186" s="262">
        <v>25211100</v>
      </c>
      <c r="D1186" s="258">
        <v>2</v>
      </c>
      <c r="E1186" s="258">
        <v>2521</v>
      </c>
      <c r="F1186" s="258">
        <v>1</v>
      </c>
      <c r="G1186" s="259">
        <v>1</v>
      </c>
      <c r="H1186" s="258">
        <v>0</v>
      </c>
      <c r="I1186" s="255" t="str">
        <f t="shared" si="161"/>
        <v>32120615O280</v>
      </c>
      <c r="J1186" s="255"/>
      <c r="K1186" s="435">
        <v>200000</v>
      </c>
      <c r="L1186" s="435">
        <f t="shared" si="159"/>
        <v>199990.6</v>
      </c>
      <c r="M1186" s="439">
        <f t="shared" si="163"/>
        <v>200000</v>
      </c>
      <c r="N1186" s="435">
        <v>199990.6</v>
      </c>
      <c r="O1186" s="435">
        <v>200000</v>
      </c>
      <c r="P1186" s="435">
        <v>199990.6</v>
      </c>
      <c r="Q1186" s="258" t="str">
        <f t="shared" si="162"/>
        <v>21</v>
      </c>
      <c r="R1186" s="439">
        <f t="shared" si="164"/>
        <v>199990.6</v>
      </c>
    </row>
    <row r="1187" spans="1:18">
      <c r="A1187" s="600">
        <v>321206</v>
      </c>
      <c r="B1187" s="600" t="s">
        <v>975</v>
      </c>
      <c r="C1187" s="262">
        <v>25611100</v>
      </c>
      <c r="D1187" s="258">
        <v>2</v>
      </c>
      <c r="E1187" s="258">
        <v>2561</v>
      </c>
      <c r="F1187" s="258">
        <v>1</v>
      </c>
      <c r="G1187" s="259">
        <v>1</v>
      </c>
      <c r="H1187" s="258">
        <v>0</v>
      </c>
      <c r="I1187" s="255" t="str">
        <f t="shared" si="161"/>
        <v>32120615O280</v>
      </c>
      <c r="J1187" s="255"/>
      <c r="K1187" s="435">
        <v>400000</v>
      </c>
      <c r="L1187" s="435">
        <f t="shared" si="159"/>
        <v>388032.9</v>
      </c>
      <c r="M1187" s="439">
        <f t="shared" si="163"/>
        <v>400000</v>
      </c>
      <c r="N1187" s="435">
        <v>388032.9</v>
      </c>
      <c r="O1187" s="435">
        <v>388032.9</v>
      </c>
      <c r="P1187" s="435">
        <v>388032.9</v>
      </c>
      <c r="Q1187" s="258" t="str">
        <f t="shared" si="162"/>
        <v>21</v>
      </c>
      <c r="R1187" s="439">
        <f t="shared" si="164"/>
        <v>388032.9</v>
      </c>
    </row>
    <row r="1188" spans="1:18">
      <c r="A1188" s="600">
        <v>321206</v>
      </c>
      <c r="B1188" s="600" t="s">
        <v>975</v>
      </c>
      <c r="C1188" s="262">
        <v>29111100</v>
      </c>
      <c r="D1188" s="258">
        <v>2</v>
      </c>
      <c r="E1188" s="258">
        <v>2911</v>
      </c>
      <c r="F1188" s="258">
        <v>1</v>
      </c>
      <c r="G1188" s="259">
        <v>1</v>
      </c>
      <c r="H1188" s="258">
        <v>0</v>
      </c>
      <c r="I1188" s="255" t="str">
        <f t="shared" si="161"/>
        <v>32120615O280</v>
      </c>
      <c r="J1188" s="255"/>
      <c r="K1188" s="435">
        <v>0</v>
      </c>
      <c r="L1188" s="435">
        <f t="shared" si="159"/>
        <v>0</v>
      </c>
      <c r="M1188" s="439">
        <f t="shared" si="163"/>
        <v>0</v>
      </c>
      <c r="N1188" s="435">
        <v>0</v>
      </c>
      <c r="Q1188" s="258" t="str">
        <f t="shared" si="162"/>
        <v>21</v>
      </c>
      <c r="R1188" s="439">
        <f t="shared" si="164"/>
        <v>0</v>
      </c>
    </row>
    <row r="1189" spans="1:18">
      <c r="A1189" s="600">
        <v>321206</v>
      </c>
      <c r="B1189" s="600" t="s">
        <v>975</v>
      </c>
      <c r="C1189" s="262">
        <v>37221100</v>
      </c>
      <c r="D1189" s="258">
        <v>3</v>
      </c>
      <c r="E1189" s="258">
        <v>3722</v>
      </c>
      <c r="F1189" s="258">
        <v>1</v>
      </c>
      <c r="G1189" s="259">
        <v>1</v>
      </c>
      <c r="H1189" s="258">
        <v>0</v>
      </c>
      <c r="I1189" s="255" t="str">
        <f t="shared" si="161"/>
        <v>32120615O280</v>
      </c>
      <c r="J1189" s="255"/>
      <c r="K1189" s="435">
        <v>147200</v>
      </c>
      <c r="L1189" s="435">
        <f t="shared" si="159"/>
        <v>147200</v>
      </c>
      <c r="M1189" s="439">
        <f t="shared" si="163"/>
        <v>147200</v>
      </c>
      <c r="N1189" s="435">
        <v>147200</v>
      </c>
      <c r="O1189" s="435">
        <v>147200</v>
      </c>
      <c r="P1189" s="435">
        <v>147200</v>
      </c>
      <c r="Q1189" s="258" t="str">
        <f t="shared" si="162"/>
        <v>31</v>
      </c>
      <c r="R1189" s="439">
        <f t="shared" si="164"/>
        <v>147200</v>
      </c>
    </row>
    <row r="1190" spans="1:18">
      <c r="A1190" s="600">
        <v>321206</v>
      </c>
      <c r="B1190" s="600" t="s">
        <v>975</v>
      </c>
      <c r="C1190" s="262">
        <v>39812208</v>
      </c>
      <c r="D1190" s="258">
        <v>3</v>
      </c>
      <c r="E1190" s="258">
        <v>3981</v>
      </c>
      <c r="F1190" s="258">
        <v>2</v>
      </c>
      <c r="G1190" s="259">
        <v>2</v>
      </c>
      <c r="H1190" s="258">
        <v>8</v>
      </c>
      <c r="I1190" s="255" t="str">
        <f t="shared" si="161"/>
        <v>32120615O280</v>
      </c>
      <c r="J1190" s="255"/>
      <c r="K1190" s="435">
        <v>44863</v>
      </c>
      <c r="L1190" s="435">
        <f t="shared" ref="L1190:L1194" si="167">+N1190</f>
        <v>30027</v>
      </c>
      <c r="M1190" s="439">
        <f t="shared" si="163"/>
        <v>44863</v>
      </c>
      <c r="N1190" s="435">
        <v>30027</v>
      </c>
      <c r="O1190" s="435">
        <f>P1190</f>
        <v>30027</v>
      </c>
      <c r="P1190" s="435">
        <v>30027</v>
      </c>
      <c r="Q1190" s="258" t="str">
        <f t="shared" si="162"/>
        <v>32</v>
      </c>
      <c r="R1190" s="439">
        <f t="shared" si="164"/>
        <v>30027</v>
      </c>
    </row>
    <row r="1191" spans="1:18">
      <c r="A1191" s="600">
        <v>321206</v>
      </c>
      <c r="B1191" s="600" t="s">
        <v>975</v>
      </c>
      <c r="C1191" s="262">
        <v>39822108</v>
      </c>
      <c r="D1191" s="258">
        <v>3</v>
      </c>
      <c r="E1191" s="258">
        <v>3982</v>
      </c>
      <c r="F1191" s="258">
        <v>2</v>
      </c>
      <c r="G1191" s="259">
        <v>1</v>
      </c>
      <c r="H1191" s="258">
        <v>8</v>
      </c>
      <c r="I1191" s="255" t="str">
        <f t="shared" si="161"/>
        <v>32120615O280</v>
      </c>
      <c r="J1191" s="255"/>
      <c r="K1191" s="435">
        <v>6113</v>
      </c>
      <c r="L1191" s="435">
        <f t="shared" si="167"/>
        <v>0</v>
      </c>
      <c r="M1191" s="439">
        <f t="shared" si="163"/>
        <v>6113</v>
      </c>
      <c r="N1191" s="435">
        <v>0</v>
      </c>
      <c r="Q1191" s="258" t="str">
        <f t="shared" si="162"/>
        <v>32</v>
      </c>
      <c r="R1191" s="439">
        <f t="shared" si="164"/>
        <v>0</v>
      </c>
    </row>
    <row r="1192" spans="1:18">
      <c r="A1192" s="600">
        <v>321206</v>
      </c>
      <c r="B1192" s="600" t="s">
        <v>975</v>
      </c>
      <c r="C1192" s="262">
        <v>44191100</v>
      </c>
      <c r="D1192" s="258">
        <v>4</v>
      </c>
      <c r="E1192" s="258">
        <v>4419</v>
      </c>
      <c r="F1192" s="258">
        <v>1</v>
      </c>
      <c r="G1192" s="259">
        <v>1</v>
      </c>
      <c r="H1192" s="258">
        <v>0</v>
      </c>
      <c r="I1192" s="255" t="str">
        <f t="shared" si="161"/>
        <v>32120615O280</v>
      </c>
      <c r="J1192" s="255"/>
      <c r="K1192" s="435">
        <v>0</v>
      </c>
      <c r="L1192" s="435">
        <f t="shared" si="167"/>
        <v>1705352.4</v>
      </c>
      <c r="M1192" s="439">
        <f t="shared" si="163"/>
        <v>0</v>
      </c>
      <c r="N1192" s="435">
        <v>1705352.4</v>
      </c>
      <c r="O1192" s="435">
        <v>1705352.4</v>
      </c>
      <c r="P1192" s="435">
        <v>1705352.4</v>
      </c>
      <c r="Q1192" s="258" t="str">
        <f t="shared" si="162"/>
        <v>41</v>
      </c>
      <c r="R1192" s="439">
        <f t="shared" si="164"/>
        <v>1705352.4</v>
      </c>
    </row>
    <row r="1193" spans="1:18">
      <c r="A1193" s="600">
        <v>321206</v>
      </c>
      <c r="B1193" s="600" t="s">
        <v>977</v>
      </c>
      <c r="C1193" s="262">
        <v>44191100</v>
      </c>
      <c r="D1193" s="258">
        <v>4</v>
      </c>
      <c r="E1193" s="258">
        <v>4419</v>
      </c>
      <c r="F1193" s="258">
        <v>1</v>
      </c>
      <c r="G1193" s="259">
        <v>1</v>
      </c>
      <c r="H1193" s="258">
        <v>0</v>
      </c>
      <c r="I1193" s="255" t="str">
        <f t="shared" si="161"/>
        <v>32120615O480</v>
      </c>
      <c r="J1193" s="255"/>
      <c r="K1193" s="435">
        <v>16000000</v>
      </c>
      <c r="L1193" s="435">
        <f t="shared" si="167"/>
        <v>14294647.6</v>
      </c>
      <c r="M1193" s="439">
        <f t="shared" si="163"/>
        <v>16000000</v>
      </c>
      <c r="N1193" s="435">
        <v>14294647.6</v>
      </c>
      <c r="O1193" s="435">
        <v>14294647.6</v>
      </c>
      <c r="P1193" s="435">
        <v>14294647.599999996</v>
      </c>
      <c r="Q1193" s="258" t="str">
        <f t="shared" si="162"/>
        <v>41</v>
      </c>
      <c r="R1193" s="439">
        <f t="shared" si="164"/>
        <v>14294647.599999996</v>
      </c>
    </row>
    <row r="1194" spans="1:18">
      <c r="A1194" s="600">
        <v>393201</v>
      </c>
      <c r="B1194" s="600" t="s">
        <v>975</v>
      </c>
      <c r="C1194" s="262">
        <v>44191100</v>
      </c>
      <c r="D1194" s="258">
        <v>4</v>
      </c>
      <c r="E1194" s="258">
        <v>4419</v>
      </c>
      <c r="F1194" s="258">
        <v>1</v>
      </c>
      <c r="G1194" s="259">
        <v>1</v>
      </c>
      <c r="H1194" s="258">
        <v>0</v>
      </c>
      <c r="I1194" s="255" t="str">
        <f t="shared" si="161"/>
        <v>39320115O280</v>
      </c>
      <c r="J1194" s="255"/>
      <c r="K1194" s="435">
        <v>11000000</v>
      </c>
      <c r="L1194" s="435">
        <f t="shared" si="167"/>
        <v>11000000</v>
      </c>
      <c r="M1194" s="439">
        <f t="shared" si="163"/>
        <v>11000000</v>
      </c>
      <c r="N1194" s="435">
        <v>11000000</v>
      </c>
      <c r="O1194" s="435">
        <v>11000000</v>
      </c>
      <c r="P1194" s="435">
        <v>11000000</v>
      </c>
      <c r="Q1194" s="258" t="str">
        <f t="shared" si="162"/>
        <v>41</v>
      </c>
      <c r="R1194" s="439">
        <f t="shared" si="164"/>
        <v>11000000</v>
      </c>
    </row>
    <row r="1195" spans="1:18">
      <c r="A1195" s="601" t="s">
        <v>1218</v>
      </c>
      <c r="B1195" s="602"/>
      <c r="C1195" s="256"/>
      <c r="D1195" s="260"/>
      <c r="E1195" s="260"/>
      <c r="F1195" s="260"/>
      <c r="H1195" s="260"/>
      <c r="I1195" s="256"/>
      <c r="J1195" s="256"/>
      <c r="K1195" s="435">
        <f>SUBTOTAL(9,K2:K1194)</f>
        <v>2442653210</v>
      </c>
      <c r="L1195" s="437">
        <f t="shared" ref="L1195" si="168">SUBTOTAL(9,L2:L1194)</f>
        <v>2397399875.9999971</v>
      </c>
      <c r="M1195" s="435">
        <f t="shared" ref="M1195:P1195" si="169">SUBTOTAL(9,M2:M1194)</f>
        <v>2442653210</v>
      </c>
      <c r="N1195" s="437">
        <f t="shared" si="169"/>
        <v>2341453598.0199966</v>
      </c>
      <c r="O1195" s="435">
        <f t="shared" si="169"/>
        <v>2381561081.9100008</v>
      </c>
      <c r="P1195" s="435">
        <f t="shared" si="169"/>
        <v>2264457451.4399977</v>
      </c>
      <c r="Q1195" s="464"/>
      <c r="R1195" s="435">
        <f t="shared" ref="R1195" si="170">SUBTOTAL(9,R2:R1194)</f>
        <v>2264457451.4399977</v>
      </c>
    </row>
    <row r="1199" spans="1:18">
      <c r="C1199" s="377"/>
    </row>
    <row r="1203" spans="3:13">
      <c r="K1203" s="261"/>
      <c r="M1203" s="436" t="s">
        <v>1117</v>
      </c>
    </row>
    <row r="1204" spans="3:13">
      <c r="J1204" s="255" t="s">
        <v>979</v>
      </c>
      <c r="K1204" s="558" t="s">
        <v>1183</v>
      </c>
      <c r="M1204" s="435">
        <v>45796931</v>
      </c>
    </row>
    <row r="1205" spans="3:13">
      <c r="J1205" s="255" t="s">
        <v>984</v>
      </c>
      <c r="K1205" s="504">
        <v>60638923</v>
      </c>
      <c r="M1205" s="435">
        <v>209600570</v>
      </c>
    </row>
    <row r="1206" spans="3:13">
      <c r="J1206" s="255" t="s">
        <v>998</v>
      </c>
      <c r="K1206" s="504">
        <v>73103032</v>
      </c>
      <c r="M1206" s="435">
        <v>42108662</v>
      </c>
    </row>
    <row r="1207" spans="3:13">
      <c r="C1207" s="537"/>
      <c r="E1207" s="558"/>
      <c r="J1207" s="255" t="s">
        <v>999</v>
      </c>
      <c r="K1207" s="504">
        <v>463484043</v>
      </c>
      <c r="M1207" s="435">
        <v>1467000</v>
      </c>
    </row>
    <row r="1208" spans="3:13">
      <c r="C1208" s="504"/>
      <c r="E1208" s="514"/>
      <c r="J1208" s="255" t="s">
        <v>1005</v>
      </c>
      <c r="K1208" s="504">
        <v>141171003</v>
      </c>
      <c r="M1208" s="435">
        <v>0</v>
      </c>
    </row>
    <row r="1209" spans="3:13">
      <c r="C1209" s="504"/>
      <c r="E1209" s="514"/>
      <c r="J1209" s="255" t="s">
        <v>1024</v>
      </c>
      <c r="K1209" s="504">
        <v>0</v>
      </c>
      <c r="M1209" s="438">
        <v>6000000</v>
      </c>
    </row>
    <row r="1210" spans="3:13">
      <c r="C1210" s="504"/>
      <c r="E1210" s="514"/>
      <c r="J1210" s="255" t="s">
        <v>1029</v>
      </c>
      <c r="K1210" s="567">
        <v>1441242326</v>
      </c>
      <c r="M1210" s="438">
        <v>3000000</v>
      </c>
    </row>
    <row r="1211" spans="3:13">
      <c r="C1211" s="504"/>
      <c r="E1211" s="514"/>
      <c r="J1211" s="255" t="s">
        <v>1032</v>
      </c>
      <c r="K1211" s="504">
        <f>SUBTOTAL(9,K1205:K1210)</f>
        <v>2179639327</v>
      </c>
      <c r="M1211" s="438">
        <v>9593993</v>
      </c>
    </row>
    <row r="1212" spans="3:13">
      <c r="C1212" s="504"/>
      <c r="E1212" s="514"/>
      <c r="J1212" s="255" t="s">
        <v>1034</v>
      </c>
      <c r="K1212" s="514">
        <v>72234920</v>
      </c>
      <c r="M1212" s="438">
        <v>7376166</v>
      </c>
    </row>
    <row r="1213" spans="3:13">
      <c r="C1213" s="567"/>
      <c r="E1213" s="567"/>
      <c r="J1213" s="255" t="s">
        <v>1042</v>
      </c>
      <c r="K1213" s="514">
        <f>+K1211+K1212</f>
        <v>2251874247</v>
      </c>
      <c r="M1213" s="438">
        <v>22760380</v>
      </c>
    </row>
    <row r="1214" spans="3:13">
      <c r="C1214" s="504"/>
      <c r="E1214" s="504"/>
      <c r="J1214" s="255" t="s">
        <v>1051</v>
      </c>
      <c r="K1214" s="261"/>
      <c r="M1214" s="438">
        <v>115535851</v>
      </c>
    </row>
    <row r="1215" spans="3:13">
      <c r="J1215" s="255" t="s">
        <v>1053</v>
      </c>
      <c r="M1215" s="438">
        <v>244500</v>
      </c>
    </row>
    <row r="1216" spans="3:13">
      <c r="J1216" s="255" t="s">
        <v>1059</v>
      </c>
      <c r="M1216" s="438">
        <v>0</v>
      </c>
    </row>
    <row r="1217" spans="10:13">
      <c r="J1217" s="255" t="s">
        <v>1062</v>
      </c>
      <c r="M1217" s="438">
        <v>0</v>
      </c>
    </row>
    <row r="1218" spans="10:13">
      <c r="J1218" s="255" t="s">
        <v>1069</v>
      </c>
      <c r="M1218" s="438">
        <v>1419489</v>
      </c>
    </row>
    <row r="1219" spans="10:13">
      <c r="J1219" s="255" t="s">
        <v>1078</v>
      </c>
      <c r="M1219" s="438">
        <v>0</v>
      </c>
    </row>
    <row r="1220" spans="10:13">
      <c r="J1220"/>
    </row>
    <row r="1221" spans="10:13">
      <c r="J1221"/>
    </row>
    <row r="1222" spans="10:13">
      <c r="J1222"/>
    </row>
    <row r="1223" spans="10:13">
      <c r="J1223"/>
    </row>
    <row r="1224" spans="10:13">
      <c r="J1224"/>
    </row>
    <row r="1225" spans="10:13">
      <c r="J1225"/>
    </row>
    <row r="1226" spans="10:13">
      <c r="J1226"/>
    </row>
  </sheetData>
  <sortState ref="J1204:J1226">
    <sortCondition ref="J1204"/>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V38"/>
  <sheetViews>
    <sheetView showGridLines="0" view="pageBreakPreview" topLeftCell="A2" zoomScale="75" zoomScaleNormal="87" zoomScaleSheetLayoutView="75" workbookViewId="0">
      <selection activeCell="N39" sqref="N39"/>
    </sheetView>
  </sheetViews>
  <sheetFormatPr baseColWidth="10" defaultColWidth="11.42578125" defaultRowHeight="13.5"/>
  <cols>
    <col min="1" max="1" width="4.7109375" style="1" customWidth="1"/>
    <col min="2" max="2" width="3.85546875" style="1" customWidth="1"/>
    <col min="3" max="3" width="4.140625" style="1" customWidth="1"/>
    <col min="4" max="5" width="4" style="1" customWidth="1"/>
    <col min="6" max="6" width="26" style="1" customWidth="1"/>
    <col min="7" max="7" width="8" style="1" customWidth="1"/>
    <col min="8" max="8" width="10.140625" style="1" bestFit="1" customWidth="1"/>
    <col min="9" max="9" width="13" style="1" bestFit="1" customWidth="1"/>
    <col min="10" max="10" width="11.85546875" style="1" bestFit="1" customWidth="1"/>
    <col min="11" max="12" width="9.28515625" style="1" bestFit="1" customWidth="1"/>
    <col min="13" max="13" width="11" style="1" bestFit="1" customWidth="1"/>
    <col min="14" max="14" width="14.7109375" style="1" bestFit="1" customWidth="1"/>
    <col min="15" max="15" width="15.5703125" style="1" bestFit="1" customWidth="1"/>
    <col min="16" max="16" width="16.140625" style="1" customWidth="1"/>
    <col min="17" max="18" width="14.7109375" style="1" bestFit="1" customWidth="1"/>
    <col min="19" max="20" width="9.28515625" style="1" bestFit="1" customWidth="1"/>
    <col min="21" max="22" width="10.42578125" style="1" bestFit="1" customWidth="1"/>
    <col min="23" max="16384" width="11.42578125" style="1"/>
  </cols>
  <sheetData>
    <row r="1" spans="1:22"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2" ht="20.25" customHeight="1">
      <c r="A2" s="1345" t="s">
        <v>1189</v>
      </c>
      <c r="B2" s="1346"/>
      <c r="C2" s="1346"/>
      <c r="D2" s="1346"/>
      <c r="E2" s="1346"/>
      <c r="F2" s="1346"/>
      <c r="G2" s="1346"/>
      <c r="H2" s="1346"/>
      <c r="I2" s="1346"/>
      <c r="J2" s="1346"/>
      <c r="K2" s="1346"/>
      <c r="L2" s="1346"/>
      <c r="M2" s="1346"/>
      <c r="N2" s="1346"/>
      <c r="O2" s="1346"/>
      <c r="P2" s="1346"/>
      <c r="Q2" s="1346"/>
      <c r="R2" s="1346"/>
      <c r="S2" s="1346"/>
      <c r="T2" s="1346"/>
      <c r="U2" s="1346"/>
      <c r="V2" s="1347"/>
    </row>
    <row r="3" spans="1:22" ht="20.100000000000001" customHeight="1">
      <c r="A3" s="1304" t="s">
        <v>428</v>
      </c>
      <c r="B3" s="1305"/>
      <c r="C3" s="1305"/>
      <c r="D3" s="1305"/>
      <c r="E3" s="1305"/>
      <c r="F3" s="1305"/>
      <c r="G3" s="1305"/>
      <c r="H3" s="1305"/>
      <c r="I3" s="79"/>
      <c r="J3" s="79"/>
      <c r="K3" s="79"/>
      <c r="L3" s="79"/>
      <c r="M3" s="79"/>
      <c r="N3" s="79"/>
      <c r="O3" s="79"/>
      <c r="P3" s="79"/>
      <c r="Q3" s="79"/>
      <c r="R3" s="79"/>
      <c r="S3" s="79"/>
      <c r="T3" s="79"/>
      <c r="U3" s="79"/>
      <c r="V3" s="80"/>
    </row>
    <row r="4" spans="1:22"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2" ht="36" customHeight="1">
      <c r="A5" s="1349"/>
      <c r="B5" s="1349"/>
      <c r="C5" s="1349"/>
      <c r="D5" s="1349"/>
      <c r="E5" s="1349"/>
      <c r="F5" s="1349"/>
      <c r="G5" s="1349"/>
      <c r="H5" s="1351" t="s">
        <v>311</v>
      </c>
      <c r="I5" s="1352"/>
      <c r="J5" s="1353"/>
      <c r="K5" s="1351" t="s">
        <v>323</v>
      </c>
      <c r="L5" s="1353"/>
      <c r="M5" s="1351" t="s">
        <v>312</v>
      </c>
      <c r="N5" s="1352"/>
      <c r="O5" s="1352"/>
      <c r="P5" s="1352"/>
      <c r="Q5" s="1352"/>
      <c r="R5" s="1352"/>
      <c r="S5" s="1351" t="s">
        <v>322</v>
      </c>
      <c r="T5" s="1352"/>
      <c r="U5" s="1352"/>
      <c r="V5" s="1353"/>
    </row>
    <row r="6" spans="1:22" ht="33" customHeight="1">
      <c r="A6" s="1350"/>
      <c r="B6" s="1350"/>
      <c r="C6" s="1350"/>
      <c r="D6" s="1350"/>
      <c r="E6" s="1350"/>
      <c r="F6" s="1350"/>
      <c r="G6" s="1350"/>
      <c r="H6" s="181" t="s">
        <v>324</v>
      </c>
      <c r="I6" s="181" t="s">
        <v>325</v>
      </c>
      <c r="J6" s="181" t="s">
        <v>326</v>
      </c>
      <c r="K6" s="182" t="s">
        <v>19</v>
      </c>
      <c r="L6" s="182" t="s">
        <v>20</v>
      </c>
      <c r="M6" s="183" t="s">
        <v>327</v>
      </c>
      <c r="N6" s="183" t="s">
        <v>328</v>
      </c>
      <c r="O6" s="183" t="s">
        <v>329</v>
      </c>
      <c r="P6" s="183" t="s">
        <v>330</v>
      </c>
      <c r="Q6" s="183" t="s">
        <v>331</v>
      </c>
      <c r="R6" s="183" t="s">
        <v>332</v>
      </c>
      <c r="S6" s="182" t="s">
        <v>32</v>
      </c>
      <c r="T6" s="182" t="s">
        <v>33</v>
      </c>
      <c r="U6" s="182" t="s">
        <v>34</v>
      </c>
      <c r="V6" s="182" t="s">
        <v>35</v>
      </c>
    </row>
    <row r="7" spans="1:22" s="338" customFormat="1" ht="24.95" customHeight="1">
      <c r="A7" s="379">
        <v>2</v>
      </c>
      <c r="B7" s="379"/>
      <c r="C7" s="380"/>
      <c r="D7" s="380"/>
      <c r="E7" s="380"/>
      <c r="F7" s="294" t="s">
        <v>1096</v>
      </c>
      <c r="G7" s="301"/>
      <c r="H7" s="403"/>
      <c r="I7" s="404"/>
      <c r="J7" s="404"/>
      <c r="K7" s="404"/>
      <c r="L7" s="404"/>
      <c r="M7" s="474"/>
      <c r="N7" s="473">
        <f t="shared" ref="N7:O10" si="0">N8</f>
        <v>2062202</v>
      </c>
      <c r="O7" s="473">
        <f t="shared" si="0"/>
        <v>2062202</v>
      </c>
      <c r="P7" s="473">
        <f t="shared" ref="P7:R10" si="1">P8</f>
        <v>2062200</v>
      </c>
      <c r="Q7" s="473">
        <f t="shared" si="1"/>
        <v>1443540</v>
      </c>
      <c r="R7" s="473">
        <f t="shared" si="1"/>
        <v>1443540</v>
      </c>
      <c r="S7" s="474"/>
      <c r="T7" s="404"/>
      <c r="U7" s="404"/>
      <c r="V7" s="404"/>
    </row>
    <row r="8" spans="1:22" s="299" customFormat="1" ht="24.95" customHeight="1">
      <c r="A8" s="380"/>
      <c r="B8" s="381">
        <v>1</v>
      </c>
      <c r="C8" s="381"/>
      <c r="D8" s="381"/>
      <c r="E8" s="381"/>
      <c r="F8" s="301" t="s">
        <v>165</v>
      </c>
      <c r="G8" s="301"/>
      <c r="H8" s="403"/>
      <c r="I8" s="350"/>
      <c r="J8" s="350"/>
      <c r="K8" s="350"/>
      <c r="L8" s="350"/>
      <c r="M8" s="475"/>
      <c r="N8" s="476">
        <f t="shared" si="0"/>
        <v>2062202</v>
      </c>
      <c r="O8" s="476">
        <f t="shared" si="0"/>
        <v>2062202</v>
      </c>
      <c r="P8" s="476">
        <f t="shared" si="1"/>
        <v>2062200</v>
      </c>
      <c r="Q8" s="476">
        <f t="shared" si="1"/>
        <v>1443540</v>
      </c>
      <c r="R8" s="476">
        <f t="shared" si="1"/>
        <v>1443540</v>
      </c>
      <c r="S8" s="295"/>
      <c r="T8" s="350"/>
      <c r="U8" s="350"/>
      <c r="V8" s="350"/>
    </row>
    <row r="9" spans="1:22" s="299" customFormat="1" ht="24.95" customHeight="1">
      <c r="A9" s="380"/>
      <c r="B9" s="380"/>
      <c r="C9" s="381">
        <v>7</v>
      </c>
      <c r="D9" s="381"/>
      <c r="E9" s="381"/>
      <c r="F9" s="294" t="s">
        <v>261</v>
      </c>
      <c r="G9" s="294"/>
      <c r="H9" s="405"/>
      <c r="I9" s="406"/>
      <c r="J9" s="406"/>
      <c r="K9" s="406"/>
      <c r="L9" s="407"/>
      <c r="M9" s="382"/>
      <c r="N9" s="477">
        <f t="shared" si="0"/>
        <v>2062202</v>
      </c>
      <c r="O9" s="477">
        <f t="shared" si="0"/>
        <v>2062202</v>
      </c>
      <c r="P9" s="477">
        <f t="shared" si="1"/>
        <v>2062200</v>
      </c>
      <c r="Q9" s="477">
        <f t="shared" si="1"/>
        <v>1443540</v>
      </c>
      <c r="R9" s="477">
        <f t="shared" si="1"/>
        <v>1443540</v>
      </c>
      <c r="S9" s="478"/>
      <c r="T9" s="408"/>
      <c r="U9" s="409"/>
      <c r="V9" s="410"/>
    </row>
    <row r="10" spans="1:22" s="299" customFormat="1" ht="24.95" customHeight="1">
      <c r="A10" s="380"/>
      <c r="B10" s="380"/>
      <c r="C10" s="380"/>
      <c r="D10" s="381">
        <v>1</v>
      </c>
      <c r="E10" s="381"/>
      <c r="F10" s="294" t="s">
        <v>463</v>
      </c>
      <c r="G10" s="294"/>
      <c r="H10" s="405"/>
      <c r="I10" s="407"/>
      <c r="J10" s="407"/>
      <c r="K10" s="407"/>
      <c r="L10" s="410"/>
      <c r="M10" s="383"/>
      <c r="N10" s="479">
        <f t="shared" si="0"/>
        <v>2062202</v>
      </c>
      <c r="O10" s="479">
        <f t="shared" si="0"/>
        <v>2062202</v>
      </c>
      <c r="P10" s="479">
        <f t="shared" si="1"/>
        <v>2062200</v>
      </c>
      <c r="Q10" s="479">
        <f t="shared" si="1"/>
        <v>1443540</v>
      </c>
      <c r="R10" s="479">
        <f t="shared" si="1"/>
        <v>1443540</v>
      </c>
      <c r="S10" s="478"/>
      <c r="T10" s="408"/>
      <c r="U10" s="410"/>
      <c r="V10" s="410"/>
    </row>
    <row r="11" spans="1:22" s="338" customFormat="1" ht="24.95" customHeight="1">
      <c r="A11" s="380"/>
      <c r="B11" s="380"/>
      <c r="C11" s="380"/>
      <c r="D11" s="380"/>
      <c r="E11" s="384">
        <v>201</v>
      </c>
      <c r="F11" s="385" t="s">
        <v>1097</v>
      </c>
      <c r="G11" s="384" t="s">
        <v>441</v>
      </c>
      <c r="H11" s="384">
        <v>0</v>
      </c>
      <c r="I11" s="384">
        <v>4</v>
      </c>
      <c r="J11" s="384">
        <v>0</v>
      </c>
      <c r="K11" s="386">
        <v>0</v>
      </c>
      <c r="L11" s="386">
        <f>J11/I11</f>
        <v>0</v>
      </c>
      <c r="M11" s="529">
        <v>0</v>
      </c>
      <c r="N11" s="513">
        <v>2062202</v>
      </c>
      <c r="O11" s="513">
        <v>2062202</v>
      </c>
      <c r="P11" s="480">
        <v>2062200</v>
      </c>
      <c r="Q11" s="513">
        <v>1443540</v>
      </c>
      <c r="R11" s="513">
        <v>1443540</v>
      </c>
      <c r="S11" s="320">
        <v>0</v>
      </c>
      <c r="T11" s="320">
        <f>P11/N11</f>
        <v>0.99999903016290359</v>
      </c>
      <c r="U11" s="320">
        <v>0</v>
      </c>
      <c r="V11" s="320">
        <f>Q11/N11</f>
        <v>0.69999932111403251</v>
      </c>
    </row>
    <row r="12" spans="1:22">
      <c r="A12" s="5"/>
      <c r="B12" s="5"/>
      <c r="C12" s="5"/>
      <c r="D12" s="5"/>
      <c r="E12" s="5"/>
      <c r="F12" s="5"/>
      <c r="G12" s="5"/>
      <c r="H12" s="5"/>
      <c r="I12" s="19"/>
      <c r="J12" s="19"/>
      <c r="K12" s="19"/>
      <c r="L12" s="19"/>
      <c r="M12" s="19"/>
      <c r="N12" s="20"/>
      <c r="O12" s="20"/>
      <c r="P12" s="20"/>
      <c r="Q12" s="20"/>
      <c r="R12" s="20"/>
      <c r="S12" s="5"/>
      <c r="T12" s="5"/>
      <c r="U12" s="5"/>
      <c r="V12" s="21"/>
    </row>
    <row r="13" spans="1:22">
      <c r="A13" s="5"/>
      <c r="B13" s="5"/>
      <c r="C13" s="5"/>
      <c r="D13" s="5"/>
      <c r="E13" s="5"/>
      <c r="F13" s="5"/>
      <c r="G13" s="5"/>
      <c r="H13" s="5"/>
      <c r="I13" s="19"/>
      <c r="J13" s="19"/>
      <c r="K13" s="19"/>
      <c r="L13" s="19"/>
      <c r="M13" s="19"/>
      <c r="N13" s="20"/>
      <c r="O13" s="20"/>
      <c r="P13" s="20"/>
      <c r="Q13" s="20"/>
      <c r="R13" s="20"/>
      <c r="S13" s="5"/>
      <c r="T13" s="5"/>
      <c r="U13" s="5"/>
      <c r="V13" s="21"/>
    </row>
    <row r="14" spans="1:22">
      <c r="A14" s="5"/>
      <c r="B14" s="5"/>
      <c r="C14" s="5"/>
      <c r="D14" s="5"/>
      <c r="E14" s="5"/>
      <c r="F14" s="5"/>
      <c r="G14" s="5"/>
      <c r="H14" s="5"/>
      <c r="I14" s="19"/>
      <c r="J14" s="19"/>
      <c r="K14" s="19"/>
      <c r="L14" s="19"/>
      <c r="M14" s="19"/>
      <c r="N14" s="20"/>
      <c r="O14" s="20"/>
      <c r="P14" s="20"/>
      <c r="Q14" s="20"/>
      <c r="R14" s="20"/>
      <c r="S14" s="5"/>
      <c r="T14" s="5"/>
      <c r="U14" s="5"/>
      <c r="V14" s="21"/>
    </row>
    <row r="15" spans="1:22">
      <c r="A15" s="5"/>
      <c r="B15" s="5"/>
      <c r="C15" s="5"/>
      <c r="D15" s="5"/>
      <c r="E15" s="5"/>
      <c r="F15" s="5"/>
      <c r="G15" s="5"/>
      <c r="H15" s="5"/>
      <c r="I15" s="19"/>
      <c r="J15" s="19"/>
      <c r="K15" s="19"/>
      <c r="L15" s="19"/>
      <c r="M15" s="19"/>
      <c r="N15" s="20"/>
      <c r="O15" s="20"/>
      <c r="P15" s="20"/>
      <c r="Q15" s="20"/>
      <c r="R15" s="20"/>
      <c r="S15" s="5"/>
      <c r="T15" s="5"/>
      <c r="U15" s="5"/>
      <c r="V15" s="21"/>
    </row>
    <row r="16" spans="1:22">
      <c r="A16" s="5"/>
      <c r="B16" s="5"/>
      <c r="C16" s="5"/>
      <c r="D16" s="5"/>
      <c r="E16" s="5"/>
      <c r="F16" s="5"/>
      <c r="G16" s="5"/>
      <c r="H16" s="5"/>
      <c r="I16" s="19"/>
      <c r="J16" s="19"/>
      <c r="K16" s="19"/>
      <c r="L16" s="19"/>
      <c r="M16" s="19"/>
      <c r="N16" s="20"/>
      <c r="O16" s="20"/>
      <c r="P16" s="20"/>
      <c r="Q16" s="20"/>
      <c r="R16" s="20"/>
      <c r="S16" s="5"/>
      <c r="T16" s="5"/>
      <c r="U16" s="5"/>
      <c r="V16" s="21"/>
    </row>
    <row r="17" spans="1:22">
      <c r="A17" s="5"/>
      <c r="B17" s="5"/>
      <c r="C17" s="5"/>
      <c r="D17" s="5"/>
      <c r="E17" s="5"/>
      <c r="F17" s="5"/>
      <c r="G17" s="5"/>
      <c r="H17" s="5"/>
      <c r="I17" s="19"/>
      <c r="J17" s="19"/>
      <c r="K17" s="19"/>
      <c r="L17" s="19"/>
      <c r="M17" s="19"/>
      <c r="N17" s="20"/>
      <c r="O17" s="20"/>
      <c r="P17" s="20"/>
      <c r="Q17" s="20"/>
      <c r="R17" s="20"/>
      <c r="S17" s="5"/>
      <c r="T17" s="5"/>
      <c r="U17" s="5"/>
      <c r="V17" s="21"/>
    </row>
    <row r="18" spans="1:22">
      <c r="A18" s="5"/>
      <c r="B18" s="5"/>
      <c r="C18" s="5"/>
      <c r="D18" s="5"/>
      <c r="E18" s="5"/>
      <c r="F18" s="5"/>
      <c r="G18" s="5"/>
      <c r="H18" s="5"/>
      <c r="I18" s="19"/>
      <c r="J18" s="19"/>
      <c r="K18" s="19"/>
      <c r="L18" s="19"/>
      <c r="M18" s="19"/>
      <c r="N18" s="20"/>
      <c r="O18" s="20"/>
      <c r="P18" s="20"/>
      <c r="Q18" s="20"/>
      <c r="R18" s="20"/>
      <c r="S18" s="5"/>
      <c r="T18" s="5"/>
      <c r="U18" s="5"/>
      <c r="V18" s="21"/>
    </row>
    <row r="19" spans="1:22">
      <c r="A19" s="5"/>
      <c r="B19" s="5"/>
      <c r="C19" s="5"/>
      <c r="D19" s="5"/>
      <c r="E19" s="5"/>
      <c r="F19" s="5"/>
      <c r="G19" s="5"/>
      <c r="H19" s="5"/>
      <c r="I19" s="19"/>
      <c r="J19" s="19"/>
      <c r="K19" s="19"/>
      <c r="L19" s="19"/>
      <c r="M19" s="19"/>
      <c r="N19" s="20"/>
      <c r="O19" s="20"/>
      <c r="P19" s="20"/>
      <c r="Q19" s="20"/>
      <c r="R19" s="20"/>
      <c r="S19" s="5"/>
      <c r="T19" s="5"/>
      <c r="U19" s="5"/>
      <c r="V19" s="21"/>
    </row>
    <row r="20" spans="1:22">
      <c r="A20" s="5"/>
      <c r="B20" s="5"/>
      <c r="C20" s="5"/>
      <c r="D20" s="5"/>
      <c r="E20" s="5"/>
      <c r="F20" s="5"/>
      <c r="G20" s="5"/>
      <c r="H20" s="5"/>
      <c r="I20" s="19"/>
      <c r="J20" s="19"/>
      <c r="K20" s="19"/>
      <c r="L20" s="19"/>
      <c r="M20" s="19"/>
      <c r="N20" s="20"/>
      <c r="O20" s="20"/>
      <c r="P20" s="20"/>
      <c r="Q20" s="20"/>
      <c r="R20" s="20"/>
      <c r="S20" s="5"/>
      <c r="T20" s="5"/>
      <c r="U20" s="5"/>
      <c r="V20" s="21"/>
    </row>
    <row r="21" spans="1:22">
      <c r="A21" s="5"/>
      <c r="B21" s="5"/>
      <c r="C21" s="5"/>
      <c r="D21" s="5"/>
      <c r="E21" s="5"/>
      <c r="F21" s="5"/>
      <c r="G21" s="5"/>
      <c r="H21" s="5"/>
      <c r="I21" s="19"/>
      <c r="J21" s="19"/>
      <c r="K21" s="19"/>
      <c r="L21" s="19"/>
      <c r="M21" s="19"/>
      <c r="N21" s="20"/>
      <c r="O21" s="20"/>
      <c r="P21" s="20"/>
      <c r="Q21" s="20"/>
      <c r="R21" s="20"/>
      <c r="S21" s="5"/>
      <c r="T21" s="5"/>
      <c r="U21" s="5"/>
      <c r="V21" s="21"/>
    </row>
    <row r="22" spans="1:22">
      <c r="A22" s="5"/>
      <c r="B22" s="5"/>
      <c r="C22" s="5"/>
      <c r="D22" s="5"/>
      <c r="E22" s="5"/>
      <c r="F22" s="5"/>
      <c r="G22" s="5"/>
      <c r="H22" s="5"/>
      <c r="I22" s="19"/>
      <c r="J22" s="19"/>
      <c r="K22" s="19"/>
      <c r="L22" s="19"/>
      <c r="M22" s="19"/>
      <c r="N22" s="20"/>
      <c r="O22" s="20"/>
      <c r="P22" s="20"/>
      <c r="Q22" s="20"/>
      <c r="R22" s="20"/>
      <c r="S22" s="5"/>
      <c r="T22" s="5"/>
      <c r="U22" s="5"/>
      <c r="V22" s="21"/>
    </row>
    <row r="23" spans="1:22">
      <c r="A23" s="5"/>
      <c r="B23" s="5"/>
      <c r="C23" s="5"/>
      <c r="D23" s="5"/>
      <c r="E23" s="5"/>
      <c r="F23" s="5"/>
      <c r="G23" s="5"/>
      <c r="H23" s="5"/>
      <c r="I23" s="19"/>
      <c r="J23" s="19"/>
      <c r="K23" s="19"/>
      <c r="L23" s="19"/>
      <c r="M23" s="19"/>
      <c r="N23" s="20"/>
      <c r="O23" s="20"/>
      <c r="P23" s="20"/>
      <c r="Q23" s="20"/>
      <c r="R23" s="20"/>
      <c r="S23" s="5"/>
      <c r="T23" s="5"/>
      <c r="U23" s="5"/>
      <c r="V23" s="21"/>
    </row>
    <row r="24" spans="1:22">
      <c r="A24" s="5"/>
      <c r="B24" s="5"/>
      <c r="C24" s="5"/>
      <c r="D24" s="5"/>
      <c r="E24" s="5"/>
      <c r="F24" s="5"/>
      <c r="G24" s="5"/>
      <c r="H24" s="5"/>
      <c r="I24" s="19"/>
      <c r="J24" s="19"/>
      <c r="K24" s="19"/>
      <c r="L24" s="19"/>
      <c r="M24" s="19"/>
      <c r="N24" s="20"/>
      <c r="O24" s="20"/>
      <c r="P24" s="20"/>
      <c r="Q24" s="20"/>
      <c r="R24" s="20"/>
      <c r="S24" s="5"/>
      <c r="T24" s="5"/>
      <c r="U24" s="5"/>
      <c r="V24" s="21"/>
    </row>
    <row r="25" spans="1:22">
      <c r="A25" s="5"/>
      <c r="B25" s="5"/>
      <c r="C25" s="5"/>
      <c r="D25" s="5"/>
      <c r="E25" s="5"/>
      <c r="F25" s="5"/>
      <c r="G25" s="5"/>
      <c r="H25" s="5"/>
      <c r="I25" s="19"/>
      <c r="J25" s="19"/>
      <c r="K25" s="19"/>
      <c r="L25" s="19"/>
      <c r="M25" s="19"/>
      <c r="N25" s="20"/>
      <c r="O25" s="20"/>
      <c r="P25" s="20"/>
      <c r="Q25" s="20"/>
      <c r="R25" s="20"/>
      <c r="S25" s="5"/>
      <c r="T25" s="5"/>
      <c r="U25" s="5"/>
      <c r="V25" s="21"/>
    </row>
    <row r="26" spans="1:22">
      <c r="A26" s="5"/>
      <c r="B26" s="5"/>
      <c r="C26" s="5"/>
      <c r="D26" s="5"/>
      <c r="E26" s="5"/>
      <c r="F26" s="5"/>
      <c r="G26" s="5"/>
      <c r="H26" s="5"/>
      <c r="I26" s="19"/>
      <c r="J26" s="19"/>
      <c r="K26" s="19"/>
      <c r="L26" s="19"/>
      <c r="M26" s="19"/>
      <c r="N26" s="20"/>
      <c r="O26" s="20"/>
      <c r="P26" s="20"/>
      <c r="Q26" s="20"/>
      <c r="R26" s="20"/>
      <c r="S26" s="5"/>
      <c r="T26" s="5"/>
      <c r="U26" s="5"/>
      <c r="V26" s="21"/>
    </row>
    <row r="27" spans="1:22">
      <c r="A27" s="5"/>
      <c r="B27" s="5"/>
      <c r="C27" s="5"/>
      <c r="D27" s="5"/>
      <c r="E27" s="5"/>
      <c r="F27" s="5"/>
      <c r="G27" s="5"/>
      <c r="H27" s="5"/>
      <c r="I27" s="19"/>
      <c r="J27" s="19"/>
      <c r="K27" s="19"/>
      <c r="L27" s="19"/>
      <c r="M27" s="19"/>
      <c r="N27" s="20"/>
      <c r="O27" s="20"/>
      <c r="P27" s="20"/>
      <c r="Q27" s="20"/>
      <c r="R27" s="20"/>
      <c r="S27" s="5"/>
      <c r="T27" s="5"/>
      <c r="U27" s="5"/>
      <c r="V27" s="21"/>
    </row>
    <row r="28" spans="1:22">
      <c r="A28" s="5"/>
      <c r="B28" s="5"/>
      <c r="C28" s="5"/>
      <c r="D28" s="5"/>
      <c r="E28" s="5"/>
      <c r="F28" s="5"/>
      <c r="G28" s="5"/>
      <c r="H28" s="5"/>
      <c r="I28" s="19"/>
      <c r="J28" s="19"/>
      <c r="K28" s="19"/>
      <c r="L28" s="19"/>
      <c r="M28" s="19"/>
      <c r="N28" s="20"/>
      <c r="O28" s="20"/>
      <c r="P28" s="20"/>
      <c r="Q28" s="20"/>
      <c r="R28" s="20"/>
      <c r="S28" s="5"/>
      <c r="T28" s="5"/>
      <c r="U28" s="5"/>
      <c r="V28" s="21"/>
    </row>
    <row r="29" spans="1:22">
      <c r="A29" s="5"/>
      <c r="B29" s="5"/>
      <c r="C29" s="5"/>
      <c r="D29" s="5"/>
      <c r="E29" s="5"/>
      <c r="F29" s="5"/>
      <c r="G29" s="5"/>
      <c r="H29" s="5"/>
      <c r="I29" s="19"/>
      <c r="J29" s="19"/>
      <c r="K29" s="19"/>
      <c r="L29" s="19"/>
      <c r="M29" s="19"/>
      <c r="N29" s="20"/>
      <c r="O29" s="20"/>
      <c r="P29" s="20"/>
      <c r="Q29" s="20"/>
      <c r="R29" s="20"/>
      <c r="S29" s="5"/>
      <c r="T29" s="5"/>
      <c r="U29" s="5"/>
      <c r="V29" s="21"/>
    </row>
    <row r="30" spans="1:22">
      <c r="A30" s="5"/>
      <c r="B30" s="5"/>
      <c r="C30" s="5"/>
      <c r="D30" s="5"/>
      <c r="E30" s="5"/>
      <c r="F30" s="5"/>
      <c r="G30" s="5"/>
      <c r="H30" s="5"/>
      <c r="I30" s="19"/>
      <c r="J30" s="19"/>
      <c r="K30" s="19"/>
      <c r="L30" s="19"/>
      <c r="M30" s="19"/>
      <c r="N30" s="20"/>
      <c r="O30" s="20"/>
      <c r="P30" s="20"/>
      <c r="Q30" s="20"/>
      <c r="R30" s="20"/>
      <c r="S30" s="5"/>
      <c r="T30" s="5"/>
      <c r="U30" s="5"/>
      <c r="V30" s="21"/>
    </row>
    <row r="31" spans="1:22">
      <c r="A31" s="5"/>
      <c r="B31" s="5"/>
      <c r="C31" s="5"/>
      <c r="D31" s="5"/>
      <c r="E31" s="5"/>
      <c r="F31" s="5"/>
      <c r="G31" s="5"/>
      <c r="H31" s="5"/>
      <c r="I31" s="19"/>
      <c r="J31" s="19"/>
      <c r="K31" s="19"/>
      <c r="L31" s="19"/>
      <c r="M31" s="19"/>
      <c r="N31" s="20"/>
      <c r="O31" s="20"/>
      <c r="P31" s="20"/>
      <c r="Q31" s="20"/>
      <c r="R31" s="20"/>
      <c r="S31" s="5"/>
      <c r="T31" s="5"/>
      <c r="U31" s="5"/>
      <c r="V31" s="21"/>
    </row>
    <row r="32" spans="1:22">
      <c r="A32" s="5"/>
      <c r="B32" s="5"/>
      <c r="C32" s="5"/>
      <c r="D32" s="5"/>
      <c r="E32" s="5"/>
      <c r="F32" s="5"/>
      <c r="G32" s="5"/>
      <c r="H32" s="5"/>
      <c r="I32" s="19"/>
      <c r="J32" s="19"/>
      <c r="K32" s="19"/>
      <c r="L32" s="19"/>
      <c r="M32" s="19"/>
      <c r="N32" s="20"/>
      <c r="O32" s="20"/>
      <c r="P32" s="20"/>
      <c r="Q32" s="20"/>
      <c r="R32" s="20"/>
      <c r="S32" s="5"/>
      <c r="T32" s="5"/>
      <c r="U32" s="5"/>
      <c r="V32" s="21"/>
    </row>
    <row r="33" spans="1:22">
      <c r="A33" s="5"/>
      <c r="B33" s="5"/>
      <c r="C33" s="5"/>
      <c r="D33" s="5"/>
      <c r="E33" s="5"/>
      <c r="F33" s="15" t="s">
        <v>319</v>
      </c>
      <c r="G33" s="5"/>
      <c r="H33" s="5"/>
      <c r="I33" s="19"/>
      <c r="J33" s="19"/>
      <c r="K33" s="19"/>
      <c r="L33" s="19"/>
      <c r="M33" s="19"/>
      <c r="N33" s="513">
        <f>N7</f>
        <v>2062202</v>
      </c>
      <c r="O33" s="513">
        <f t="shared" ref="O33:R33" si="2">O7</f>
        <v>2062202</v>
      </c>
      <c r="P33" s="513">
        <f t="shared" si="2"/>
        <v>2062200</v>
      </c>
      <c r="Q33" s="513">
        <f t="shared" si="2"/>
        <v>1443540</v>
      </c>
      <c r="R33" s="513">
        <f t="shared" si="2"/>
        <v>1443540</v>
      </c>
      <c r="S33" s="5"/>
      <c r="T33" s="5"/>
      <c r="U33" s="5"/>
      <c r="V33" s="21"/>
    </row>
    <row r="34" spans="1:22">
      <c r="A34" s="22"/>
      <c r="B34" s="22"/>
      <c r="C34" s="22"/>
      <c r="D34" s="22"/>
      <c r="E34" s="22"/>
      <c r="F34" s="22"/>
      <c r="G34" s="22"/>
      <c r="H34" s="22"/>
      <c r="I34" s="23"/>
      <c r="J34" s="23"/>
      <c r="K34" s="23"/>
      <c r="L34" s="23"/>
      <c r="M34" s="23"/>
      <c r="N34" s="24"/>
      <c r="O34" s="24"/>
      <c r="P34" s="24"/>
      <c r="Q34" s="24"/>
      <c r="R34" s="24"/>
      <c r="S34" s="22"/>
      <c r="T34" s="22"/>
      <c r="U34" s="22"/>
      <c r="V34" s="25"/>
    </row>
    <row r="35" spans="1:22">
      <c r="A35" s="1364" t="s">
        <v>1197</v>
      </c>
      <c r="B35" s="1364"/>
      <c r="C35" s="1364"/>
      <c r="D35" s="1364"/>
      <c r="E35" s="1364"/>
      <c r="F35" s="1364"/>
      <c r="G35" s="1364"/>
      <c r="H35" s="1364"/>
      <c r="I35" s="1364"/>
      <c r="J35" s="1364"/>
      <c r="K35" s="1364"/>
      <c r="L35" s="1364"/>
      <c r="M35" s="1364"/>
      <c r="N35" s="1364"/>
      <c r="O35" s="1364"/>
      <c r="P35" s="1364"/>
      <c r="Q35" s="1364"/>
      <c r="R35" s="1364"/>
      <c r="S35" s="1364"/>
      <c r="T35" s="1364"/>
      <c r="U35" s="1364"/>
      <c r="V35" s="1364"/>
    </row>
    <row r="36" spans="1:22">
      <c r="A36" s="9"/>
      <c r="B36" s="9"/>
      <c r="C36" s="9"/>
      <c r="D36" s="9"/>
      <c r="N36" s="14"/>
      <c r="O36" s="14"/>
      <c r="P36" s="14"/>
      <c r="Q36" s="14"/>
    </row>
    <row r="37" spans="1:22" s="34" customFormat="1" ht="50.1" customHeight="1">
      <c r="C37" s="59" t="s">
        <v>24</v>
      </c>
      <c r="D37" s="60"/>
      <c r="E37" s="56"/>
      <c r="F37" s="61"/>
      <c r="G37" s="61"/>
      <c r="H37" s="61"/>
      <c r="I37" s="56"/>
      <c r="J37" s="1355"/>
      <c r="K37" s="1355"/>
      <c r="L37" s="1355"/>
      <c r="O37" s="56" t="s">
        <v>23</v>
      </c>
      <c r="P37" s="62" t="s">
        <v>37</v>
      </c>
      <c r="Q37" s="62"/>
      <c r="R37" s="62"/>
    </row>
    <row r="38" spans="1:22" s="586" customFormat="1" ht="50.1" customHeight="1">
      <c r="C38" s="1300" t="s">
        <v>1246</v>
      </c>
      <c r="D38" s="1356"/>
      <c r="E38" s="1356"/>
      <c r="F38" s="1356"/>
      <c r="G38" s="1356"/>
      <c r="H38" s="1356"/>
      <c r="I38" s="1356"/>
      <c r="J38" s="1356"/>
      <c r="K38" s="1356"/>
      <c r="L38" s="1356"/>
      <c r="O38" s="585"/>
      <c r="P38" s="1300" t="s">
        <v>1214</v>
      </c>
      <c r="Q38" s="1356"/>
      <c r="R38" s="1356"/>
      <c r="S38" s="1356"/>
      <c r="T38" s="1356"/>
      <c r="U38" s="1356"/>
    </row>
  </sheetData>
  <mergeCells count="19">
    <mergeCell ref="A1:V1"/>
    <mergeCell ref="A2:V2"/>
    <mergeCell ref="A3:H3"/>
    <mergeCell ref="A4:A6"/>
    <mergeCell ref="B4:B6"/>
    <mergeCell ref="C4:C6"/>
    <mergeCell ref="D4:D6"/>
    <mergeCell ref="E4:E6"/>
    <mergeCell ref="F4:F6"/>
    <mergeCell ref="G4:G6"/>
    <mergeCell ref="H5:J5"/>
    <mergeCell ref="K5:L5"/>
    <mergeCell ref="M5:R5"/>
    <mergeCell ref="S5:V5"/>
    <mergeCell ref="J37:L37"/>
    <mergeCell ref="J38:L38"/>
    <mergeCell ref="P38:U38"/>
    <mergeCell ref="A35:V35"/>
    <mergeCell ref="C38:I38"/>
  </mergeCells>
  <printOptions horizontalCentered="1"/>
  <pageMargins left="0.23622047244094491" right="0.23622047244094491" top="1.3385826771653544" bottom="0.74803149606299213" header="0.31496062992125984" footer="0.31496062992125984"/>
  <pageSetup scale="58" fitToHeight="0" orientation="landscape" r:id="rId1"/>
  <headerFooter scaleWithDoc="0" alignWithMargins="0">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V32"/>
  <sheetViews>
    <sheetView showGridLines="0" view="pageBreakPreview" zoomScale="75" zoomScaleNormal="87" zoomScaleSheetLayoutView="75" workbookViewId="0">
      <selection activeCell="O43" sqref="O43"/>
    </sheetView>
  </sheetViews>
  <sheetFormatPr baseColWidth="10" defaultColWidth="11.42578125" defaultRowHeight="13.5"/>
  <cols>
    <col min="1" max="1" width="4.7109375" style="1" customWidth="1"/>
    <col min="2" max="2" width="3.85546875" style="1" customWidth="1"/>
    <col min="3" max="3" width="4.140625" style="1" customWidth="1"/>
    <col min="4" max="5" width="4" style="1" customWidth="1"/>
    <col min="6" max="6" width="26" style="1" customWidth="1"/>
    <col min="7" max="7" width="8" style="1" customWidth="1"/>
    <col min="8" max="8" width="10.140625" style="1" bestFit="1" customWidth="1"/>
    <col min="9" max="9" width="13" style="1" bestFit="1" customWidth="1"/>
    <col min="10" max="10" width="11.85546875" style="1" bestFit="1" customWidth="1"/>
    <col min="11" max="12" width="9.28515625" style="1" bestFit="1" customWidth="1"/>
    <col min="13" max="13" width="12.7109375" style="1" bestFit="1" customWidth="1"/>
    <col min="14" max="14" width="13" style="1" bestFit="1" customWidth="1"/>
    <col min="15" max="15" width="15.5703125" style="1" bestFit="1" customWidth="1"/>
    <col min="16" max="16" width="12.7109375" style="1" customWidth="1"/>
    <col min="17" max="18" width="12.7109375" style="1" bestFit="1" customWidth="1"/>
    <col min="19" max="20" width="9.28515625" style="1" bestFit="1" customWidth="1"/>
    <col min="21" max="22" width="10.42578125" style="1" bestFit="1" customWidth="1"/>
    <col min="23" max="16384" width="11.42578125" style="1"/>
  </cols>
  <sheetData>
    <row r="1" spans="1:22"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2" ht="19.5" customHeight="1">
      <c r="A2" s="1345" t="s">
        <v>1190</v>
      </c>
      <c r="B2" s="1346"/>
      <c r="C2" s="1346"/>
      <c r="D2" s="1346"/>
      <c r="E2" s="1346"/>
      <c r="F2" s="1346"/>
      <c r="G2" s="1346"/>
      <c r="H2" s="1346"/>
      <c r="I2" s="1346"/>
      <c r="J2" s="1346"/>
      <c r="K2" s="1346"/>
      <c r="L2" s="1346"/>
      <c r="M2" s="1346"/>
      <c r="N2" s="1346"/>
      <c r="O2" s="1346"/>
      <c r="P2" s="1346"/>
      <c r="Q2" s="1346"/>
      <c r="R2" s="1346"/>
      <c r="S2" s="1346"/>
      <c r="T2" s="1346"/>
      <c r="U2" s="1346"/>
      <c r="V2" s="1347"/>
    </row>
    <row r="3" spans="1:22" ht="20.100000000000001" customHeight="1">
      <c r="A3" s="1304" t="s">
        <v>428</v>
      </c>
      <c r="B3" s="1305"/>
      <c r="C3" s="1305"/>
      <c r="D3" s="1305"/>
      <c r="E3" s="1305"/>
      <c r="F3" s="1305"/>
      <c r="G3" s="1305"/>
      <c r="H3" s="1305"/>
      <c r="I3" s="79"/>
      <c r="J3" s="79"/>
      <c r="K3" s="79"/>
      <c r="L3" s="79"/>
      <c r="M3" s="79"/>
      <c r="N3" s="79"/>
      <c r="O3" s="79"/>
      <c r="P3" s="79"/>
      <c r="Q3" s="79"/>
      <c r="R3" s="79"/>
      <c r="S3" s="79"/>
      <c r="T3" s="79"/>
      <c r="U3" s="79"/>
      <c r="V3" s="80"/>
    </row>
    <row r="4" spans="1:22"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2" ht="36" customHeight="1">
      <c r="A5" s="1349"/>
      <c r="B5" s="1349"/>
      <c r="C5" s="1349"/>
      <c r="D5" s="1349"/>
      <c r="E5" s="1349"/>
      <c r="F5" s="1349"/>
      <c r="G5" s="1349"/>
      <c r="H5" s="1351" t="s">
        <v>311</v>
      </c>
      <c r="I5" s="1352"/>
      <c r="J5" s="1353"/>
      <c r="K5" s="1351" t="s">
        <v>323</v>
      </c>
      <c r="L5" s="1353"/>
      <c r="M5" s="1351" t="s">
        <v>312</v>
      </c>
      <c r="N5" s="1352"/>
      <c r="O5" s="1352"/>
      <c r="P5" s="1352"/>
      <c r="Q5" s="1352"/>
      <c r="R5" s="1352"/>
      <c r="S5" s="1351" t="s">
        <v>322</v>
      </c>
      <c r="T5" s="1352"/>
      <c r="U5" s="1352"/>
      <c r="V5" s="1353"/>
    </row>
    <row r="6" spans="1:22" ht="33" customHeight="1">
      <c r="A6" s="1350"/>
      <c r="B6" s="1350"/>
      <c r="C6" s="1350"/>
      <c r="D6" s="1350"/>
      <c r="E6" s="1350"/>
      <c r="F6" s="1350"/>
      <c r="G6" s="1350"/>
      <c r="H6" s="181" t="s">
        <v>324</v>
      </c>
      <c r="I6" s="181" t="s">
        <v>325</v>
      </c>
      <c r="J6" s="181" t="s">
        <v>326</v>
      </c>
      <c r="K6" s="182" t="s">
        <v>19</v>
      </c>
      <c r="L6" s="182" t="s">
        <v>20</v>
      </c>
      <c r="M6" s="183" t="s">
        <v>327</v>
      </c>
      <c r="N6" s="183" t="s">
        <v>328</v>
      </c>
      <c r="O6" s="183" t="s">
        <v>329</v>
      </c>
      <c r="P6" s="183" t="s">
        <v>330</v>
      </c>
      <c r="Q6" s="183" t="s">
        <v>331</v>
      </c>
      <c r="R6" s="183" t="s">
        <v>332</v>
      </c>
      <c r="S6" s="182" t="s">
        <v>32</v>
      </c>
      <c r="T6" s="182" t="s">
        <v>33</v>
      </c>
      <c r="U6" s="182" t="s">
        <v>34</v>
      </c>
      <c r="V6" s="182" t="s">
        <v>35</v>
      </c>
    </row>
    <row r="7" spans="1:22" s="392" customFormat="1" ht="24.95" customHeight="1">
      <c r="A7" s="387">
        <v>3</v>
      </c>
      <c r="B7" s="387"/>
      <c r="C7" s="388"/>
      <c r="D7" s="388"/>
      <c r="E7" s="388"/>
      <c r="F7" s="389" t="s">
        <v>470</v>
      </c>
      <c r="G7" s="390"/>
      <c r="H7" s="390"/>
      <c r="I7" s="390"/>
      <c r="J7" s="401"/>
      <c r="K7" s="401"/>
      <c r="L7" s="401"/>
      <c r="M7" s="483">
        <f t="shared" ref="M7:O10" si="0">M8</f>
        <v>0</v>
      </c>
      <c r="N7" s="483">
        <f t="shared" si="0"/>
        <v>475434</v>
      </c>
      <c r="O7" s="483">
        <f t="shared" si="0"/>
        <v>475434</v>
      </c>
      <c r="P7" s="483">
        <f t="shared" ref="P7:R10" si="1">P8</f>
        <v>475434</v>
      </c>
      <c r="Q7" s="483">
        <f t="shared" si="1"/>
        <v>475434</v>
      </c>
      <c r="R7" s="483">
        <f t="shared" si="1"/>
        <v>475434</v>
      </c>
      <c r="S7" s="401"/>
      <c r="T7" s="401"/>
      <c r="U7" s="401"/>
      <c r="V7" s="401"/>
    </row>
    <row r="8" spans="1:22" s="392" customFormat="1" ht="24.95" customHeight="1">
      <c r="A8" s="393"/>
      <c r="B8" s="390">
        <v>2</v>
      </c>
      <c r="C8" s="390"/>
      <c r="D8" s="390"/>
      <c r="E8" s="390"/>
      <c r="F8" s="394" t="s">
        <v>169</v>
      </c>
      <c r="G8" s="390"/>
      <c r="H8" s="390"/>
      <c r="I8" s="390"/>
      <c r="J8" s="401"/>
      <c r="K8" s="401"/>
      <c r="L8" s="401"/>
      <c r="M8" s="395">
        <f t="shared" si="0"/>
        <v>0</v>
      </c>
      <c r="N8" s="395">
        <f t="shared" si="0"/>
        <v>475434</v>
      </c>
      <c r="O8" s="395">
        <f t="shared" si="0"/>
        <v>475434</v>
      </c>
      <c r="P8" s="395">
        <f t="shared" si="1"/>
        <v>475434</v>
      </c>
      <c r="Q8" s="395">
        <f t="shared" si="1"/>
        <v>475434</v>
      </c>
      <c r="R8" s="395">
        <f t="shared" si="1"/>
        <v>475434</v>
      </c>
      <c r="S8" s="401"/>
      <c r="T8" s="401"/>
      <c r="U8" s="401"/>
      <c r="V8" s="401"/>
    </row>
    <row r="9" spans="1:22" s="392" customFormat="1" ht="24.95" customHeight="1">
      <c r="A9" s="393"/>
      <c r="B9" s="388"/>
      <c r="C9" s="390">
        <v>1</v>
      </c>
      <c r="D9" s="390"/>
      <c r="E9" s="390"/>
      <c r="F9" s="389" t="s">
        <v>170</v>
      </c>
      <c r="G9" s="388"/>
      <c r="H9" s="388"/>
      <c r="I9" s="305"/>
      <c r="J9" s="553"/>
      <c r="K9" s="553"/>
      <c r="L9" s="382"/>
      <c r="M9" s="397">
        <f t="shared" si="0"/>
        <v>0</v>
      </c>
      <c r="N9" s="397">
        <f t="shared" si="0"/>
        <v>475434</v>
      </c>
      <c r="O9" s="397">
        <f t="shared" si="0"/>
        <v>475434</v>
      </c>
      <c r="P9" s="397">
        <f t="shared" si="1"/>
        <v>475434</v>
      </c>
      <c r="Q9" s="397">
        <f t="shared" si="1"/>
        <v>475434</v>
      </c>
      <c r="R9" s="397">
        <f t="shared" si="1"/>
        <v>475434</v>
      </c>
      <c r="S9" s="478"/>
      <c r="T9" s="478"/>
      <c r="U9" s="393"/>
      <c r="V9" s="556"/>
    </row>
    <row r="10" spans="1:22" s="392" customFormat="1" ht="39.950000000000003" customHeight="1">
      <c r="A10" s="393"/>
      <c r="B10" s="388"/>
      <c r="C10" s="388"/>
      <c r="D10" s="390">
        <v>5</v>
      </c>
      <c r="E10" s="390"/>
      <c r="F10" s="389" t="s">
        <v>471</v>
      </c>
      <c r="G10" s="388"/>
      <c r="H10" s="388"/>
      <c r="I10" s="382"/>
      <c r="J10" s="382"/>
      <c r="K10" s="382"/>
      <c r="L10" s="556"/>
      <c r="M10" s="530">
        <f t="shared" si="0"/>
        <v>0</v>
      </c>
      <c r="N10" s="530">
        <f t="shared" si="0"/>
        <v>475434</v>
      </c>
      <c r="O10" s="530">
        <f t="shared" si="0"/>
        <v>475434</v>
      </c>
      <c r="P10" s="530">
        <f t="shared" si="1"/>
        <v>475434</v>
      </c>
      <c r="Q10" s="530">
        <f t="shared" si="1"/>
        <v>475434</v>
      </c>
      <c r="R10" s="530">
        <f t="shared" si="1"/>
        <v>475434</v>
      </c>
      <c r="S10" s="478"/>
      <c r="T10" s="478"/>
      <c r="U10" s="556"/>
      <c r="V10" s="556"/>
    </row>
    <row r="11" spans="1:22" s="392" customFormat="1" ht="39.950000000000003" customHeight="1">
      <c r="A11" s="393"/>
      <c r="B11" s="393"/>
      <c r="C11" s="393"/>
      <c r="D11" s="388"/>
      <c r="E11" s="401">
        <v>210</v>
      </c>
      <c r="F11" s="402" t="s">
        <v>474</v>
      </c>
      <c r="G11" s="401" t="s">
        <v>433</v>
      </c>
      <c r="H11" s="401">
        <v>0</v>
      </c>
      <c r="I11" s="401">
        <v>6</v>
      </c>
      <c r="J11" s="401">
        <v>6</v>
      </c>
      <c r="K11" s="573">
        <v>0</v>
      </c>
      <c r="L11" s="573">
        <f>J11/I11</f>
        <v>1</v>
      </c>
      <c r="M11" s="481">
        <v>0</v>
      </c>
      <c r="N11" s="482">
        <v>475434</v>
      </c>
      <c r="O11" s="482">
        <v>475434</v>
      </c>
      <c r="P11" s="482">
        <v>475434</v>
      </c>
      <c r="Q11" s="482">
        <v>475434</v>
      </c>
      <c r="R11" s="482">
        <v>475434</v>
      </c>
      <c r="S11" s="320">
        <v>0</v>
      </c>
      <c r="T11" s="320">
        <f>P11/N11</f>
        <v>1</v>
      </c>
      <c r="U11" s="320">
        <v>0</v>
      </c>
      <c r="V11" s="320">
        <f>Q11/N11</f>
        <v>1</v>
      </c>
    </row>
    <row r="12" spans="1:22">
      <c r="A12" s="5"/>
      <c r="B12" s="5"/>
      <c r="C12" s="5"/>
      <c r="D12" s="5"/>
      <c r="E12" s="5"/>
      <c r="F12" s="5"/>
      <c r="G12" s="5"/>
      <c r="H12" s="5"/>
      <c r="I12" s="19"/>
      <c r="J12" s="19"/>
      <c r="K12" s="19"/>
      <c r="L12" s="19"/>
      <c r="M12" s="19"/>
      <c r="N12" s="20"/>
      <c r="O12" s="20"/>
      <c r="P12" s="20"/>
      <c r="Q12" s="20"/>
      <c r="R12" s="20"/>
      <c r="S12" s="5"/>
      <c r="T12" s="5"/>
      <c r="U12" s="5"/>
      <c r="V12" s="21"/>
    </row>
    <row r="13" spans="1:22">
      <c r="A13" s="5"/>
      <c r="B13" s="5"/>
      <c r="C13" s="5"/>
      <c r="D13" s="5"/>
      <c r="E13" s="5"/>
      <c r="F13" s="5"/>
      <c r="G13" s="5"/>
      <c r="H13" s="5"/>
      <c r="I13" s="19"/>
      <c r="J13" s="19"/>
      <c r="K13" s="19"/>
      <c r="L13" s="19"/>
      <c r="M13" s="19"/>
      <c r="N13" s="20"/>
      <c r="O13" s="20"/>
      <c r="P13" s="20"/>
      <c r="Q13" s="20"/>
      <c r="R13" s="20"/>
      <c r="S13" s="5"/>
      <c r="T13" s="5"/>
      <c r="U13" s="5"/>
      <c r="V13" s="21"/>
    </row>
    <row r="14" spans="1:22">
      <c r="A14" s="5"/>
      <c r="B14" s="5"/>
      <c r="C14" s="5"/>
      <c r="D14" s="5"/>
      <c r="E14" s="5"/>
      <c r="F14" s="5"/>
      <c r="G14" s="5"/>
      <c r="H14" s="5"/>
      <c r="I14" s="19"/>
      <c r="J14" s="19"/>
      <c r="K14" s="19"/>
      <c r="L14" s="19"/>
      <c r="M14" s="19"/>
      <c r="N14" s="20"/>
      <c r="O14" s="20"/>
      <c r="P14" s="20"/>
      <c r="Q14" s="20"/>
      <c r="R14" s="20"/>
      <c r="S14" s="5"/>
      <c r="T14" s="5"/>
      <c r="U14" s="5"/>
      <c r="V14" s="21"/>
    </row>
    <row r="15" spans="1:22">
      <c r="A15" s="5"/>
      <c r="B15" s="5"/>
      <c r="C15" s="5"/>
      <c r="D15" s="5"/>
      <c r="E15" s="5"/>
      <c r="F15" s="5"/>
      <c r="G15" s="5"/>
      <c r="H15" s="5"/>
      <c r="I15" s="19"/>
      <c r="J15" s="19"/>
      <c r="K15" s="19"/>
      <c r="L15" s="19"/>
      <c r="M15" s="19"/>
      <c r="N15" s="20"/>
      <c r="O15" s="20"/>
      <c r="P15" s="20"/>
      <c r="Q15" s="20"/>
      <c r="R15" s="20"/>
      <c r="S15" s="5"/>
      <c r="T15" s="5"/>
      <c r="U15" s="5"/>
      <c r="V15" s="21"/>
    </row>
    <row r="16" spans="1:22">
      <c r="A16" s="5"/>
      <c r="B16" s="5"/>
      <c r="C16" s="5"/>
      <c r="D16" s="5"/>
      <c r="E16" s="5"/>
      <c r="F16" s="5"/>
      <c r="G16" s="5"/>
      <c r="H16" s="5"/>
      <c r="I16" s="19"/>
      <c r="J16" s="19"/>
      <c r="K16" s="19"/>
      <c r="L16" s="19"/>
      <c r="M16" s="19"/>
      <c r="N16" s="20"/>
      <c r="O16" s="20"/>
      <c r="P16" s="20"/>
      <c r="Q16" s="20"/>
      <c r="R16" s="20"/>
      <c r="S16" s="5"/>
      <c r="T16" s="5"/>
      <c r="U16" s="5"/>
      <c r="V16" s="21"/>
    </row>
    <row r="17" spans="1:22">
      <c r="A17" s="5"/>
      <c r="B17" s="5"/>
      <c r="C17" s="5"/>
      <c r="D17" s="5"/>
      <c r="E17" s="5"/>
      <c r="F17" s="5"/>
      <c r="G17" s="5"/>
      <c r="H17" s="5"/>
      <c r="I17" s="19"/>
      <c r="J17" s="19"/>
      <c r="K17" s="19"/>
      <c r="L17" s="19"/>
      <c r="M17" s="19"/>
      <c r="N17" s="20"/>
      <c r="O17" s="20"/>
      <c r="P17" s="20"/>
      <c r="Q17" s="20"/>
      <c r="R17" s="20"/>
      <c r="S17" s="5"/>
      <c r="T17" s="5"/>
      <c r="U17" s="5"/>
      <c r="V17" s="21"/>
    </row>
    <row r="18" spans="1:22">
      <c r="A18" s="5"/>
      <c r="B18" s="5"/>
      <c r="C18" s="5"/>
      <c r="D18" s="5"/>
      <c r="E18" s="5"/>
      <c r="F18" s="5"/>
      <c r="G18" s="5"/>
      <c r="H18" s="5"/>
      <c r="I18" s="19"/>
      <c r="J18" s="19"/>
      <c r="K18" s="19"/>
      <c r="L18" s="19"/>
      <c r="M18" s="19"/>
      <c r="N18" s="20"/>
      <c r="O18" s="20"/>
      <c r="P18" s="20"/>
      <c r="Q18" s="20"/>
      <c r="R18" s="20"/>
      <c r="S18" s="5"/>
      <c r="T18" s="5"/>
      <c r="U18" s="5"/>
      <c r="V18" s="21"/>
    </row>
    <row r="19" spans="1:22">
      <c r="A19" s="5"/>
      <c r="B19" s="5"/>
      <c r="C19" s="5"/>
      <c r="D19" s="5"/>
      <c r="E19" s="5"/>
      <c r="F19" s="5"/>
      <c r="G19" s="5"/>
      <c r="H19" s="5"/>
      <c r="I19" s="19"/>
      <c r="J19" s="19"/>
      <c r="K19" s="19"/>
      <c r="L19" s="19"/>
      <c r="M19" s="19"/>
      <c r="N19" s="20"/>
      <c r="O19" s="20"/>
      <c r="P19" s="20"/>
      <c r="Q19" s="20"/>
      <c r="R19" s="20"/>
      <c r="S19" s="5"/>
      <c r="T19" s="5"/>
      <c r="U19" s="5"/>
      <c r="V19" s="21"/>
    </row>
    <row r="20" spans="1:22">
      <c r="A20" s="5"/>
      <c r="B20" s="5"/>
      <c r="C20" s="5"/>
      <c r="D20" s="5"/>
      <c r="E20" s="5"/>
      <c r="F20" s="5"/>
      <c r="G20" s="5"/>
      <c r="H20" s="5"/>
      <c r="I20" s="19"/>
      <c r="J20" s="19"/>
      <c r="K20" s="19"/>
      <c r="L20" s="19"/>
      <c r="M20" s="19"/>
      <c r="N20" s="20"/>
      <c r="O20" s="20"/>
      <c r="P20" s="20"/>
      <c r="Q20" s="20"/>
      <c r="R20" s="20"/>
      <c r="S20" s="5"/>
      <c r="T20" s="5"/>
      <c r="U20" s="5"/>
      <c r="V20" s="21"/>
    </row>
    <row r="21" spans="1:22">
      <c r="A21" s="5"/>
      <c r="B21" s="5"/>
      <c r="C21" s="5"/>
      <c r="D21" s="5"/>
      <c r="E21" s="5"/>
      <c r="F21" s="5"/>
      <c r="G21" s="5"/>
      <c r="H21" s="5"/>
      <c r="I21" s="19"/>
      <c r="J21" s="19"/>
      <c r="K21" s="19"/>
      <c r="L21" s="19"/>
      <c r="M21" s="19"/>
      <c r="N21" s="20"/>
      <c r="O21" s="20"/>
      <c r="P21" s="20"/>
      <c r="Q21" s="20"/>
      <c r="R21" s="20"/>
      <c r="S21" s="5"/>
      <c r="T21" s="5"/>
      <c r="U21" s="5"/>
      <c r="V21" s="21"/>
    </row>
    <row r="22" spans="1:22">
      <c r="A22" s="5"/>
      <c r="B22" s="5"/>
      <c r="C22" s="5"/>
      <c r="D22" s="5"/>
      <c r="E22" s="5"/>
      <c r="F22" s="5"/>
      <c r="G22" s="5"/>
      <c r="H22" s="5"/>
      <c r="I22" s="19"/>
      <c r="J22" s="19"/>
      <c r="K22" s="19"/>
      <c r="L22" s="19"/>
      <c r="M22" s="19"/>
      <c r="N22" s="20"/>
      <c r="O22" s="20"/>
      <c r="P22" s="20"/>
      <c r="Q22" s="20"/>
      <c r="R22" s="20"/>
      <c r="S22" s="5"/>
      <c r="T22" s="5"/>
      <c r="U22" s="5"/>
      <c r="V22" s="21"/>
    </row>
    <row r="23" spans="1:22">
      <c r="A23" s="5"/>
      <c r="B23" s="5"/>
      <c r="C23" s="5"/>
      <c r="D23" s="5"/>
      <c r="E23" s="5"/>
      <c r="F23" s="5"/>
      <c r="G23" s="5"/>
      <c r="H23" s="5"/>
      <c r="I23" s="19"/>
      <c r="J23" s="19"/>
      <c r="K23" s="19"/>
      <c r="L23" s="19"/>
      <c r="M23" s="19"/>
      <c r="N23" s="20"/>
      <c r="O23" s="20"/>
      <c r="P23" s="20"/>
      <c r="Q23" s="20"/>
      <c r="R23" s="20"/>
      <c r="S23" s="5"/>
      <c r="T23" s="5"/>
      <c r="U23" s="5"/>
      <c r="V23" s="21"/>
    </row>
    <row r="24" spans="1:22">
      <c r="A24" s="5"/>
      <c r="B24" s="5"/>
      <c r="C24" s="5"/>
      <c r="D24" s="5"/>
      <c r="E24" s="5"/>
      <c r="F24" s="5"/>
      <c r="G24" s="5"/>
      <c r="H24" s="5"/>
      <c r="I24" s="19"/>
      <c r="J24" s="19"/>
      <c r="K24" s="19"/>
      <c r="L24" s="19"/>
      <c r="M24" s="19"/>
      <c r="N24" s="20"/>
      <c r="O24" s="20"/>
      <c r="P24" s="20"/>
      <c r="Q24" s="20"/>
      <c r="R24" s="20"/>
      <c r="S24" s="5"/>
      <c r="T24" s="5"/>
      <c r="U24" s="5"/>
      <c r="V24" s="21"/>
    </row>
    <row r="25" spans="1:22">
      <c r="A25" s="5"/>
      <c r="B25" s="5"/>
      <c r="C25" s="5"/>
      <c r="D25" s="5"/>
      <c r="E25" s="5"/>
      <c r="F25" s="15" t="s">
        <v>319</v>
      </c>
      <c r="G25" s="5"/>
      <c r="H25" s="5"/>
      <c r="I25" s="19"/>
      <c r="J25" s="19"/>
      <c r="K25" s="19"/>
      <c r="L25" s="19"/>
      <c r="M25" s="481">
        <f>M7</f>
        <v>0</v>
      </c>
      <c r="N25" s="481">
        <f t="shared" ref="N25:R25" si="2">N7</f>
        <v>475434</v>
      </c>
      <c r="O25" s="481">
        <f t="shared" si="2"/>
        <v>475434</v>
      </c>
      <c r="P25" s="481">
        <f t="shared" si="2"/>
        <v>475434</v>
      </c>
      <c r="Q25" s="481">
        <f t="shared" si="2"/>
        <v>475434</v>
      </c>
      <c r="R25" s="481">
        <f t="shared" si="2"/>
        <v>475434</v>
      </c>
      <c r="S25" s="5"/>
      <c r="T25" s="5"/>
      <c r="U25" s="5"/>
      <c r="V25" s="21"/>
    </row>
    <row r="26" spans="1:22">
      <c r="A26" s="22"/>
      <c r="B26" s="22"/>
      <c r="C26" s="22"/>
      <c r="D26" s="22"/>
      <c r="E26" s="22"/>
      <c r="F26" s="22"/>
      <c r="G26" s="22"/>
      <c r="H26" s="22"/>
      <c r="I26" s="23"/>
      <c r="J26" s="23"/>
      <c r="K26" s="23"/>
      <c r="L26" s="23"/>
      <c r="M26" s="23"/>
      <c r="N26" s="24"/>
      <c r="O26" s="24"/>
      <c r="P26" s="24"/>
      <c r="Q26" s="24"/>
      <c r="R26" s="24"/>
      <c r="S26" s="22"/>
      <c r="T26" s="22"/>
      <c r="U26" s="22"/>
      <c r="V26" s="25"/>
    </row>
    <row r="27" spans="1:22">
      <c r="A27" s="26" t="s">
        <v>394</v>
      </c>
      <c r="B27" s="26"/>
      <c r="C27" s="27"/>
      <c r="D27" s="27"/>
    </row>
    <row r="28" spans="1:22">
      <c r="A28" s="9"/>
      <c r="B28" s="9"/>
      <c r="C28" s="9"/>
      <c r="D28" s="9"/>
      <c r="N28" s="14"/>
      <c r="O28" s="14"/>
      <c r="P28" s="14"/>
      <c r="Q28" s="14"/>
    </row>
    <row r="29" spans="1:22">
      <c r="A29" s="9"/>
      <c r="B29" s="9"/>
      <c r="C29" s="9"/>
      <c r="D29" s="9"/>
      <c r="N29" s="14"/>
      <c r="O29" s="14"/>
      <c r="P29" s="14"/>
      <c r="Q29" s="14"/>
    </row>
    <row r="30" spans="1:22">
      <c r="A30" s="9"/>
      <c r="B30" s="9"/>
      <c r="C30" s="9"/>
      <c r="D30" s="9"/>
      <c r="N30" s="14"/>
      <c r="O30" s="14"/>
      <c r="P30" s="14"/>
      <c r="Q30" s="14"/>
    </row>
    <row r="31" spans="1:22" s="34" customFormat="1" ht="50.1" customHeight="1">
      <c r="C31" s="59" t="s">
        <v>24</v>
      </c>
      <c r="D31" s="60"/>
      <c r="E31" s="56"/>
      <c r="F31" s="61"/>
      <c r="G31" s="61"/>
      <c r="H31" s="61"/>
      <c r="I31" s="56"/>
      <c r="J31" s="1355"/>
      <c r="K31" s="1355"/>
      <c r="L31" s="1355"/>
      <c r="O31" s="56" t="s">
        <v>23</v>
      </c>
      <c r="P31" s="62" t="s">
        <v>37</v>
      </c>
      <c r="Q31" s="62"/>
      <c r="R31" s="62"/>
    </row>
    <row r="32" spans="1:22" s="586" customFormat="1" ht="50.1" customHeight="1">
      <c r="C32" s="1300" t="s">
        <v>1246</v>
      </c>
      <c r="D32" s="1356"/>
      <c r="E32" s="1356"/>
      <c r="F32" s="1356"/>
      <c r="G32" s="1356"/>
      <c r="H32" s="1356"/>
      <c r="I32" s="1356"/>
      <c r="J32" s="1356"/>
      <c r="K32" s="1356"/>
      <c r="L32" s="1356"/>
      <c r="O32" s="585"/>
      <c r="P32" s="1300" t="s">
        <v>1214</v>
      </c>
      <c r="Q32" s="1356"/>
      <c r="R32" s="1356"/>
      <c r="S32" s="1356"/>
      <c r="T32" s="1356"/>
      <c r="U32" s="1356"/>
    </row>
  </sheetData>
  <mergeCells count="18">
    <mergeCell ref="J31:L31"/>
    <mergeCell ref="C32:I32"/>
    <mergeCell ref="P32:U32"/>
    <mergeCell ref="J32:L32"/>
    <mergeCell ref="A1:V1"/>
    <mergeCell ref="A2:V2"/>
    <mergeCell ref="A3:H3"/>
    <mergeCell ref="A4:A6"/>
    <mergeCell ref="B4:B6"/>
    <mergeCell ref="C4:C6"/>
    <mergeCell ref="D4:D6"/>
    <mergeCell ref="E4:E6"/>
    <mergeCell ref="F4:F6"/>
    <mergeCell ref="G4:G6"/>
    <mergeCell ref="H5:J5"/>
    <mergeCell ref="K5:L5"/>
    <mergeCell ref="M5:R5"/>
    <mergeCell ref="S5:V5"/>
  </mergeCells>
  <printOptions horizontalCentered="1"/>
  <pageMargins left="0.23622047244094491" right="0.23622047244094491" top="1.3385826771653544" bottom="0.74803149606299213" header="0.31496062992125984" footer="0.31496062992125984"/>
  <pageSetup scale="60" fitToHeight="0" orientation="landscape" r:id="rId1"/>
  <headerFooter scaleWithDoc="0" alignWithMargins="0">
    <oddHeader>&amp;C&amp;G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W27"/>
  <sheetViews>
    <sheetView showGridLines="0" view="pageBreakPreview" topLeftCell="A5" zoomScale="75" zoomScaleNormal="80" zoomScaleSheetLayoutView="75" workbookViewId="0">
      <selection activeCell="J20" sqref="J20"/>
    </sheetView>
  </sheetViews>
  <sheetFormatPr baseColWidth="10" defaultColWidth="11.42578125" defaultRowHeight="13.5"/>
  <cols>
    <col min="1" max="1" width="4.7109375" style="1" customWidth="1"/>
    <col min="2" max="2" width="3.85546875" style="1" customWidth="1"/>
    <col min="3" max="3" width="4.140625" style="1" customWidth="1"/>
    <col min="4" max="5" width="4" style="1" customWidth="1"/>
    <col min="6" max="6" width="26" style="1" customWidth="1"/>
    <col min="7" max="7" width="9" style="1" customWidth="1"/>
    <col min="8" max="8" width="8.7109375" style="1" customWidth="1"/>
    <col min="9" max="9" width="11.28515625" style="1" customWidth="1"/>
    <col min="10" max="10" width="10.85546875" style="1" customWidth="1"/>
    <col min="11" max="11" width="6.7109375" style="1" customWidth="1"/>
    <col min="12" max="12" width="7.85546875" style="1" customWidth="1"/>
    <col min="13" max="13" width="10.140625" style="1" bestFit="1" customWidth="1"/>
    <col min="14" max="14" width="16.42578125" style="1" bestFit="1" customWidth="1"/>
    <col min="15" max="15" width="13.85546875" style="1" customWidth="1"/>
    <col min="16" max="16" width="11.140625" style="1" bestFit="1" customWidth="1"/>
    <col min="17" max="17" width="9" style="1" bestFit="1" customWidth="1"/>
    <col min="18" max="18" width="7.85546875" style="1" bestFit="1" customWidth="1"/>
    <col min="19" max="19" width="7.42578125" style="1" customWidth="1"/>
    <col min="20" max="20" width="7.5703125" style="1" customWidth="1"/>
    <col min="21" max="21" width="8.5703125" style="1" customWidth="1"/>
    <col min="22" max="22" width="9" style="1" customWidth="1"/>
    <col min="23" max="16384" width="11.42578125" style="1"/>
  </cols>
  <sheetData>
    <row r="1" spans="1:22"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2" ht="20.25" customHeight="1">
      <c r="A2" s="1345" t="s">
        <v>1098</v>
      </c>
      <c r="B2" s="1346"/>
      <c r="C2" s="1346"/>
      <c r="D2" s="1346"/>
      <c r="E2" s="1346"/>
      <c r="F2" s="1346"/>
      <c r="G2" s="1346"/>
      <c r="H2" s="1346"/>
      <c r="I2" s="1346"/>
      <c r="J2" s="1346"/>
      <c r="K2" s="1346"/>
      <c r="L2" s="1346"/>
      <c r="M2" s="1346"/>
      <c r="N2" s="1346"/>
      <c r="O2" s="1346"/>
      <c r="P2" s="1346"/>
      <c r="Q2" s="1346"/>
      <c r="R2" s="1346"/>
      <c r="S2" s="1346"/>
      <c r="T2" s="1346"/>
      <c r="U2" s="1346"/>
      <c r="V2" s="1347"/>
    </row>
    <row r="3" spans="1:22" ht="20.100000000000001" customHeight="1">
      <c r="A3" s="1304" t="s">
        <v>428</v>
      </c>
      <c r="B3" s="1305"/>
      <c r="C3" s="1305"/>
      <c r="D3" s="1305"/>
      <c r="E3" s="1305"/>
      <c r="F3" s="1305"/>
      <c r="G3" s="1305"/>
      <c r="H3" s="1305"/>
      <c r="I3" s="1305"/>
      <c r="J3" s="1305"/>
      <c r="K3" s="1305"/>
      <c r="L3" s="1305"/>
      <c r="M3" s="1305"/>
      <c r="N3" s="1305"/>
      <c r="O3" s="79"/>
      <c r="P3" s="79"/>
      <c r="Q3" s="79"/>
      <c r="R3" s="79"/>
      <c r="S3" s="79"/>
      <c r="T3" s="79"/>
      <c r="U3" s="79"/>
      <c r="V3" s="80"/>
    </row>
    <row r="4" spans="1:22"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2" ht="36" customHeight="1">
      <c r="A5" s="1349"/>
      <c r="B5" s="1349"/>
      <c r="C5" s="1349"/>
      <c r="D5" s="1349"/>
      <c r="E5" s="1349"/>
      <c r="F5" s="1349"/>
      <c r="G5" s="1349"/>
      <c r="H5" s="1351" t="s">
        <v>311</v>
      </c>
      <c r="I5" s="1352"/>
      <c r="J5" s="1353"/>
      <c r="K5" s="1351" t="s">
        <v>323</v>
      </c>
      <c r="L5" s="1353"/>
      <c r="M5" s="1351" t="s">
        <v>312</v>
      </c>
      <c r="N5" s="1352"/>
      <c r="O5" s="1352"/>
      <c r="P5" s="1352"/>
      <c r="Q5" s="1352"/>
      <c r="R5" s="1352"/>
      <c r="S5" s="1351" t="s">
        <v>322</v>
      </c>
      <c r="T5" s="1352"/>
      <c r="U5" s="1352"/>
      <c r="V5" s="1353"/>
    </row>
    <row r="6" spans="1:22" ht="33" customHeight="1">
      <c r="A6" s="1350"/>
      <c r="B6" s="1350"/>
      <c r="C6" s="1350"/>
      <c r="D6" s="1350"/>
      <c r="E6" s="1350"/>
      <c r="F6" s="1350"/>
      <c r="G6" s="1350"/>
      <c r="H6" s="181" t="s">
        <v>324</v>
      </c>
      <c r="I6" s="181" t="s">
        <v>325</v>
      </c>
      <c r="J6" s="181" t="s">
        <v>326</v>
      </c>
      <c r="K6" s="182" t="s">
        <v>19</v>
      </c>
      <c r="L6" s="182" t="s">
        <v>20</v>
      </c>
      <c r="M6" s="183" t="s">
        <v>327</v>
      </c>
      <c r="N6" s="183" t="s">
        <v>328</v>
      </c>
      <c r="O6" s="183" t="s">
        <v>329</v>
      </c>
      <c r="P6" s="183" t="s">
        <v>330</v>
      </c>
      <c r="Q6" s="183" t="s">
        <v>331</v>
      </c>
      <c r="R6" s="183" t="s">
        <v>332</v>
      </c>
      <c r="S6" s="182" t="s">
        <v>32</v>
      </c>
      <c r="T6" s="182" t="s">
        <v>33</v>
      </c>
      <c r="U6" s="182" t="s">
        <v>34</v>
      </c>
      <c r="V6" s="182" t="s">
        <v>35</v>
      </c>
    </row>
    <row r="7" spans="1:22" s="392" customFormat="1" ht="30" customHeight="1">
      <c r="A7" s="387">
        <v>1</v>
      </c>
      <c r="B7" s="387"/>
      <c r="C7" s="388"/>
      <c r="D7" s="388"/>
      <c r="E7" s="411"/>
      <c r="F7" s="412" t="s">
        <v>430</v>
      </c>
      <c r="G7" s="391"/>
      <c r="H7" s="391"/>
      <c r="I7" s="391"/>
      <c r="J7" s="391"/>
      <c r="K7" s="391"/>
      <c r="L7" s="391"/>
      <c r="M7" s="483">
        <f t="shared" ref="M7:R7" si="0">M8</f>
        <v>0</v>
      </c>
      <c r="N7" s="483">
        <f t="shared" si="0"/>
        <v>36378352.539999999</v>
      </c>
      <c r="O7" s="483">
        <f t="shared" si="0"/>
        <v>0</v>
      </c>
      <c r="P7" s="483">
        <f t="shared" si="0"/>
        <v>0</v>
      </c>
      <c r="Q7" s="483">
        <f t="shared" si="0"/>
        <v>0</v>
      </c>
      <c r="R7" s="483">
        <f t="shared" si="0"/>
        <v>0</v>
      </c>
      <c r="S7" s="815"/>
      <c r="T7" s="815"/>
      <c r="U7" s="815"/>
      <c r="V7" s="815"/>
    </row>
    <row r="8" spans="1:22" s="392" customFormat="1" ht="30" customHeight="1">
      <c r="A8" s="388"/>
      <c r="B8" s="388">
        <v>2</v>
      </c>
      <c r="C8" s="388"/>
      <c r="D8" s="388"/>
      <c r="E8" s="411"/>
      <c r="F8" s="304" t="s">
        <v>169</v>
      </c>
      <c r="G8" s="391"/>
      <c r="H8" s="569"/>
      <c r="I8" s="391"/>
      <c r="J8" s="391"/>
      <c r="K8" s="391"/>
      <c r="L8" s="391"/>
      <c r="M8" s="483">
        <f t="shared" ref="M8:R8" si="1">M12+M9</f>
        <v>0</v>
      </c>
      <c r="N8" s="483">
        <f t="shared" si="1"/>
        <v>36378352.539999999</v>
      </c>
      <c r="O8" s="483">
        <f t="shared" si="1"/>
        <v>0</v>
      </c>
      <c r="P8" s="483">
        <f t="shared" si="1"/>
        <v>0</v>
      </c>
      <c r="Q8" s="483">
        <f t="shared" si="1"/>
        <v>0</v>
      </c>
      <c r="R8" s="483">
        <f t="shared" si="1"/>
        <v>0</v>
      </c>
      <c r="S8" s="815"/>
      <c r="T8" s="815"/>
      <c r="U8" s="815"/>
      <c r="V8" s="815"/>
    </row>
    <row r="9" spans="1:22" s="392" customFormat="1" ht="30" customHeight="1">
      <c r="A9" s="388"/>
      <c r="B9" s="388"/>
      <c r="C9" s="388">
        <v>4</v>
      </c>
      <c r="D9" s="388"/>
      <c r="E9" s="411"/>
      <c r="F9" s="304" t="s">
        <v>438</v>
      </c>
      <c r="G9" s="391"/>
      <c r="H9" s="569"/>
      <c r="I9" s="391"/>
      <c r="J9" s="391"/>
      <c r="K9" s="391"/>
      <c r="L9" s="391"/>
      <c r="M9" s="483">
        <f>M10</f>
        <v>0</v>
      </c>
      <c r="N9" s="483">
        <f>N10</f>
        <v>11404509.220000001</v>
      </c>
      <c r="O9" s="483">
        <f t="shared" ref="O9:R10" si="2">O10</f>
        <v>0</v>
      </c>
      <c r="P9" s="483">
        <f t="shared" si="2"/>
        <v>0</v>
      </c>
      <c r="Q9" s="483">
        <f t="shared" si="2"/>
        <v>0</v>
      </c>
      <c r="R9" s="483">
        <f t="shared" si="2"/>
        <v>0</v>
      </c>
      <c r="S9" s="815"/>
      <c r="T9" s="815"/>
      <c r="U9" s="815"/>
      <c r="V9" s="815"/>
    </row>
    <row r="10" spans="1:22" s="392" customFormat="1" ht="30" customHeight="1">
      <c r="A10" s="388"/>
      <c r="B10" s="388"/>
      <c r="C10" s="388"/>
      <c r="D10" s="388">
        <v>1</v>
      </c>
      <c r="E10" s="411"/>
      <c r="F10" s="304" t="s">
        <v>439</v>
      </c>
      <c r="G10" s="391"/>
      <c r="H10" s="569"/>
      <c r="I10" s="391"/>
      <c r="J10" s="391"/>
      <c r="K10" s="391"/>
      <c r="L10" s="391"/>
      <c r="M10" s="483">
        <f>M11</f>
        <v>0</v>
      </c>
      <c r="N10" s="483">
        <f>N11</f>
        <v>11404509.220000001</v>
      </c>
      <c r="O10" s="483">
        <f t="shared" si="2"/>
        <v>0</v>
      </c>
      <c r="P10" s="483">
        <f t="shared" si="2"/>
        <v>0</v>
      </c>
      <c r="Q10" s="483">
        <f t="shared" si="2"/>
        <v>0</v>
      </c>
      <c r="R10" s="483">
        <f t="shared" si="2"/>
        <v>0</v>
      </c>
      <c r="S10" s="815"/>
      <c r="T10" s="815"/>
      <c r="U10" s="815"/>
      <c r="V10" s="815"/>
    </row>
    <row r="11" spans="1:22" s="392" customFormat="1" ht="73.5" customHeight="1">
      <c r="A11" s="413"/>
      <c r="B11" s="413"/>
      <c r="C11" s="413"/>
      <c r="D11" s="413"/>
      <c r="E11" s="413">
        <v>212</v>
      </c>
      <c r="F11" s="414" t="s">
        <v>442</v>
      </c>
      <c r="G11" s="415" t="s">
        <v>443</v>
      </c>
      <c r="H11" s="555">
        <v>0</v>
      </c>
      <c r="I11" s="555">
        <v>0</v>
      </c>
      <c r="J11" s="555">
        <v>0</v>
      </c>
      <c r="K11" s="526">
        <v>0</v>
      </c>
      <c r="L11" s="526">
        <v>0</v>
      </c>
      <c r="M11" s="484">
        <v>0</v>
      </c>
      <c r="N11" s="484">
        <v>11404509.220000001</v>
      </c>
      <c r="O11" s="484">
        <v>0</v>
      </c>
      <c r="P11" s="484">
        <v>0</v>
      </c>
      <c r="Q11" s="484">
        <v>0</v>
      </c>
      <c r="R11" s="484">
        <v>0</v>
      </c>
      <c r="S11" s="816">
        <v>0</v>
      </c>
      <c r="T11" s="816">
        <f>P11/N11</f>
        <v>0</v>
      </c>
      <c r="U11" s="816">
        <v>0</v>
      </c>
      <c r="V11" s="816">
        <f>Q11/N11</f>
        <v>0</v>
      </c>
    </row>
    <row r="12" spans="1:22" s="392" customFormat="1" ht="30" customHeight="1">
      <c r="A12" s="303"/>
      <c r="B12" s="303"/>
      <c r="C12" s="303">
        <v>5</v>
      </c>
      <c r="D12" s="303"/>
      <c r="E12" s="303"/>
      <c r="F12" s="304" t="s">
        <v>172</v>
      </c>
      <c r="G12" s="415"/>
      <c r="H12" s="416"/>
      <c r="I12" s="555"/>
      <c r="J12" s="555"/>
      <c r="K12" s="391"/>
      <c r="L12" s="391"/>
      <c r="M12" s="397">
        <f>M13</f>
        <v>0</v>
      </c>
      <c r="N12" s="397">
        <f>N13</f>
        <v>24973843.32</v>
      </c>
      <c r="O12" s="397">
        <f t="shared" ref="O12:R13" si="3">O13</f>
        <v>0</v>
      </c>
      <c r="P12" s="397">
        <f t="shared" si="3"/>
        <v>0</v>
      </c>
      <c r="Q12" s="397">
        <f t="shared" si="3"/>
        <v>0</v>
      </c>
      <c r="R12" s="397">
        <f t="shared" si="3"/>
        <v>0</v>
      </c>
      <c r="S12" s="817"/>
      <c r="T12" s="815"/>
      <c r="U12" s="815"/>
      <c r="V12" s="815"/>
    </row>
    <row r="13" spans="1:22" s="392" customFormat="1" ht="30" customHeight="1">
      <c r="A13" s="303"/>
      <c r="B13" s="303"/>
      <c r="C13" s="303"/>
      <c r="D13" s="303">
        <v>1</v>
      </c>
      <c r="E13" s="303"/>
      <c r="F13" s="304" t="s">
        <v>447</v>
      </c>
      <c r="G13" s="415"/>
      <c r="H13" s="416"/>
      <c r="I13" s="555"/>
      <c r="J13" s="555"/>
      <c r="K13" s="391"/>
      <c r="L13" s="391"/>
      <c r="M13" s="397">
        <f>M14</f>
        <v>0</v>
      </c>
      <c r="N13" s="397">
        <f>N14</f>
        <v>24973843.32</v>
      </c>
      <c r="O13" s="397">
        <f t="shared" si="3"/>
        <v>0</v>
      </c>
      <c r="P13" s="397">
        <f t="shared" si="3"/>
        <v>0</v>
      </c>
      <c r="Q13" s="397">
        <f t="shared" si="3"/>
        <v>0</v>
      </c>
      <c r="R13" s="397">
        <f t="shared" si="3"/>
        <v>0</v>
      </c>
      <c r="S13" s="817"/>
      <c r="T13" s="815"/>
      <c r="U13" s="815"/>
      <c r="V13" s="815"/>
    </row>
    <row r="14" spans="1:22" s="392" customFormat="1" ht="75" customHeight="1">
      <c r="A14" s="413"/>
      <c r="B14" s="413"/>
      <c r="C14" s="413"/>
      <c r="D14" s="413"/>
      <c r="E14" s="413">
        <v>217</v>
      </c>
      <c r="F14" s="414" t="s">
        <v>449</v>
      </c>
      <c r="G14" s="415" t="s">
        <v>443</v>
      </c>
      <c r="H14" s="555">
        <v>0</v>
      </c>
      <c r="I14" s="555">
        <v>0</v>
      </c>
      <c r="J14" s="555">
        <v>0</v>
      </c>
      <c r="K14" s="573">
        <v>0</v>
      </c>
      <c r="L14" s="573">
        <v>0</v>
      </c>
      <c r="M14" s="484">
        <v>0</v>
      </c>
      <c r="N14" s="484">
        <v>24973843.32</v>
      </c>
      <c r="O14" s="484">
        <v>0</v>
      </c>
      <c r="P14" s="484">
        <v>0</v>
      </c>
      <c r="Q14" s="484">
        <v>0</v>
      </c>
      <c r="R14" s="484">
        <v>0</v>
      </c>
      <c r="S14" s="816">
        <v>0</v>
      </c>
      <c r="T14" s="816">
        <f>P14/N14</f>
        <v>0</v>
      </c>
      <c r="U14" s="816">
        <v>0</v>
      </c>
      <c r="V14" s="816">
        <f>Q14/N14</f>
        <v>0</v>
      </c>
    </row>
    <row r="15" spans="1:22" s="392" customFormat="1" ht="68.25" customHeight="1">
      <c r="A15" s="417">
        <v>4</v>
      </c>
      <c r="B15" s="417"/>
      <c r="C15" s="417"/>
      <c r="D15" s="417"/>
      <c r="E15" s="417"/>
      <c r="F15" s="304" t="s">
        <v>490</v>
      </c>
      <c r="G15" s="417"/>
      <c r="H15" s="565"/>
      <c r="I15" s="339"/>
      <c r="J15" s="339"/>
      <c r="K15" s="339"/>
      <c r="L15" s="339"/>
      <c r="M15" s="823">
        <f t="shared" ref="M15:N17" si="4">M16</f>
        <v>0</v>
      </c>
      <c r="N15" s="823">
        <f t="shared" si="4"/>
        <v>6615471.3700000001</v>
      </c>
      <c r="O15" s="823">
        <f t="shared" ref="O15:R17" si="5">O16</f>
        <v>0</v>
      </c>
      <c r="P15" s="823">
        <f t="shared" si="5"/>
        <v>0</v>
      </c>
      <c r="Q15" s="823">
        <f t="shared" si="5"/>
        <v>0</v>
      </c>
      <c r="R15" s="823">
        <f t="shared" si="5"/>
        <v>0</v>
      </c>
      <c r="S15" s="817"/>
      <c r="T15" s="817"/>
      <c r="U15" s="818"/>
      <c r="V15" s="819"/>
    </row>
    <row r="16" spans="1:22" s="392" customFormat="1" ht="30" customHeight="1">
      <c r="A16" s="399"/>
      <c r="B16" s="399">
        <v>2</v>
      </c>
      <c r="C16" s="399"/>
      <c r="D16" s="399"/>
      <c r="E16" s="399"/>
      <c r="F16" s="304" t="s">
        <v>169</v>
      </c>
      <c r="G16" s="399"/>
      <c r="H16" s="565"/>
      <c r="I16" s="339"/>
      <c r="J16" s="339"/>
      <c r="K16" s="342"/>
      <c r="L16" s="342"/>
      <c r="M16" s="824">
        <f t="shared" si="4"/>
        <v>0</v>
      </c>
      <c r="N16" s="824">
        <f t="shared" si="4"/>
        <v>6615471.3700000001</v>
      </c>
      <c r="O16" s="824">
        <f t="shared" si="5"/>
        <v>0</v>
      </c>
      <c r="P16" s="824">
        <f t="shared" si="5"/>
        <v>0</v>
      </c>
      <c r="Q16" s="824">
        <f t="shared" si="5"/>
        <v>0</v>
      </c>
      <c r="R16" s="824">
        <f t="shared" si="5"/>
        <v>0</v>
      </c>
      <c r="S16" s="817"/>
      <c r="T16" s="817"/>
      <c r="U16" s="818"/>
      <c r="V16" s="819"/>
    </row>
    <row r="17" spans="1:23" s="392" customFormat="1" ht="30" customHeight="1">
      <c r="A17" s="399"/>
      <c r="B17" s="399"/>
      <c r="C17" s="399">
        <v>2</v>
      </c>
      <c r="D17" s="399"/>
      <c r="E17" s="399"/>
      <c r="F17" s="304" t="s">
        <v>262</v>
      </c>
      <c r="G17" s="399"/>
      <c r="H17" s="565"/>
      <c r="I17" s="339"/>
      <c r="J17" s="339"/>
      <c r="K17" s="342"/>
      <c r="L17" s="342"/>
      <c r="M17" s="824">
        <f t="shared" si="4"/>
        <v>0</v>
      </c>
      <c r="N17" s="824">
        <f t="shared" si="4"/>
        <v>6615471.3700000001</v>
      </c>
      <c r="O17" s="824">
        <f t="shared" si="5"/>
        <v>0</v>
      </c>
      <c r="P17" s="824">
        <f t="shared" si="5"/>
        <v>0</v>
      </c>
      <c r="Q17" s="824">
        <f t="shared" si="5"/>
        <v>0</v>
      </c>
      <c r="R17" s="824">
        <f t="shared" si="5"/>
        <v>0</v>
      </c>
      <c r="S17" s="817"/>
      <c r="T17" s="817"/>
      <c r="U17" s="818"/>
      <c r="V17" s="819"/>
    </row>
    <row r="18" spans="1:23" s="392" customFormat="1" ht="30" customHeight="1">
      <c r="A18" s="420"/>
      <c r="B18" s="420"/>
      <c r="C18" s="420"/>
      <c r="D18" s="420">
        <v>1</v>
      </c>
      <c r="E18" s="420"/>
      <c r="F18" s="1074" t="s">
        <v>508</v>
      </c>
      <c r="G18" s="420"/>
      <c r="H18" s="1075"/>
      <c r="I18" s="344"/>
      <c r="J18" s="344"/>
      <c r="K18" s="421"/>
      <c r="L18" s="421"/>
      <c r="M18" s="1076">
        <f t="shared" ref="M18:R18" si="6">M20+M19</f>
        <v>0</v>
      </c>
      <c r="N18" s="1076">
        <f t="shared" si="6"/>
        <v>6615471.3700000001</v>
      </c>
      <c r="O18" s="1076">
        <f t="shared" si="6"/>
        <v>0</v>
      </c>
      <c r="P18" s="1076">
        <f t="shared" si="6"/>
        <v>0</v>
      </c>
      <c r="Q18" s="1076">
        <f t="shared" si="6"/>
        <v>0</v>
      </c>
      <c r="R18" s="1076">
        <f t="shared" si="6"/>
        <v>0</v>
      </c>
      <c r="S18" s="1077"/>
      <c r="T18" s="1077"/>
      <c r="U18" s="1078"/>
      <c r="V18" s="1079"/>
    </row>
    <row r="19" spans="1:23" s="392" customFormat="1" ht="85.5" customHeight="1">
      <c r="A19" s="413"/>
      <c r="B19" s="413"/>
      <c r="C19" s="413"/>
      <c r="D19" s="413"/>
      <c r="E19" s="413">
        <v>215</v>
      </c>
      <c r="F19" s="414" t="s">
        <v>513</v>
      </c>
      <c r="G19" s="418" t="s">
        <v>443</v>
      </c>
      <c r="H19" s="555">
        <v>0</v>
      </c>
      <c r="I19" s="555">
        <v>0</v>
      </c>
      <c r="J19" s="555">
        <v>0</v>
      </c>
      <c r="K19" s="573">
        <v>0</v>
      </c>
      <c r="L19" s="573">
        <v>0</v>
      </c>
      <c r="M19" s="484">
        <v>0</v>
      </c>
      <c r="N19" s="484">
        <v>1013379.83</v>
      </c>
      <c r="O19" s="484">
        <v>0</v>
      </c>
      <c r="P19" s="484">
        <v>0</v>
      </c>
      <c r="Q19" s="484">
        <v>0</v>
      </c>
      <c r="R19" s="484">
        <v>0</v>
      </c>
      <c r="S19" s="816">
        <v>0</v>
      </c>
      <c r="T19" s="816">
        <f>P19/N19</f>
        <v>0</v>
      </c>
      <c r="U19" s="816">
        <v>0</v>
      </c>
      <c r="V19" s="816">
        <f>Q19/N19</f>
        <v>0</v>
      </c>
    </row>
    <row r="20" spans="1:23" s="392" customFormat="1" ht="75" customHeight="1">
      <c r="A20" s="413"/>
      <c r="B20" s="413"/>
      <c r="C20" s="415"/>
      <c r="D20" s="415"/>
      <c r="E20" s="415">
        <v>219</v>
      </c>
      <c r="F20" s="414" t="s">
        <v>517</v>
      </c>
      <c r="G20" s="419" t="s">
        <v>518</v>
      </c>
      <c r="H20" s="555">
        <v>0</v>
      </c>
      <c r="I20" s="555">
        <v>0</v>
      </c>
      <c r="J20" s="555">
        <v>0</v>
      </c>
      <c r="K20" s="573">
        <v>0</v>
      </c>
      <c r="L20" s="573">
        <v>0</v>
      </c>
      <c r="M20" s="485">
        <v>0</v>
      </c>
      <c r="N20" s="486">
        <v>5602091.54</v>
      </c>
      <c r="O20" s="486">
        <v>0</v>
      </c>
      <c r="P20" s="486">
        <v>0</v>
      </c>
      <c r="Q20" s="486">
        <v>0</v>
      </c>
      <c r="R20" s="486">
        <v>0</v>
      </c>
      <c r="S20" s="816">
        <v>0</v>
      </c>
      <c r="T20" s="816">
        <f>P20/N20</f>
        <v>0</v>
      </c>
      <c r="U20" s="816">
        <v>0</v>
      </c>
      <c r="V20" s="816">
        <f>Q20/N20</f>
        <v>0</v>
      </c>
    </row>
    <row r="21" spans="1:23" s="392" customFormat="1" ht="15" customHeight="1">
      <c r="A21" s="399"/>
      <c r="B21" s="399"/>
      <c r="C21" s="399"/>
      <c r="D21" s="399"/>
      <c r="E21" s="399"/>
      <c r="F21" s="15" t="s">
        <v>319</v>
      </c>
      <c r="G21" s="399"/>
      <c r="H21" s="399"/>
      <c r="I21" s="342"/>
      <c r="J21" s="342"/>
      <c r="K21" s="342"/>
      <c r="L21" s="342"/>
      <c r="M21" s="820">
        <f t="shared" ref="M21:R21" si="7">SUM(M11+M14+M19+M20)</f>
        <v>0</v>
      </c>
      <c r="N21" s="820">
        <f t="shared" si="7"/>
        <v>42993823.909999996</v>
      </c>
      <c r="O21" s="820">
        <f t="shared" si="7"/>
        <v>0</v>
      </c>
      <c r="P21" s="820">
        <f t="shared" si="7"/>
        <v>0</v>
      </c>
      <c r="Q21" s="820">
        <f t="shared" si="7"/>
        <v>0</v>
      </c>
      <c r="R21" s="820">
        <f t="shared" si="7"/>
        <v>0</v>
      </c>
      <c r="S21" s="817"/>
      <c r="T21" s="817"/>
      <c r="U21" s="818"/>
      <c r="V21" s="819"/>
    </row>
    <row r="22" spans="1:23" s="392" customFormat="1" ht="15" customHeight="1">
      <c r="A22" s="399"/>
      <c r="B22" s="399"/>
      <c r="C22" s="399"/>
      <c r="D22" s="399"/>
      <c r="E22" s="399"/>
      <c r="G22" s="399"/>
      <c r="H22" s="399"/>
      <c r="I22" s="342"/>
      <c r="J22" s="342"/>
      <c r="K22" s="342"/>
      <c r="L22" s="342"/>
      <c r="M22" s="821"/>
      <c r="N22" s="817"/>
      <c r="O22" s="822"/>
      <c r="P22" s="817"/>
      <c r="Q22" s="817"/>
      <c r="R22" s="817"/>
      <c r="S22" s="817"/>
      <c r="T22" s="817"/>
      <c r="U22" s="818"/>
      <c r="V22" s="819"/>
    </row>
    <row r="23" spans="1:23" s="392" customFormat="1" ht="15" customHeight="1">
      <c r="A23" s="420"/>
      <c r="B23" s="420"/>
      <c r="C23" s="420"/>
      <c r="D23" s="420"/>
      <c r="E23" s="420"/>
      <c r="F23" s="420"/>
      <c r="G23" s="420"/>
      <c r="H23" s="420"/>
      <c r="I23" s="421"/>
      <c r="J23" s="421"/>
      <c r="K23" s="421"/>
      <c r="L23" s="421"/>
      <c r="M23" s="421"/>
      <c r="N23" s="422"/>
      <c r="O23" s="422"/>
      <c r="P23" s="422"/>
      <c r="Q23" s="422"/>
      <c r="R23" s="422"/>
      <c r="S23" s="422"/>
      <c r="T23" s="420"/>
      <c r="U23" s="423"/>
      <c r="V23" s="423"/>
    </row>
    <row r="24" spans="1:23" s="424" customFormat="1" ht="95.25" customHeight="1">
      <c r="A24" s="1365" t="s">
        <v>1198</v>
      </c>
      <c r="B24" s="1365"/>
      <c r="C24" s="1365"/>
      <c r="D24" s="1365"/>
      <c r="E24" s="1365"/>
      <c r="F24" s="1365"/>
      <c r="G24" s="1365"/>
      <c r="H24" s="1365"/>
      <c r="I24" s="1365"/>
      <c r="J24" s="1365"/>
      <c r="K24" s="1365"/>
      <c r="L24" s="1365"/>
      <c r="M24" s="1365"/>
      <c r="N24" s="1365"/>
      <c r="O24" s="1365"/>
      <c r="P24" s="1365"/>
      <c r="Q24" s="1365"/>
      <c r="R24" s="1365"/>
      <c r="S24" s="1365"/>
      <c r="T24" s="1365"/>
      <c r="U24" s="1365"/>
      <c r="V24" s="1365"/>
    </row>
    <row r="25" spans="1:23">
      <c r="A25" s="9"/>
      <c r="B25" s="9"/>
      <c r="C25" s="9"/>
      <c r="D25" s="9"/>
      <c r="N25" s="14"/>
      <c r="O25" s="14"/>
      <c r="P25" s="14"/>
      <c r="Q25" s="14"/>
    </row>
    <row r="26" spans="1:23" s="34" customFormat="1" ht="50.1" customHeight="1">
      <c r="C26" s="59" t="s">
        <v>24</v>
      </c>
      <c r="D26" s="60"/>
      <c r="E26" s="56"/>
      <c r="F26" s="61"/>
      <c r="G26" s="61"/>
      <c r="H26" s="61"/>
      <c r="I26" s="56"/>
      <c r="J26" s="1355"/>
      <c r="K26" s="1355"/>
      <c r="L26" s="1355"/>
      <c r="N26" s="56" t="s">
        <v>23</v>
      </c>
      <c r="O26" s="62" t="s">
        <v>37</v>
      </c>
      <c r="P26" s="62"/>
      <c r="Q26" s="62"/>
      <c r="W26" s="587"/>
    </row>
    <row r="27" spans="1:23" s="586" customFormat="1" ht="50.1" customHeight="1">
      <c r="C27" s="1300" t="s">
        <v>1246</v>
      </c>
      <c r="D27" s="1356"/>
      <c r="E27" s="1356"/>
      <c r="F27" s="1356"/>
      <c r="G27" s="1356"/>
      <c r="H27" s="1356"/>
      <c r="I27" s="1356"/>
      <c r="J27" s="1356"/>
      <c r="K27" s="1356"/>
      <c r="L27" s="1356"/>
      <c r="N27" s="1300" t="s">
        <v>1214</v>
      </c>
      <c r="O27" s="1356"/>
      <c r="P27" s="1356"/>
      <c r="Q27" s="1356"/>
      <c r="R27" s="1356"/>
      <c r="S27" s="1356"/>
      <c r="T27" s="1356"/>
      <c r="U27" s="1356"/>
    </row>
  </sheetData>
  <mergeCells count="19">
    <mergeCell ref="J27:L27"/>
    <mergeCell ref="A24:V24"/>
    <mergeCell ref="J26:L26"/>
    <mergeCell ref="C27:I27"/>
    <mergeCell ref="N27:U27"/>
    <mergeCell ref="A1:V1"/>
    <mergeCell ref="A2:V2"/>
    <mergeCell ref="A4:A6"/>
    <mergeCell ref="B4:B6"/>
    <mergeCell ref="C4:C6"/>
    <mergeCell ref="D4:D6"/>
    <mergeCell ref="E4:E6"/>
    <mergeCell ref="F4:F6"/>
    <mergeCell ref="G4:G6"/>
    <mergeCell ref="H5:J5"/>
    <mergeCell ref="K5:L5"/>
    <mergeCell ref="M5:R5"/>
    <mergeCell ref="S5:V5"/>
    <mergeCell ref="A3:N3"/>
  </mergeCells>
  <printOptions horizontalCentered="1"/>
  <pageMargins left="0.23622047244094491" right="0.23622047244094491" top="1.3385826771653544" bottom="0.74803149606299213" header="0.31496062992125984" footer="0.31496062992125984"/>
  <pageSetup scale="67" fitToHeight="0" orientation="landscape" r:id="rId1"/>
  <headerFooter scaleWithDoc="0" alignWithMargins="0">
    <oddHeader>&amp;C&amp;G</oddHeader>
  </headerFooter>
  <rowBreaks count="1" manualBreakCount="1">
    <brk id="18" max="2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FD61"/>
  <sheetViews>
    <sheetView showGridLines="0" view="pageBreakPreview" topLeftCell="H1" zoomScale="75" zoomScaleNormal="80" zoomScaleSheetLayoutView="75" workbookViewId="0">
      <selection activeCell="W11" sqref="W11"/>
    </sheetView>
  </sheetViews>
  <sheetFormatPr baseColWidth="10" defaultColWidth="11.42578125" defaultRowHeight="13.5"/>
  <cols>
    <col min="1" max="1" width="4.28515625" style="1" bestFit="1" customWidth="1"/>
    <col min="2" max="2" width="3.140625" style="1" bestFit="1" customWidth="1"/>
    <col min="3" max="3" width="2.5703125" style="1" bestFit="1" customWidth="1"/>
    <col min="4" max="4" width="3.85546875" style="1" bestFit="1" customWidth="1"/>
    <col min="5" max="5" width="4.85546875" style="1" bestFit="1" customWidth="1"/>
    <col min="6" max="6" width="37.28515625" style="1" bestFit="1" customWidth="1"/>
    <col min="7" max="7" width="17.140625" style="1" bestFit="1" customWidth="1"/>
    <col min="8" max="8" width="10" style="1" bestFit="1" customWidth="1"/>
    <col min="9" max="9" width="11.140625" style="1" bestFit="1" customWidth="1"/>
    <col min="10" max="10" width="10.5703125" style="1" bestFit="1" customWidth="1"/>
    <col min="11" max="11" width="8" style="1" bestFit="1" customWidth="1"/>
    <col min="12" max="12" width="8.7109375" style="1" bestFit="1" customWidth="1"/>
    <col min="13" max="14" width="20.5703125" style="1" bestFit="1" customWidth="1"/>
    <col min="15" max="15" width="26" style="1" bestFit="1" customWidth="1"/>
    <col min="16" max="16" width="20.5703125" style="1" bestFit="1" customWidth="1"/>
    <col min="17" max="17" width="26" style="1" bestFit="1" customWidth="1"/>
    <col min="18" max="18" width="20.5703125" style="1" bestFit="1" customWidth="1"/>
    <col min="19" max="19" width="12.140625" style="1" bestFit="1" customWidth="1"/>
    <col min="20" max="20" width="8.7109375" style="1" bestFit="1" customWidth="1"/>
    <col min="21" max="21" width="9" style="1" bestFit="1" customWidth="1"/>
    <col min="22" max="22" width="9" style="1" customWidth="1"/>
    <col min="23" max="16384" width="11.42578125" style="1"/>
  </cols>
  <sheetData>
    <row r="1" spans="1:22"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2" ht="29.25" customHeight="1">
      <c r="A2" s="1345" t="s">
        <v>1191</v>
      </c>
      <c r="B2" s="1346"/>
      <c r="C2" s="1346"/>
      <c r="D2" s="1346"/>
      <c r="E2" s="1346"/>
      <c r="F2" s="1346"/>
      <c r="G2" s="1346"/>
      <c r="H2" s="1346"/>
      <c r="I2" s="1346"/>
      <c r="J2" s="1346"/>
      <c r="K2" s="1346"/>
      <c r="L2" s="1346"/>
      <c r="M2" s="1346"/>
      <c r="N2" s="1346"/>
      <c r="O2" s="1346"/>
      <c r="P2" s="1346"/>
      <c r="Q2" s="1346"/>
      <c r="R2" s="1346"/>
      <c r="S2" s="1346"/>
      <c r="T2" s="1346"/>
      <c r="U2" s="1346"/>
      <c r="V2" s="1347"/>
    </row>
    <row r="3" spans="1:22" ht="22.5" customHeight="1">
      <c r="A3" s="1304" t="s">
        <v>428</v>
      </c>
      <c r="B3" s="1305"/>
      <c r="C3" s="1305"/>
      <c r="D3" s="1305"/>
      <c r="E3" s="1305"/>
      <c r="F3" s="1305"/>
      <c r="G3" s="1305"/>
      <c r="H3" s="1305"/>
      <c r="I3" s="1305"/>
      <c r="J3" s="1305"/>
      <c r="K3" s="1305"/>
      <c r="L3" s="1305"/>
      <c r="M3" s="1305"/>
      <c r="N3" s="79"/>
      <c r="O3" s="79"/>
      <c r="P3" s="79"/>
      <c r="Q3" s="79"/>
      <c r="R3" s="79"/>
      <c r="S3" s="79"/>
      <c r="T3" s="79"/>
      <c r="U3" s="79"/>
      <c r="V3" s="80"/>
    </row>
    <row r="4" spans="1:22"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2" ht="36" customHeight="1">
      <c r="A5" s="1349"/>
      <c r="B5" s="1349"/>
      <c r="C5" s="1349"/>
      <c r="D5" s="1349"/>
      <c r="E5" s="1349"/>
      <c r="F5" s="1349"/>
      <c r="G5" s="1349"/>
      <c r="H5" s="1351" t="s">
        <v>311</v>
      </c>
      <c r="I5" s="1352"/>
      <c r="J5" s="1353"/>
      <c r="K5" s="1351" t="s">
        <v>323</v>
      </c>
      <c r="L5" s="1353"/>
      <c r="M5" s="1351" t="s">
        <v>312</v>
      </c>
      <c r="N5" s="1352"/>
      <c r="O5" s="1352"/>
      <c r="P5" s="1352"/>
      <c r="Q5" s="1352"/>
      <c r="R5" s="1352"/>
      <c r="S5" s="1351" t="s">
        <v>322</v>
      </c>
      <c r="T5" s="1352"/>
      <c r="U5" s="1352"/>
      <c r="V5" s="1353"/>
    </row>
    <row r="6" spans="1:22" ht="33" customHeight="1">
      <c r="A6" s="1349"/>
      <c r="B6" s="1349"/>
      <c r="C6" s="1349"/>
      <c r="D6" s="1349"/>
      <c r="E6" s="1349"/>
      <c r="F6" s="1349"/>
      <c r="G6" s="1349"/>
      <c r="H6" s="269" t="s">
        <v>324</v>
      </c>
      <c r="I6" s="269" t="s">
        <v>325</v>
      </c>
      <c r="J6" s="269" t="s">
        <v>326</v>
      </c>
      <c r="K6" s="1123" t="s">
        <v>19</v>
      </c>
      <c r="L6" s="1123" t="s">
        <v>20</v>
      </c>
      <c r="M6" s="270" t="s">
        <v>327</v>
      </c>
      <c r="N6" s="270" t="s">
        <v>328</v>
      </c>
      <c r="O6" s="270" t="s">
        <v>329</v>
      </c>
      <c r="P6" s="270" t="s">
        <v>330</v>
      </c>
      <c r="Q6" s="270" t="s">
        <v>331</v>
      </c>
      <c r="R6" s="270" t="s">
        <v>332</v>
      </c>
      <c r="S6" s="1123" t="s">
        <v>32</v>
      </c>
      <c r="T6" s="1123" t="s">
        <v>33</v>
      </c>
      <c r="U6" s="1123" t="s">
        <v>34</v>
      </c>
      <c r="V6" s="1123" t="s">
        <v>35</v>
      </c>
    </row>
    <row r="7" spans="1:22" s="1130" customFormat="1" ht="30" customHeight="1">
      <c r="A7" s="1125">
        <v>1</v>
      </c>
      <c r="B7" s="1125"/>
      <c r="C7" s="1125"/>
      <c r="D7" s="1125"/>
      <c r="E7" s="1125"/>
      <c r="F7" s="1126" t="s">
        <v>430</v>
      </c>
      <c r="G7" s="1127"/>
      <c r="H7" s="1127"/>
      <c r="I7" s="1128"/>
      <c r="J7" s="1128"/>
      <c r="K7" s="1128"/>
      <c r="L7" s="1128"/>
      <c r="M7" s="1129">
        <f t="shared" ref="M7:R7" si="0">M8</f>
        <v>1419489</v>
      </c>
      <c r="N7" s="1129">
        <f t="shared" si="0"/>
        <v>1419489</v>
      </c>
      <c r="O7" s="1129">
        <f t="shared" si="0"/>
        <v>818710.86</v>
      </c>
      <c r="P7" s="1129">
        <f t="shared" si="0"/>
        <v>1419489</v>
      </c>
      <c r="Q7" s="1129">
        <f t="shared" si="0"/>
        <v>818710.39</v>
      </c>
      <c r="R7" s="1129">
        <f t="shared" si="0"/>
        <v>818710.3899999999</v>
      </c>
      <c r="S7" s="1128"/>
      <c r="T7" s="1128"/>
      <c r="U7" s="1128"/>
      <c r="V7" s="1128"/>
    </row>
    <row r="8" spans="1:22" s="1136" customFormat="1" ht="30" customHeight="1">
      <c r="A8" s="1131"/>
      <c r="B8" s="1132">
        <v>2</v>
      </c>
      <c r="C8" s="1132"/>
      <c r="D8" s="1132"/>
      <c r="E8" s="1132"/>
      <c r="F8" s="1133" t="s">
        <v>169</v>
      </c>
      <c r="G8" s="1132"/>
      <c r="H8" s="1132"/>
      <c r="I8" s="1134"/>
      <c r="J8" s="1134"/>
      <c r="K8" s="1134"/>
      <c r="L8" s="1134"/>
      <c r="M8" s="1135">
        <f t="shared" ref="M8:R8" si="1">M12+M9</f>
        <v>1419489</v>
      </c>
      <c r="N8" s="1135">
        <f t="shared" si="1"/>
        <v>1419489</v>
      </c>
      <c r="O8" s="1135">
        <f t="shared" si="1"/>
        <v>818710.86</v>
      </c>
      <c r="P8" s="1135">
        <f t="shared" si="1"/>
        <v>1419489</v>
      </c>
      <c r="Q8" s="1135">
        <f t="shared" si="1"/>
        <v>818710.39</v>
      </c>
      <c r="R8" s="1135">
        <f t="shared" si="1"/>
        <v>818710.3899999999</v>
      </c>
      <c r="S8" s="1134"/>
      <c r="T8" s="1134"/>
      <c r="U8" s="1134"/>
      <c r="V8" s="1134"/>
    </row>
    <row r="9" spans="1:22" s="1136" customFormat="1" ht="30" customHeight="1">
      <c r="A9" s="1131"/>
      <c r="B9" s="1132"/>
      <c r="C9" s="1132">
        <v>4</v>
      </c>
      <c r="D9" s="1132"/>
      <c r="E9" s="1132"/>
      <c r="F9" s="1133" t="s">
        <v>1099</v>
      </c>
      <c r="G9" s="1132"/>
      <c r="H9" s="1132"/>
      <c r="I9" s="1137"/>
      <c r="J9" s="1137"/>
      <c r="K9" s="1137"/>
      <c r="L9" s="1138"/>
      <c r="M9" s="1135">
        <f t="shared" ref="M9:R10" si="2">M10</f>
        <v>1419489</v>
      </c>
      <c r="N9" s="1135">
        <f t="shared" si="2"/>
        <v>1419489</v>
      </c>
      <c r="O9" s="1135">
        <f t="shared" si="2"/>
        <v>0</v>
      </c>
      <c r="P9" s="1135">
        <f t="shared" si="2"/>
        <v>1419489</v>
      </c>
      <c r="Q9" s="1135">
        <f t="shared" si="2"/>
        <v>0</v>
      </c>
      <c r="R9" s="1135">
        <f t="shared" si="2"/>
        <v>0</v>
      </c>
      <c r="S9" s="1139"/>
      <c r="T9" s="1139"/>
      <c r="U9" s="1140"/>
      <c r="V9" s="1141"/>
    </row>
    <row r="10" spans="1:22" s="1136" customFormat="1" ht="30" customHeight="1">
      <c r="A10" s="1131"/>
      <c r="B10" s="1132"/>
      <c r="C10" s="1132"/>
      <c r="D10" s="1132">
        <v>2</v>
      </c>
      <c r="E10" s="1132"/>
      <c r="F10" s="1133" t="s">
        <v>444</v>
      </c>
      <c r="G10" s="1132"/>
      <c r="H10" s="1132"/>
      <c r="I10" s="1138"/>
      <c r="J10" s="1138"/>
      <c r="K10" s="1138"/>
      <c r="L10" s="1141"/>
      <c r="M10" s="1135">
        <f t="shared" si="2"/>
        <v>1419489</v>
      </c>
      <c r="N10" s="1135">
        <f t="shared" si="2"/>
        <v>1419489</v>
      </c>
      <c r="O10" s="1135">
        <f t="shared" si="2"/>
        <v>0</v>
      </c>
      <c r="P10" s="1135">
        <f t="shared" si="2"/>
        <v>1419489</v>
      </c>
      <c r="Q10" s="1135">
        <f t="shared" si="2"/>
        <v>0</v>
      </c>
      <c r="R10" s="1135">
        <f t="shared" si="2"/>
        <v>0</v>
      </c>
      <c r="S10" s="1139"/>
      <c r="T10" s="1139"/>
      <c r="U10" s="1141"/>
      <c r="V10" s="1141"/>
    </row>
    <row r="11" spans="1:22" s="1136" customFormat="1" ht="30" customHeight="1">
      <c r="A11" s="1131"/>
      <c r="B11" s="1132"/>
      <c r="C11" s="1132"/>
      <c r="D11" s="1132"/>
      <c r="E11" s="1142">
        <v>213</v>
      </c>
      <c r="F11" s="1143" t="s">
        <v>1100</v>
      </c>
      <c r="G11" s="1142" t="s">
        <v>443</v>
      </c>
      <c r="H11" s="1144">
        <v>1</v>
      </c>
      <c r="I11" s="1144">
        <v>0</v>
      </c>
      <c r="J11" s="1144">
        <v>0</v>
      </c>
      <c r="K11" s="641">
        <f>J11/H11</f>
        <v>0</v>
      </c>
      <c r="L11" s="641">
        <v>0</v>
      </c>
      <c r="M11" s="1145">
        <v>1419489</v>
      </c>
      <c r="N11" s="1146">
        <v>1419489</v>
      </c>
      <c r="O11" s="1146">
        <v>0</v>
      </c>
      <c r="P11" s="1146">
        <v>1419489</v>
      </c>
      <c r="Q11" s="1146">
        <v>0</v>
      </c>
      <c r="R11" s="1146">
        <v>0</v>
      </c>
      <c r="S11" s="643">
        <f>O11/M11</f>
        <v>0</v>
      </c>
      <c r="T11" s="643">
        <v>0</v>
      </c>
      <c r="U11" s="643">
        <f>Q11/M11</f>
        <v>0</v>
      </c>
      <c r="V11" s="643">
        <v>0</v>
      </c>
    </row>
    <row r="12" spans="1:22" s="1136" customFormat="1" ht="20.100000000000001" customHeight="1">
      <c r="A12" s="1131"/>
      <c r="B12" s="1132"/>
      <c r="C12" s="1132">
        <v>6</v>
      </c>
      <c r="D12" s="1132"/>
      <c r="E12" s="1132"/>
      <c r="F12" s="1133" t="s">
        <v>173</v>
      </c>
      <c r="G12" s="1132"/>
      <c r="H12" s="1147"/>
      <c r="I12" s="1134"/>
      <c r="J12" s="1134"/>
      <c r="K12" s="1148"/>
      <c r="L12" s="1148"/>
      <c r="M12" s="1149">
        <f t="shared" ref="M12:R13" si="3">M13</f>
        <v>0</v>
      </c>
      <c r="N12" s="1149">
        <f t="shared" si="3"/>
        <v>0</v>
      </c>
      <c r="O12" s="1149">
        <f t="shared" si="3"/>
        <v>818710.86</v>
      </c>
      <c r="P12" s="1149">
        <f t="shared" si="3"/>
        <v>0</v>
      </c>
      <c r="Q12" s="1149">
        <f t="shared" si="3"/>
        <v>818710.39</v>
      </c>
      <c r="R12" s="1149">
        <f t="shared" si="3"/>
        <v>818710.3899999999</v>
      </c>
      <c r="S12" s="1134"/>
      <c r="T12" s="643"/>
      <c r="U12" s="1134"/>
      <c r="V12" s="1134"/>
    </row>
    <row r="13" spans="1:22" s="1136" customFormat="1" ht="20.100000000000001" customHeight="1">
      <c r="A13" s="1131"/>
      <c r="B13" s="1132"/>
      <c r="C13" s="1132"/>
      <c r="D13" s="1132">
        <v>9</v>
      </c>
      <c r="E13" s="1132"/>
      <c r="F13" s="1133" t="s">
        <v>456</v>
      </c>
      <c r="G13" s="1132"/>
      <c r="H13" s="1147"/>
      <c r="I13" s="1138"/>
      <c r="J13" s="1138"/>
      <c r="K13" s="1138"/>
      <c r="L13" s="1138"/>
      <c r="M13" s="1149">
        <f t="shared" si="3"/>
        <v>0</v>
      </c>
      <c r="N13" s="1149">
        <f t="shared" si="3"/>
        <v>0</v>
      </c>
      <c r="O13" s="1149">
        <f t="shared" si="3"/>
        <v>818710.86</v>
      </c>
      <c r="P13" s="1149">
        <f t="shared" si="3"/>
        <v>0</v>
      </c>
      <c r="Q13" s="1149">
        <f t="shared" si="3"/>
        <v>818710.39</v>
      </c>
      <c r="R13" s="1149">
        <f t="shared" si="3"/>
        <v>818710.3899999999</v>
      </c>
      <c r="S13" s="1139"/>
      <c r="T13" s="1139"/>
      <c r="U13" s="1140"/>
      <c r="V13" s="1141"/>
    </row>
    <row r="14" spans="1:22" s="1136" customFormat="1" ht="50.25" customHeight="1">
      <c r="A14" s="1131"/>
      <c r="B14" s="1132"/>
      <c r="C14" s="1132"/>
      <c r="D14" s="1132"/>
      <c r="E14" s="1142">
        <v>228</v>
      </c>
      <c r="F14" s="1143" t="s">
        <v>1101</v>
      </c>
      <c r="G14" s="1142" t="s">
        <v>443</v>
      </c>
      <c r="H14" s="1144">
        <v>0</v>
      </c>
      <c r="I14" s="1144">
        <v>1</v>
      </c>
      <c r="J14" s="1144">
        <v>1</v>
      </c>
      <c r="K14" s="641">
        <v>0</v>
      </c>
      <c r="L14" s="641">
        <f>J14/I14</f>
        <v>1</v>
      </c>
      <c r="M14" s="1150">
        <v>0</v>
      </c>
      <c r="N14" s="1150">
        <v>0</v>
      </c>
      <c r="O14" s="1150">
        <v>818710.86</v>
      </c>
      <c r="P14" s="1150">
        <v>0</v>
      </c>
      <c r="Q14" s="1150">
        <v>818710.39</v>
      </c>
      <c r="R14" s="1150">
        <v>818710.3899999999</v>
      </c>
      <c r="S14" s="643">
        <v>0</v>
      </c>
      <c r="T14" s="643">
        <v>0</v>
      </c>
      <c r="U14" s="643">
        <v>0</v>
      </c>
      <c r="V14" s="643">
        <v>0</v>
      </c>
    </row>
    <row r="15" spans="1:22" s="1130" customFormat="1" ht="30" customHeight="1">
      <c r="A15" s="1151">
        <v>2</v>
      </c>
      <c r="B15" s="1152"/>
      <c r="C15" s="1152"/>
      <c r="D15" s="1152"/>
      <c r="E15" s="1152"/>
      <c r="F15" s="1153" t="s">
        <v>1096</v>
      </c>
      <c r="G15" s="1152"/>
      <c r="H15" s="1154"/>
      <c r="I15" s="739"/>
      <c r="J15" s="739"/>
      <c r="K15" s="739"/>
      <c r="L15" s="739"/>
      <c r="M15" s="1155">
        <f t="shared" ref="M15:R18" si="4">M16</f>
        <v>45796931</v>
      </c>
      <c r="N15" s="1155">
        <f t="shared" si="4"/>
        <v>45796931</v>
      </c>
      <c r="O15" s="1155">
        <f t="shared" si="4"/>
        <v>47698357.390000001</v>
      </c>
      <c r="P15" s="1155">
        <f t="shared" si="4"/>
        <v>45796931</v>
      </c>
      <c r="Q15" s="1155">
        <f t="shared" si="4"/>
        <v>47698357.390000001</v>
      </c>
      <c r="R15" s="1155">
        <f t="shared" si="4"/>
        <v>47698357.390000001</v>
      </c>
      <c r="S15" s="1156"/>
      <c r="T15" s="1156"/>
      <c r="U15" s="1157"/>
      <c r="V15" s="1158"/>
    </row>
    <row r="16" spans="1:22" s="1136" customFormat="1" ht="30" customHeight="1">
      <c r="A16" s="1131"/>
      <c r="B16" s="1132">
        <v>1</v>
      </c>
      <c r="C16" s="1132"/>
      <c r="D16" s="1132"/>
      <c r="E16" s="1132"/>
      <c r="F16" s="1133" t="s">
        <v>165</v>
      </c>
      <c r="G16" s="1132"/>
      <c r="H16" s="1147"/>
      <c r="I16" s="1138"/>
      <c r="J16" s="1138"/>
      <c r="K16" s="1138"/>
      <c r="L16" s="1138"/>
      <c r="M16" s="1159">
        <f t="shared" si="4"/>
        <v>45796931</v>
      </c>
      <c r="N16" s="1159">
        <f t="shared" si="4"/>
        <v>45796931</v>
      </c>
      <c r="O16" s="1159">
        <f t="shared" si="4"/>
        <v>47698357.390000001</v>
      </c>
      <c r="P16" s="1159">
        <f t="shared" si="4"/>
        <v>45796931</v>
      </c>
      <c r="Q16" s="1159">
        <f t="shared" si="4"/>
        <v>47698357.390000001</v>
      </c>
      <c r="R16" s="1159">
        <f t="shared" si="4"/>
        <v>47698357.390000001</v>
      </c>
      <c r="S16" s="1139"/>
      <c r="T16" s="1139"/>
      <c r="U16" s="1140"/>
      <c r="V16" s="1141"/>
    </row>
    <row r="17" spans="1:22" s="1136" customFormat="1" ht="30" customHeight="1">
      <c r="A17" s="1131"/>
      <c r="B17" s="1132"/>
      <c r="C17" s="1132">
        <v>7</v>
      </c>
      <c r="D17" s="1132"/>
      <c r="E17" s="1132"/>
      <c r="F17" s="1133" t="s">
        <v>261</v>
      </c>
      <c r="G17" s="1132"/>
      <c r="H17" s="1147"/>
      <c r="I17" s="1138"/>
      <c r="J17" s="1138"/>
      <c r="K17" s="1138"/>
      <c r="L17" s="1138"/>
      <c r="M17" s="1159">
        <f t="shared" si="4"/>
        <v>45796931</v>
      </c>
      <c r="N17" s="1159">
        <f t="shared" si="4"/>
        <v>45796931</v>
      </c>
      <c r="O17" s="1159">
        <f t="shared" si="4"/>
        <v>47698357.390000001</v>
      </c>
      <c r="P17" s="1159">
        <f t="shared" si="4"/>
        <v>45796931</v>
      </c>
      <c r="Q17" s="1159">
        <f t="shared" si="4"/>
        <v>47698357.390000001</v>
      </c>
      <c r="R17" s="1159">
        <f t="shared" si="4"/>
        <v>47698357.390000001</v>
      </c>
      <c r="S17" s="1139"/>
      <c r="T17" s="1139"/>
      <c r="U17" s="1140"/>
      <c r="V17" s="1141"/>
    </row>
    <row r="18" spans="1:22" s="1136" customFormat="1" ht="30" customHeight="1">
      <c r="A18" s="1131"/>
      <c r="B18" s="1132"/>
      <c r="C18" s="1132"/>
      <c r="D18" s="1132">
        <v>1</v>
      </c>
      <c r="E18" s="1132"/>
      <c r="F18" s="1133" t="s">
        <v>463</v>
      </c>
      <c r="G18" s="1132"/>
      <c r="H18" s="1147"/>
      <c r="I18" s="1138"/>
      <c r="J18" s="1138"/>
      <c r="K18" s="1138"/>
      <c r="L18" s="1138"/>
      <c r="M18" s="1159">
        <f t="shared" si="4"/>
        <v>45796931</v>
      </c>
      <c r="N18" s="1159">
        <f t="shared" si="4"/>
        <v>45796931</v>
      </c>
      <c r="O18" s="1159">
        <f t="shared" si="4"/>
        <v>47698357.390000001</v>
      </c>
      <c r="P18" s="1159">
        <f t="shared" si="4"/>
        <v>45796931</v>
      </c>
      <c r="Q18" s="1159">
        <f t="shared" si="4"/>
        <v>47698357.390000001</v>
      </c>
      <c r="R18" s="1159">
        <f t="shared" si="4"/>
        <v>47698357.390000001</v>
      </c>
      <c r="S18" s="1139"/>
      <c r="T18" s="1139"/>
      <c r="U18" s="1140"/>
      <c r="V18" s="1141"/>
    </row>
    <row r="19" spans="1:22" s="1136" customFormat="1" ht="30" customHeight="1">
      <c r="A19" s="1131"/>
      <c r="B19" s="1132"/>
      <c r="C19" s="1132"/>
      <c r="D19" s="1132"/>
      <c r="E19" s="1142">
        <v>203</v>
      </c>
      <c r="F19" s="1143" t="s">
        <v>465</v>
      </c>
      <c r="G19" s="1142" t="s">
        <v>466</v>
      </c>
      <c r="H19" s="1144">
        <v>400</v>
      </c>
      <c r="I19" s="1144">
        <v>400</v>
      </c>
      <c r="J19" s="1144">
        <v>164</v>
      </c>
      <c r="K19" s="641">
        <f>J19/H19</f>
        <v>0.41</v>
      </c>
      <c r="L19" s="641">
        <f>J19/I19</f>
        <v>0.41</v>
      </c>
      <c r="M19" s="1150">
        <v>45796931</v>
      </c>
      <c r="N19" s="1150">
        <v>45796931</v>
      </c>
      <c r="O19" s="1150">
        <v>47698357.390000001</v>
      </c>
      <c r="P19" s="1150">
        <v>45796931</v>
      </c>
      <c r="Q19" s="1150">
        <v>47698357.390000001</v>
      </c>
      <c r="R19" s="1150">
        <v>47698357.390000001</v>
      </c>
      <c r="S19" s="643">
        <f>P19/M19</f>
        <v>1</v>
      </c>
      <c r="T19" s="643">
        <f>P19/N19</f>
        <v>1</v>
      </c>
      <c r="U19" s="643">
        <f>Q19/M19</f>
        <v>1.0415186421553009</v>
      </c>
      <c r="V19" s="643">
        <f>Q19/N19</f>
        <v>1.0415186421553009</v>
      </c>
    </row>
    <row r="20" spans="1:22" s="1130" customFormat="1" ht="30" customHeight="1">
      <c r="A20" s="1151">
        <v>3</v>
      </c>
      <c r="B20" s="1152"/>
      <c r="C20" s="1152"/>
      <c r="D20" s="1152"/>
      <c r="E20" s="1152"/>
      <c r="F20" s="1153" t="s">
        <v>470</v>
      </c>
      <c r="G20" s="1152"/>
      <c r="H20" s="1154"/>
      <c r="I20" s="739"/>
      <c r="J20" s="739"/>
      <c r="K20" s="739"/>
      <c r="L20" s="739"/>
      <c r="M20" s="1155">
        <f t="shared" ref="M20:R23" si="5">M21</f>
        <v>115535851</v>
      </c>
      <c r="N20" s="1155">
        <f t="shared" si="5"/>
        <v>115535851</v>
      </c>
      <c r="O20" s="1155">
        <f t="shared" si="5"/>
        <v>117480479.83</v>
      </c>
      <c r="P20" s="1155">
        <f t="shared" si="5"/>
        <v>115535851</v>
      </c>
      <c r="Q20" s="1155">
        <f t="shared" si="5"/>
        <v>116847730.51000001</v>
      </c>
      <c r="R20" s="1155">
        <f t="shared" si="5"/>
        <v>116847730.50999998</v>
      </c>
      <c r="S20" s="1156"/>
      <c r="T20" s="1156"/>
      <c r="U20" s="1157"/>
      <c r="V20" s="1158"/>
    </row>
    <row r="21" spans="1:22" s="1136" customFormat="1" ht="30" customHeight="1">
      <c r="A21" s="1131"/>
      <c r="B21" s="1132">
        <v>2</v>
      </c>
      <c r="C21" s="1132"/>
      <c r="D21" s="1132"/>
      <c r="E21" s="1132"/>
      <c r="F21" s="1133" t="s">
        <v>169</v>
      </c>
      <c r="G21" s="1132"/>
      <c r="H21" s="1147"/>
      <c r="I21" s="1138"/>
      <c r="J21" s="1138"/>
      <c r="K21" s="1138"/>
      <c r="L21" s="1138"/>
      <c r="M21" s="1159">
        <f t="shared" si="5"/>
        <v>115535851</v>
      </c>
      <c r="N21" s="1159">
        <f t="shared" si="5"/>
        <v>115535851</v>
      </c>
      <c r="O21" s="1159">
        <f t="shared" si="5"/>
        <v>117480479.83</v>
      </c>
      <c r="P21" s="1159">
        <f t="shared" si="5"/>
        <v>115535851</v>
      </c>
      <c r="Q21" s="1159">
        <f t="shared" si="5"/>
        <v>116847730.51000001</v>
      </c>
      <c r="R21" s="1159">
        <f t="shared" si="5"/>
        <v>116847730.50999998</v>
      </c>
      <c r="S21" s="1139"/>
      <c r="T21" s="1139"/>
      <c r="U21" s="1140"/>
      <c r="V21" s="1141"/>
    </row>
    <row r="22" spans="1:22" s="1136" customFormat="1" ht="30" customHeight="1">
      <c r="A22" s="1131"/>
      <c r="B22" s="1132"/>
      <c r="C22" s="1132">
        <v>2</v>
      </c>
      <c r="D22" s="1132"/>
      <c r="E22" s="1132"/>
      <c r="F22" s="1133" t="s">
        <v>262</v>
      </c>
      <c r="G22" s="1132"/>
      <c r="H22" s="1147"/>
      <c r="I22" s="1138"/>
      <c r="J22" s="1138"/>
      <c r="K22" s="1138"/>
      <c r="L22" s="1138"/>
      <c r="M22" s="1159">
        <f t="shared" si="5"/>
        <v>115535851</v>
      </c>
      <c r="N22" s="1159">
        <f t="shared" si="5"/>
        <v>115535851</v>
      </c>
      <c r="O22" s="1159">
        <f t="shared" si="5"/>
        <v>117480479.83</v>
      </c>
      <c r="P22" s="1159">
        <f t="shared" si="5"/>
        <v>115535851</v>
      </c>
      <c r="Q22" s="1159">
        <f t="shared" si="5"/>
        <v>116847730.51000001</v>
      </c>
      <c r="R22" s="1159">
        <f t="shared" si="5"/>
        <v>116847730.50999998</v>
      </c>
      <c r="S22" s="1139"/>
      <c r="T22" s="1139"/>
      <c r="U22" s="1140"/>
      <c r="V22" s="1141"/>
    </row>
    <row r="23" spans="1:22" s="1136" customFormat="1" ht="30" customHeight="1">
      <c r="A23" s="1131"/>
      <c r="B23" s="1132"/>
      <c r="C23" s="1132"/>
      <c r="D23" s="1132">
        <v>3</v>
      </c>
      <c r="E23" s="1132"/>
      <c r="F23" s="1133" t="s">
        <v>1102</v>
      </c>
      <c r="G23" s="1132"/>
      <c r="H23" s="1147"/>
      <c r="I23" s="1138"/>
      <c r="J23" s="1138"/>
      <c r="K23" s="1138"/>
      <c r="L23" s="1138"/>
      <c r="M23" s="1159">
        <f t="shared" si="5"/>
        <v>115535851</v>
      </c>
      <c r="N23" s="1159">
        <f t="shared" si="5"/>
        <v>115535851</v>
      </c>
      <c r="O23" s="1159">
        <f t="shared" si="5"/>
        <v>117480479.83</v>
      </c>
      <c r="P23" s="1159">
        <f t="shared" si="5"/>
        <v>115535851</v>
      </c>
      <c r="Q23" s="1159">
        <f t="shared" si="5"/>
        <v>116847730.51000001</v>
      </c>
      <c r="R23" s="1159">
        <f t="shared" si="5"/>
        <v>116847730.50999998</v>
      </c>
      <c r="S23" s="1139"/>
      <c r="T23" s="1139"/>
      <c r="U23" s="1140"/>
      <c r="V23" s="1141"/>
    </row>
    <row r="24" spans="1:22" s="1136" customFormat="1" ht="30" customHeight="1">
      <c r="A24" s="1131"/>
      <c r="B24" s="1132"/>
      <c r="C24" s="1132"/>
      <c r="D24" s="1132"/>
      <c r="E24" s="1142">
        <v>212</v>
      </c>
      <c r="F24" s="1143" t="s">
        <v>1103</v>
      </c>
      <c r="G24" s="1142" t="s">
        <v>1104</v>
      </c>
      <c r="H24" s="1160">
        <v>1400000</v>
      </c>
      <c r="I24" s="1160">
        <v>1400000</v>
      </c>
      <c r="J24" s="1160">
        <v>1178668</v>
      </c>
      <c r="K24" s="1161">
        <f>J24/H24</f>
        <v>0.84190571428571426</v>
      </c>
      <c r="L24" s="1161">
        <f>J24/I24</f>
        <v>0.84190571428571426</v>
      </c>
      <c r="M24" s="1150">
        <v>115535851</v>
      </c>
      <c r="N24" s="1150">
        <v>115535851</v>
      </c>
      <c r="O24" s="1150">
        <v>117480479.83</v>
      </c>
      <c r="P24" s="1150">
        <v>115535851</v>
      </c>
      <c r="Q24" s="1150">
        <v>116847730.51000001</v>
      </c>
      <c r="R24" s="1150">
        <v>116847730.50999998</v>
      </c>
      <c r="S24" s="643">
        <f>P24/M24</f>
        <v>1</v>
      </c>
      <c r="T24" s="643">
        <f>P24/N24</f>
        <v>1</v>
      </c>
      <c r="U24" s="643">
        <f>Q24/M24</f>
        <v>1.0113547396643143</v>
      </c>
      <c r="V24" s="643">
        <f>Q24/N24</f>
        <v>1.0113547396643143</v>
      </c>
    </row>
    <row r="25" spans="1:22" s="1130" customFormat="1" ht="30" customHeight="1">
      <c r="A25" s="1151">
        <v>4</v>
      </c>
      <c r="B25" s="1152"/>
      <c r="C25" s="1152"/>
      <c r="D25" s="1152"/>
      <c r="E25" s="1152"/>
      <c r="F25" s="1153" t="s">
        <v>490</v>
      </c>
      <c r="G25" s="1152"/>
      <c r="H25" s="1154"/>
      <c r="I25" s="739"/>
      <c r="J25" s="739"/>
      <c r="K25" s="739"/>
      <c r="L25" s="739"/>
      <c r="M25" s="1155">
        <f t="shared" ref="M25:R25" si="6">M26</f>
        <v>92550787</v>
      </c>
      <c r="N25" s="1155">
        <f t="shared" si="6"/>
        <v>92550787</v>
      </c>
      <c r="O25" s="1155">
        <f t="shared" si="6"/>
        <v>90643892.960000008</v>
      </c>
      <c r="P25" s="1155">
        <f t="shared" si="6"/>
        <v>92550787</v>
      </c>
      <c r="Q25" s="1155">
        <f t="shared" si="6"/>
        <v>86020552.439999998</v>
      </c>
      <c r="R25" s="1155">
        <f t="shared" si="6"/>
        <v>86020552.439999998</v>
      </c>
      <c r="S25" s="1156"/>
      <c r="T25" s="1156"/>
      <c r="U25" s="1157"/>
      <c r="V25" s="1158"/>
    </row>
    <row r="26" spans="1:22" s="1136" customFormat="1" ht="30" customHeight="1">
      <c r="A26" s="1131"/>
      <c r="B26" s="1132">
        <v>2</v>
      </c>
      <c r="C26" s="1132"/>
      <c r="D26" s="1132"/>
      <c r="E26" s="1132"/>
      <c r="F26" s="1133" t="s">
        <v>169</v>
      </c>
      <c r="G26" s="1132"/>
      <c r="H26" s="1147"/>
      <c r="I26" s="1138"/>
      <c r="J26" s="1138"/>
      <c r="K26" s="1138"/>
      <c r="L26" s="1138"/>
      <c r="M26" s="1159">
        <f t="shared" ref="M26:R26" si="7">M27+M33</f>
        <v>92550787</v>
      </c>
      <c r="N26" s="1159">
        <f t="shared" si="7"/>
        <v>92550787</v>
      </c>
      <c r="O26" s="1159">
        <f t="shared" si="7"/>
        <v>90643892.960000008</v>
      </c>
      <c r="P26" s="1159">
        <f t="shared" si="7"/>
        <v>92550787</v>
      </c>
      <c r="Q26" s="1159">
        <f t="shared" si="7"/>
        <v>86020552.439999998</v>
      </c>
      <c r="R26" s="1159">
        <f t="shared" si="7"/>
        <v>86020552.439999998</v>
      </c>
      <c r="S26" s="1139"/>
      <c r="T26" s="1139"/>
      <c r="U26" s="1140"/>
      <c r="V26" s="1141"/>
    </row>
    <row r="27" spans="1:22" s="1136" customFormat="1" ht="30" customHeight="1">
      <c r="A27" s="1131"/>
      <c r="B27" s="1132"/>
      <c r="C27" s="1132">
        <v>1</v>
      </c>
      <c r="D27" s="1132"/>
      <c r="E27" s="1132"/>
      <c r="F27" s="1133" t="s">
        <v>170</v>
      </c>
      <c r="G27" s="1132"/>
      <c r="H27" s="1147"/>
      <c r="I27" s="1138"/>
      <c r="J27" s="1138"/>
      <c r="K27" s="1138"/>
      <c r="L27" s="1138"/>
      <c r="M27" s="1159">
        <f t="shared" ref="M27:R27" si="8">M30+M28</f>
        <v>43575662</v>
      </c>
      <c r="N27" s="1159">
        <f t="shared" si="8"/>
        <v>43575662</v>
      </c>
      <c r="O27" s="1159">
        <f t="shared" si="8"/>
        <v>43575294.850000009</v>
      </c>
      <c r="P27" s="1159">
        <f t="shared" si="8"/>
        <v>43575662</v>
      </c>
      <c r="Q27" s="1159">
        <f t="shared" si="8"/>
        <v>43562644.659999996</v>
      </c>
      <c r="R27" s="1159">
        <f t="shared" si="8"/>
        <v>43562644.660000004</v>
      </c>
      <c r="S27" s="1139"/>
      <c r="T27" s="1139"/>
      <c r="U27" s="1140"/>
      <c r="V27" s="1141"/>
    </row>
    <row r="28" spans="1:22" s="1136" customFormat="1" ht="30" customHeight="1">
      <c r="A28" s="1131"/>
      <c r="B28" s="1132"/>
      <c r="C28" s="1132"/>
      <c r="D28" s="1132">
        <v>1</v>
      </c>
      <c r="E28" s="1132"/>
      <c r="F28" s="1133" t="s">
        <v>495</v>
      </c>
      <c r="G28" s="1132"/>
      <c r="H28" s="1147"/>
      <c r="I28" s="1138"/>
      <c r="J28" s="1138"/>
      <c r="K28" s="1138"/>
      <c r="L28" s="1138"/>
      <c r="M28" s="1159">
        <f t="shared" ref="M28:R28" si="9">M29</f>
        <v>42108662</v>
      </c>
      <c r="N28" s="1159">
        <f t="shared" si="9"/>
        <v>42108662</v>
      </c>
      <c r="O28" s="1159">
        <f t="shared" si="9"/>
        <v>42108662.000000007</v>
      </c>
      <c r="P28" s="1159">
        <f t="shared" si="9"/>
        <v>42108662</v>
      </c>
      <c r="Q28" s="1159">
        <f t="shared" si="9"/>
        <v>42108662</v>
      </c>
      <c r="R28" s="1159">
        <f t="shared" si="9"/>
        <v>42108662.000000007</v>
      </c>
      <c r="S28" s="1139"/>
      <c r="T28" s="1139"/>
      <c r="U28" s="1140"/>
      <c r="V28" s="1141"/>
    </row>
    <row r="29" spans="1:22" s="1136" customFormat="1" ht="30" customHeight="1">
      <c r="A29" s="1131"/>
      <c r="B29" s="1132"/>
      <c r="C29" s="1132"/>
      <c r="D29" s="1132"/>
      <c r="E29" s="1142">
        <v>203</v>
      </c>
      <c r="F29" s="1143" t="s">
        <v>1105</v>
      </c>
      <c r="G29" s="1142" t="s">
        <v>497</v>
      </c>
      <c r="H29" s="1144">
        <v>0</v>
      </c>
      <c r="I29" s="1144">
        <v>0</v>
      </c>
      <c r="J29" s="1144">
        <v>0</v>
      </c>
      <c r="K29" s="641">
        <v>0</v>
      </c>
      <c r="L29" s="641">
        <v>0</v>
      </c>
      <c r="M29" s="1150">
        <v>42108662</v>
      </c>
      <c r="N29" s="1150">
        <v>42108662</v>
      </c>
      <c r="O29" s="1150">
        <v>42108662.000000007</v>
      </c>
      <c r="P29" s="1150">
        <v>42108662</v>
      </c>
      <c r="Q29" s="1150">
        <v>42108662</v>
      </c>
      <c r="R29" s="1150">
        <v>42108662.000000007</v>
      </c>
      <c r="S29" s="643">
        <f>P29/M29</f>
        <v>1</v>
      </c>
      <c r="T29" s="643">
        <f>P29/N29</f>
        <v>1</v>
      </c>
      <c r="U29" s="643">
        <f>Q29/M29</f>
        <v>1</v>
      </c>
      <c r="V29" s="643">
        <f>Q29/N29</f>
        <v>1</v>
      </c>
    </row>
    <row r="30" spans="1:22" s="1136" customFormat="1" ht="30" customHeight="1">
      <c r="A30" s="1131"/>
      <c r="B30" s="1132"/>
      <c r="C30" s="1132"/>
      <c r="D30" s="1132">
        <v>3</v>
      </c>
      <c r="E30" s="1132"/>
      <c r="F30" s="1133" t="s">
        <v>498</v>
      </c>
      <c r="G30" s="1132"/>
      <c r="H30" s="1147"/>
      <c r="I30" s="1147"/>
      <c r="J30" s="1147"/>
      <c r="K30" s="1138"/>
      <c r="L30" s="1138"/>
      <c r="M30" s="1159">
        <f t="shared" ref="M30:R30" si="10">M31</f>
        <v>1467000</v>
      </c>
      <c r="N30" s="1159">
        <f t="shared" si="10"/>
        <v>1467000</v>
      </c>
      <c r="O30" s="1159">
        <f t="shared" si="10"/>
        <v>1466632.85</v>
      </c>
      <c r="P30" s="1159">
        <f t="shared" si="10"/>
        <v>1467000</v>
      </c>
      <c r="Q30" s="1159">
        <f t="shared" si="10"/>
        <v>1453982.66</v>
      </c>
      <c r="R30" s="1159">
        <f t="shared" si="10"/>
        <v>1453982.6599999997</v>
      </c>
      <c r="S30" s="1139"/>
      <c r="T30" s="1139"/>
      <c r="U30" s="1140"/>
      <c r="V30" s="1141"/>
    </row>
    <row r="31" spans="1:22" s="1136" customFormat="1" ht="39.950000000000003" customHeight="1">
      <c r="A31" s="1131"/>
      <c r="B31" s="1132"/>
      <c r="C31" s="1132"/>
      <c r="D31" s="1132"/>
      <c r="E31" s="1142">
        <v>204</v>
      </c>
      <c r="F31" s="1143" t="s">
        <v>1106</v>
      </c>
      <c r="G31" s="1142" t="s">
        <v>1107</v>
      </c>
      <c r="H31" s="1144">
        <v>0</v>
      </c>
      <c r="I31" s="1144">
        <v>0</v>
      </c>
      <c r="J31" s="1144">
        <v>0</v>
      </c>
      <c r="K31" s="641">
        <v>0</v>
      </c>
      <c r="L31" s="641">
        <v>0</v>
      </c>
      <c r="M31" s="1150">
        <v>1467000</v>
      </c>
      <c r="N31" s="1150">
        <v>1467000</v>
      </c>
      <c r="O31" s="1150">
        <v>1466632.85</v>
      </c>
      <c r="P31" s="1150">
        <v>1467000</v>
      </c>
      <c r="Q31" s="1150">
        <v>1453982.66</v>
      </c>
      <c r="R31" s="1150">
        <v>1453982.6599999997</v>
      </c>
      <c r="S31" s="643">
        <f>O31/M31</f>
        <v>0.99974972733469669</v>
      </c>
      <c r="T31" s="643">
        <f>O31/N31</f>
        <v>0.99974972733469669</v>
      </c>
      <c r="U31" s="643">
        <f>Q31/M31</f>
        <v>0.99112655760054524</v>
      </c>
      <c r="V31" s="643">
        <f>Q31/N31</f>
        <v>0.99112655760054524</v>
      </c>
    </row>
    <row r="32" spans="1:22" s="1136" customFormat="1" ht="39.950000000000003" customHeight="1">
      <c r="A32" s="1131"/>
      <c r="B32" s="1132"/>
      <c r="C32" s="1132"/>
      <c r="D32" s="1132"/>
      <c r="E32" s="1142">
        <v>205</v>
      </c>
      <c r="F32" s="1162" t="s">
        <v>501</v>
      </c>
      <c r="G32" s="637" t="s">
        <v>502</v>
      </c>
      <c r="H32" s="1144">
        <v>0</v>
      </c>
      <c r="I32" s="1144">
        <v>0</v>
      </c>
      <c r="J32" s="1144">
        <v>0</v>
      </c>
      <c r="K32" s="641">
        <v>0</v>
      </c>
      <c r="L32" s="641">
        <v>0</v>
      </c>
      <c r="M32" s="1150">
        <v>0</v>
      </c>
      <c r="N32" s="1150">
        <v>0</v>
      </c>
      <c r="O32" s="1150">
        <v>1047946.39</v>
      </c>
      <c r="P32" s="1150">
        <v>0</v>
      </c>
      <c r="Q32" s="1150">
        <v>1039909.54</v>
      </c>
      <c r="R32" s="1150">
        <v>1039909.54</v>
      </c>
      <c r="S32" s="643"/>
      <c r="T32" s="643"/>
      <c r="U32" s="643"/>
      <c r="V32" s="643"/>
    </row>
    <row r="33" spans="1:16384" s="1130" customFormat="1" ht="30" customHeight="1">
      <c r="A33" s="1172"/>
      <c r="B33" s="1173"/>
      <c r="C33" s="1173">
        <v>2</v>
      </c>
      <c r="D33" s="1173"/>
      <c r="E33" s="1173"/>
      <c r="F33" s="1174" t="s">
        <v>262</v>
      </c>
      <c r="G33" s="1173"/>
      <c r="H33" s="1175"/>
      <c r="I33" s="1176"/>
      <c r="J33" s="1176"/>
      <c r="K33" s="1176"/>
      <c r="L33" s="1176"/>
      <c r="M33" s="1177">
        <f t="shared" ref="M33:R33" si="11">M40+M34+42+44</f>
        <v>48975125</v>
      </c>
      <c r="N33" s="1177">
        <f t="shared" si="11"/>
        <v>48975125</v>
      </c>
      <c r="O33" s="1177">
        <f t="shared" si="11"/>
        <v>47068598.109999999</v>
      </c>
      <c r="P33" s="1177">
        <f t="shared" si="11"/>
        <v>48975125</v>
      </c>
      <c r="Q33" s="1177">
        <f t="shared" si="11"/>
        <v>42457907.779999994</v>
      </c>
      <c r="R33" s="1177">
        <f t="shared" si="11"/>
        <v>42457907.779999994</v>
      </c>
      <c r="S33" s="1178"/>
      <c r="T33" s="1178"/>
      <c r="U33" s="1179"/>
      <c r="V33" s="1180"/>
    </row>
    <row r="34" spans="1:16384" s="1136" customFormat="1" ht="12">
      <c r="A34" s="1131"/>
      <c r="B34" s="1132"/>
      <c r="C34" s="1132"/>
      <c r="D34" s="1132">
        <v>1</v>
      </c>
      <c r="E34" s="1132"/>
      <c r="F34" s="1133" t="s">
        <v>508</v>
      </c>
      <c r="G34" s="1132"/>
      <c r="H34" s="1147"/>
      <c r="I34" s="1138"/>
      <c r="J34" s="1138"/>
      <c r="K34" s="1138"/>
      <c r="L34" s="1138"/>
      <c r="M34" s="1159">
        <f t="shared" ref="M34:R34" si="12">SUBTOTAL(9,M35,M36,M37,M38,M39)</f>
        <v>48730539</v>
      </c>
      <c r="N34" s="1159">
        <f t="shared" si="12"/>
        <v>48730539</v>
      </c>
      <c r="O34" s="1159">
        <f t="shared" si="12"/>
        <v>46824012.109999999</v>
      </c>
      <c r="P34" s="1159">
        <f t="shared" si="12"/>
        <v>48730539</v>
      </c>
      <c r="Q34" s="1159">
        <f t="shared" si="12"/>
        <v>42213321.789999992</v>
      </c>
      <c r="R34" s="1159">
        <f t="shared" si="12"/>
        <v>42213321.789999992</v>
      </c>
      <c r="S34" s="1139"/>
      <c r="T34" s="1139"/>
      <c r="U34" s="1140"/>
      <c r="V34" s="1141"/>
    </row>
    <row r="35" spans="1:16384" s="1136" customFormat="1" ht="50.1" customHeight="1">
      <c r="A35" s="1131"/>
      <c r="B35" s="1132"/>
      <c r="C35" s="1132"/>
      <c r="D35" s="1132"/>
      <c r="E35" s="1142">
        <v>215</v>
      </c>
      <c r="F35" s="1143" t="s">
        <v>1108</v>
      </c>
      <c r="G35" s="1142" t="s">
        <v>443</v>
      </c>
      <c r="H35" s="1144">
        <v>9</v>
      </c>
      <c r="I35" s="1144">
        <v>9</v>
      </c>
      <c r="J35" s="1144">
        <v>9</v>
      </c>
      <c r="K35" s="641">
        <f>J35/H35</f>
        <v>1</v>
      </c>
      <c r="L35" s="641">
        <f>J35/I35</f>
        <v>1</v>
      </c>
      <c r="M35" s="1150">
        <v>6000000</v>
      </c>
      <c r="N35" s="1150">
        <v>6000000</v>
      </c>
      <c r="O35" s="1150">
        <v>5967425.9800000004</v>
      </c>
      <c r="P35" s="1150">
        <v>6000000</v>
      </c>
      <c r="Q35" s="1150">
        <v>5967425.9699999997</v>
      </c>
      <c r="R35" s="1150">
        <v>5967425.9700000016</v>
      </c>
      <c r="S35" s="643">
        <f>O35/M35</f>
        <v>0.99457099666666671</v>
      </c>
      <c r="T35" s="643">
        <f>O35/N35</f>
        <v>0.99457099666666671</v>
      </c>
      <c r="U35" s="643">
        <f>Q35/M35</f>
        <v>0.9945709949999999</v>
      </c>
      <c r="V35" s="643">
        <f>Q35/N35</f>
        <v>0.9945709949999999</v>
      </c>
    </row>
    <row r="36" spans="1:16384" s="1136" customFormat="1" ht="50.1" customHeight="1">
      <c r="A36" s="1131"/>
      <c r="B36" s="1132"/>
      <c r="C36" s="1132"/>
      <c r="D36" s="1132"/>
      <c r="E36" s="1142">
        <v>216</v>
      </c>
      <c r="F36" s="1143" t="s">
        <v>1109</v>
      </c>
      <c r="G36" s="1142" t="s">
        <v>1110</v>
      </c>
      <c r="H36" s="1144">
        <v>1500</v>
      </c>
      <c r="I36" s="1144">
        <v>1500</v>
      </c>
      <c r="J36" s="1163">
        <v>1604.95</v>
      </c>
      <c r="K36" s="641">
        <f>J36/H36</f>
        <v>1.0699666666666667</v>
      </c>
      <c r="L36" s="641">
        <f>J36/I36</f>
        <v>1.0699666666666667</v>
      </c>
      <c r="M36" s="1150">
        <v>3000000</v>
      </c>
      <c r="N36" s="1150">
        <v>3000000</v>
      </c>
      <c r="O36" s="1150">
        <v>3000000</v>
      </c>
      <c r="P36" s="1150">
        <v>3000000</v>
      </c>
      <c r="Q36" s="1150">
        <v>3000000</v>
      </c>
      <c r="R36" s="1150">
        <v>3000000.0000000005</v>
      </c>
      <c r="S36" s="643">
        <f>P36/M36</f>
        <v>1</v>
      </c>
      <c r="T36" s="643">
        <f>P36/N36</f>
        <v>1</v>
      </c>
      <c r="U36" s="643">
        <f>Q36/M36</f>
        <v>1</v>
      </c>
      <c r="V36" s="643">
        <f>Q36/N36</f>
        <v>1</v>
      </c>
    </row>
    <row r="37" spans="1:16384" s="1136" customFormat="1" ht="50.1" customHeight="1">
      <c r="A37" s="1131"/>
      <c r="B37" s="1132"/>
      <c r="C37" s="1132"/>
      <c r="D37" s="1132"/>
      <c r="E37" s="1142">
        <v>217</v>
      </c>
      <c r="F37" s="1143" t="s">
        <v>1111</v>
      </c>
      <c r="G37" s="1142" t="s">
        <v>443</v>
      </c>
      <c r="H37" s="1144">
        <v>10</v>
      </c>
      <c r="I37" s="1144">
        <v>10</v>
      </c>
      <c r="J37" s="1144">
        <v>10</v>
      </c>
      <c r="K37" s="641">
        <f>J37/H37</f>
        <v>1</v>
      </c>
      <c r="L37" s="641">
        <f>J37/I37</f>
        <v>1</v>
      </c>
      <c r="M37" s="1150">
        <v>9593993</v>
      </c>
      <c r="N37" s="1150">
        <v>9593993</v>
      </c>
      <c r="O37" s="1150">
        <v>9214153.9399999995</v>
      </c>
      <c r="P37" s="1150">
        <v>9593993</v>
      </c>
      <c r="Q37" s="1150">
        <v>7958805.54</v>
      </c>
      <c r="R37" s="1150">
        <v>7958805.5399999982</v>
      </c>
      <c r="S37" s="643">
        <v>7958805.5399999982</v>
      </c>
      <c r="T37" s="643">
        <f>P37/N37</f>
        <v>1</v>
      </c>
      <c r="U37" s="643">
        <f>Q37/M37</f>
        <v>0.82956132446625719</v>
      </c>
      <c r="V37" s="643">
        <f>Q37/N37</f>
        <v>0.82956132446625719</v>
      </c>
    </row>
    <row r="38" spans="1:16384" s="1136" customFormat="1" ht="50.1" customHeight="1">
      <c r="A38" s="1131"/>
      <c r="B38" s="1132"/>
      <c r="C38" s="1132"/>
      <c r="D38" s="1132"/>
      <c r="E38" s="1142">
        <v>218</v>
      </c>
      <c r="F38" s="1143" t="s">
        <v>1112</v>
      </c>
      <c r="G38" s="1142" t="s">
        <v>473</v>
      </c>
      <c r="H38" s="1144">
        <v>0</v>
      </c>
      <c r="I38" s="1163">
        <v>1351.26</v>
      </c>
      <c r="J38" s="1163">
        <v>1351.26</v>
      </c>
      <c r="K38" s="641">
        <v>0</v>
      </c>
      <c r="L38" s="641">
        <f>J38/I38</f>
        <v>1</v>
      </c>
      <c r="M38" s="1150">
        <v>7376166</v>
      </c>
      <c r="N38" s="1150">
        <v>7376166</v>
      </c>
      <c r="O38" s="1150">
        <v>8644739.4300000016</v>
      </c>
      <c r="P38" s="1150">
        <v>7376166</v>
      </c>
      <c r="Q38" s="1150">
        <v>8644739.3699999992</v>
      </c>
      <c r="R38" s="1150">
        <v>8644739.370000001</v>
      </c>
      <c r="S38" s="643">
        <f>P38/M38</f>
        <v>1</v>
      </c>
      <c r="T38" s="643">
        <f>P38/N38</f>
        <v>1</v>
      </c>
      <c r="U38" s="643">
        <f>Q38/M38</f>
        <v>1.1719827577090862</v>
      </c>
      <c r="V38" s="643">
        <f>Q38/N38</f>
        <v>1.1719827577090862</v>
      </c>
    </row>
    <row r="39" spans="1:16384" s="1136" customFormat="1" ht="50.1" customHeight="1">
      <c r="A39" s="1131"/>
      <c r="B39" s="1132"/>
      <c r="C39" s="1132"/>
      <c r="D39" s="1132"/>
      <c r="E39" s="1142">
        <v>219</v>
      </c>
      <c r="F39" s="1143" t="s">
        <v>1113</v>
      </c>
      <c r="G39" s="1142" t="s">
        <v>1114</v>
      </c>
      <c r="H39" s="1144">
        <v>5</v>
      </c>
      <c r="I39" s="1144">
        <v>5</v>
      </c>
      <c r="J39" s="1144">
        <v>5</v>
      </c>
      <c r="K39" s="641">
        <f>J39/H39</f>
        <v>1</v>
      </c>
      <c r="L39" s="641">
        <f>J39/I39</f>
        <v>1</v>
      </c>
      <c r="M39" s="1150">
        <v>22760380</v>
      </c>
      <c r="N39" s="1150">
        <v>22760380</v>
      </c>
      <c r="O39" s="1150">
        <v>19997692.760000002</v>
      </c>
      <c r="P39" s="1150">
        <v>22760380</v>
      </c>
      <c r="Q39" s="1150">
        <v>16642350.91</v>
      </c>
      <c r="R39" s="1150">
        <v>16642350.909999993</v>
      </c>
      <c r="S39" s="643">
        <f>P39/M39</f>
        <v>1</v>
      </c>
      <c r="T39" s="643">
        <f>P39/N39</f>
        <v>1</v>
      </c>
      <c r="U39" s="643">
        <f>Q39/M39</f>
        <v>0.73119828886863925</v>
      </c>
      <c r="V39" s="643">
        <f>Q39/N39</f>
        <v>0.73119828886863925</v>
      </c>
    </row>
    <row r="40" spans="1:16384" s="644" customFormat="1" ht="12">
      <c r="A40" s="1131"/>
      <c r="B40" s="1132"/>
      <c r="C40" s="1132"/>
      <c r="D40" s="1132">
        <v>3</v>
      </c>
      <c r="E40" s="1132"/>
      <c r="F40" s="1133" t="s">
        <v>476</v>
      </c>
      <c r="G40" s="1132"/>
      <c r="H40" s="1147"/>
      <c r="I40" s="651"/>
      <c r="J40" s="651"/>
      <c r="K40" s="651"/>
      <c r="L40" s="651"/>
      <c r="M40" s="1159">
        <f t="shared" ref="M40:R40" si="13">M41</f>
        <v>244500</v>
      </c>
      <c r="N40" s="1159">
        <f t="shared" si="13"/>
        <v>244500</v>
      </c>
      <c r="O40" s="1159">
        <f t="shared" si="13"/>
        <v>244500</v>
      </c>
      <c r="P40" s="1159">
        <f t="shared" si="13"/>
        <v>244500</v>
      </c>
      <c r="Q40" s="1159">
        <f t="shared" si="13"/>
        <v>244499.99</v>
      </c>
      <c r="R40" s="1159">
        <f t="shared" si="13"/>
        <v>244499.99000000002</v>
      </c>
      <c r="S40" s="651"/>
      <c r="T40" s="651"/>
      <c r="U40" s="651"/>
      <c r="V40" s="651"/>
    </row>
    <row r="41" spans="1:16384" s="644" customFormat="1" ht="50.1" customHeight="1">
      <c r="A41" s="1131"/>
      <c r="B41" s="1132"/>
      <c r="C41" s="1132"/>
      <c r="D41" s="1132"/>
      <c r="E41" s="1142">
        <v>222</v>
      </c>
      <c r="F41" s="1143" t="s">
        <v>1115</v>
      </c>
      <c r="G41" s="1142" t="s">
        <v>502</v>
      </c>
      <c r="H41" s="1144">
        <v>0</v>
      </c>
      <c r="I41" s="1144">
        <v>0</v>
      </c>
      <c r="J41" s="1144">
        <v>0</v>
      </c>
      <c r="K41" s="641">
        <v>0</v>
      </c>
      <c r="L41" s="641">
        <v>0</v>
      </c>
      <c r="M41" s="1150">
        <v>244500</v>
      </c>
      <c r="N41" s="1150">
        <v>244500</v>
      </c>
      <c r="O41" s="1150">
        <v>244500</v>
      </c>
      <c r="P41" s="1150">
        <v>244500</v>
      </c>
      <c r="Q41" s="1150">
        <v>244499.99</v>
      </c>
      <c r="R41" s="1150">
        <v>244499.99000000002</v>
      </c>
      <c r="S41" s="643">
        <f>P41/M41</f>
        <v>1</v>
      </c>
      <c r="T41" s="643">
        <f>P41/N41</f>
        <v>1</v>
      </c>
      <c r="U41" s="643">
        <f>Q41/M41</f>
        <v>0.99999995910020445</v>
      </c>
      <c r="V41" s="643">
        <f>Q41/N41</f>
        <v>0.99999995910020445</v>
      </c>
    </row>
    <row r="42" spans="1:16384" s="1165" customFormat="1" ht="12">
      <c r="A42" s="1151"/>
      <c r="B42" s="1152"/>
      <c r="C42" s="1152"/>
      <c r="D42" s="1152">
        <v>4</v>
      </c>
      <c r="E42" s="1164"/>
      <c r="F42" s="711" t="s">
        <v>521</v>
      </c>
      <c r="G42" s="1164"/>
      <c r="H42" s="1160"/>
      <c r="I42" s="1160"/>
      <c r="J42" s="1160"/>
      <c r="K42" s="1161"/>
      <c r="L42" s="1161"/>
      <c r="M42" s="1155">
        <f t="shared" ref="M42:R42" si="14">M43</f>
        <v>0</v>
      </c>
      <c r="N42" s="1155">
        <f t="shared" si="14"/>
        <v>0</v>
      </c>
      <c r="O42" s="1155">
        <f t="shared" si="14"/>
        <v>728004.29</v>
      </c>
      <c r="P42" s="1155">
        <f t="shared" si="14"/>
        <v>0</v>
      </c>
      <c r="Q42" s="1155">
        <f t="shared" si="14"/>
        <v>710959.53</v>
      </c>
      <c r="R42" s="1155">
        <f t="shared" si="14"/>
        <v>710959.53</v>
      </c>
      <c r="S42" s="1161"/>
      <c r="T42" s="1161"/>
      <c r="U42" s="1161"/>
      <c r="V42" s="1161"/>
    </row>
    <row r="43" spans="1:16384" s="1165" customFormat="1" ht="30" customHeight="1">
      <c r="A43" s="527"/>
      <c r="B43" s="527"/>
      <c r="C43" s="717"/>
      <c r="D43" s="729"/>
      <c r="E43" s="527">
        <v>223</v>
      </c>
      <c r="F43" s="717" t="s">
        <v>521</v>
      </c>
      <c r="G43" s="729" t="s">
        <v>522</v>
      </c>
      <c r="H43" s="1160">
        <v>0</v>
      </c>
      <c r="I43" s="1160">
        <v>0</v>
      </c>
      <c r="J43" s="1160">
        <v>0</v>
      </c>
      <c r="K43" s="1161">
        <v>0</v>
      </c>
      <c r="L43" s="1161">
        <v>0</v>
      </c>
      <c r="M43" s="1145">
        <v>0</v>
      </c>
      <c r="N43" s="1145">
        <v>0</v>
      </c>
      <c r="O43" s="1145">
        <v>728004.29</v>
      </c>
      <c r="P43" s="1145">
        <v>0</v>
      </c>
      <c r="Q43" s="1145">
        <v>710959.53</v>
      </c>
      <c r="R43" s="1145">
        <v>710959.53</v>
      </c>
      <c r="S43" s="717"/>
      <c r="T43" s="729"/>
      <c r="U43" s="527"/>
      <c r="V43" s="527"/>
      <c r="W43" s="1166"/>
      <c r="X43" s="1167"/>
      <c r="Y43" s="1168"/>
      <c r="Z43" s="1168"/>
      <c r="AA43" s="1166"/>
      <c r="AB43" s="1167"/>
      <c r="AC43" s="1168"/>
      <c r="AD43" s="1168"/>
      <c r="AE43" s="1166"/>
      <c r="AF43" s="1167"/>
      <c r="AG43" s="1168"/>
      <c r="AH43" s="1168"/>
      <c r="AI43" s="1166"/>
      <c r="AJ43" s="1167"/>
      <c r="AK43" s="1168"/>
      <c r="AL43" s="1168"/>
      <c r="AM43" s="1166"/>
      <c r="AN43" s="1167"/>
      <c r="AO43" s="1168"/>
      <c r="AP43" s="1168"/>
      <c r="AQ43" s="1166"/>
      <c r="AR43" s="1167"/>
      <c r="AS43" s="1168"/>
      <c r="AT43" s="1168"/>
      <c r="AU43" s="1166"/>
      <c r="AV43" s="1167"/>
      <c r="AW43" s="1168"/>
      <c r="AX43" s="1168"/>
      <c r="AY43" s="1166"/>
      <c r="AZ43" s="1167"/>
      <c r="BA43" s="1168"/>
      <c r="BB43" s="1168"/>
      <c r="BC43" s="1166"/>
      <c r="BD43" s="1167"/>
      <c r="BE43" s="1168"/>
      <c r="BF43" s="1168"/>
      <c r="BG43" s="1166"/>
      <c r="BH43" s="1167"/>
      <c r="BI43" s="1168"/>
      <c r="BJ43" s="1168"/>
      <c r="BK43" s="1166"/>
      <c r="BL43" s="1167"/>
      <c r="BM43" s="1168"/>
      <c r="BN43" s="1168"/>
      <c r="BO43" s="1166"/>
      <c r="BP43" s="1167"/>
      <c r="BQ43" s="1168"/>
      <c r="BR43" s="1168"/>
      <c r="BS43" s="1166"/>
      <c r="BT43" s="1167"/>
      <c r="BU43" s="1168"/>
      <c r="BV43" s="1168"/>
      <c r="BW43" s="1166"/>
      <c r="BX43" s="1167"/>
      <c r="BY43" s="1168"/>
      <c r="BZ43" s="1168"/>
      <c r="CA43" s="1166"/>
      <c r="CB43" s="1167"/>
      <c r="CC43" s="1168"/>
      <c r="CD43" s="1168"/>
      <c r="CE43" s="1166"/>
      <c r="CF43" s="1167"/>
      <c r="CG43" s="1168"/>
      <c r="CH43" s="1168"/>
      <c r="CI43" s="1166"/>
      <c r="CJ43" s="1167"/>
      <c r="CK43" s="1168"/>
      <c r="CL43" s="1168"/>
      <c r="CM43" s="1166"/>
      <c r="CN43" s="1167"/>
      <c r="CO43" s="1168"/>
      <c r="CP43" s="1168"/>
      <c r="CQ43" s="1166"/>
      <c r="CR43" s="1167"/>
      <c r="CS43" s="1168"/>
      <c r="CT43" s="1168"/>
      <c r="CU43" s="1166"/>
      <c r="CV43" s="1167"/>
      <c r="CW43" s="1168"/>
      <c r="CX43" s="1168"/>
      <c r="CY43" s="1166"/>
      <c r="CZ43" s="1167"/>
      <c r="DA43" s="1168"/>
      <c r="DB43" s="1168"/>
      <c r="DC43" s="1166"/>
      <c r="DD43" s="1167"/>
      <c r="DE43" s="1168"/>
      <c r="DF43" s="1168"/>
      <c r="DG43" s="1166"/>
      <c r="DH43" s="1167"/>
      <c r="DI43" s="1168"/>
      <c r="DJ43" s="1168"/>
      <c r="DK43" s="1166"/>
      <c r="DL43" s="1167"/>
      <c r="DM43" s="1168"/>
      <c r="DN43" s="1168"/>
      <c r="DO43" s="1166"/>
      <c r="DP43" s="1167"/>
      <c r="DQ43" s="1168"/>
      <c r="DR43" s="1168"/>
      <c r="DS43" s="1166"/>
      <c r="DT43" s="1167"/>
      <c r="DU43" s="1168"/>
      <c r="DV43" s="1168"/>
      <c r="DW43" s="1166"/>
      <c r="DX43" s="1167"/>
      <c r="DY43" s="1168"/>
      <c r="DZ43" s="1168"/>
      <c r="EA43" s="1166"/>
      <c r="EB43" s="1167"/>
      <c r="EC43" s="1168"/>
      <c r="ED43" s="1168"/>
      <c r="EE43" s="1166"/>
      <c r="EF43" s="1167"/>
      <c r="EG43" s="1168"/>
      <c r="EH43" s="1168"/>
      <c r="EI43" s="1166"/>
      <c r="EJ43" s="1167"/>
      <c r="EK43" s="1168"/>
      <c r="EL43" s="1168"/>
      <c r="EM43" s="1166"/>
      <c r="EN43" s="1167"/>
      <c r="EO43" s="1168"/>
      <c r="EP43" s="1168"/>
      <c r="EQ43" s="1166"/>
      <c r="ER43" s="1167"/>
      <c r="ES43" s="1168"/>
      <c r="ET43" s="1168"/>
      <c r="EU43" s="1166"/>
      <c r="EV43" s="1167"/>
      <c r="EW43" s="1168"/>
      <c r="EX43" s="1168"/>
      <c r="EY43" s="1166"/>
      <c r="EZ43" s="1167"/>
      <c r="FA43" s="1168"/>
      <c r="FB43" s="1168"/>
      <c r="FC43" s="1166"/>
      <c r="FD43" s="1167"/>
      <c r="FE43" s="1168"/>
      <c r="FF43" s="1168"/>
      <c r="FG43" s="1166"/>
      <c r="FH43" s="1167"/>
      <c r="FI43" s="1168"/>
      <c r="FJ43" s="1168"/>
      <c r="FK43" s="1166"/>
      <c r="FL43" s="1167"/>
      <c r="FM43" s="1168"/>
      <c r="FN43" s="1168"/>
      <c r="FO43" s="1166"/>
      <c r="FP43" s="1167"/>
      <c r="FQ43" s="1168"/>
      <c r="FR43" s="1168"/>
      <c r="FS43" s="1166"/>
      <c r="FT43" s="1167"/>
      <c r="FU43" s="1168"/>
      <c r="FV43" s="1168"/>
      <c r="FW43" s="1166"/>
      <c r="FX43" s="1167"/>
      <c r="FY43" s="1168"/>
      <c r="FZ43" s="1168"/>
      <c r="GA43" s="1166"/>
      <c r="GB43" s="1167"/>
      <c r="GC43" s="1168"/>
      <c r="GD43" s="1168"/>
      <c r="GE43" s="1166"/>
      <c r="GF43" s="1167"/>
      <c r="GG43" s="1168"/>
      <c r="GH43" s="1168"/>
      <c r="GI43" s="1166"/>
      <c r="GJ43" s="1167"/>
      <c r="GK43" s="1168"/>
      <c r="GL43" s="1168"/>
      <c r="GM43" s="1166"/>
      <c r="GN43" s="1167"/>
      <c r="GO43" s="1168"/>
      <c r="GP43" s="1168"/>
      <c r="GQ43" s="1166"/>
      <c r="GR43" s="1167"/>
      <c r="GS43" s="1168"/>
      <c r="GT43" s="1168"/>
      <c r="GU43" s="1166"/>
      <c r="GV43" s="1167"/>
      <c r="GW43" s="1168"/>
      <c r="GX43" s="1168"/>
      <c r="GY43" s="1166"/>
      <c r="GZ43" s="1167"/>
      <c r="HA43" s="1168"/>
      <c r="HB43" s="1168"/>
      <c r="HC43" s="1166"/>
      <c r="HD43" s="1167"/>
      <c r="HE43" s="1168"/>
      <c r="HF43" s="1168"/>
      <c r="HG43" s="1166"/>
      <c r="HH43" s="1167"/>
      <c r="HI43" s="1168"/>
      <c r="HJ43" s="1168"/>
      <c r="HK43" s="1166"/>
      <c r="HL43" s="1167"/>
      <c r="HM43" s="1168"/>
      <c r="HN43" s="1168"/>
      <c r="HO43" s="1166"/>
      <c r="HP43" s="1167"/>
      <c r="HQ43" s="1168"/>
      <c r="HR43" s="1168"/>
      <c r="HS43" s="1166"/>
      <c r="HT43" s="1167"/>
      <c r="HU43" s="1168"/>
      <c r="HV43" s="1168"/>
      <c r="HW43" s="1166"/>
      <c r="HX43" s="1167"/>
      <c r="HY43" s="1168"/>
      <c r="HZ43" s="1168"/>
      <c r="IA43" s="1166"/>
      <c r="IB43" s="1167"/>
      <c r="IC43" s="1168"/>
      <c r="ID43" s="1168"/>
      <c r="IE43" s="1166"/>
      <c r="IF43" s="1167"/>
      <c r="IG43" s="1168"/>
      <c r="IH43" s="1168"/>
      <c r="II43" s="1166"/>
      <c r="IJ43" s="1167"/>
      <c r="IK43" s="1168"/>
      <c r="IL43" s="1168"/>
      <c r="IM43" s="1166"/>
      <c r="IN43" s="1167"/>
      <c r="IO43" s="1168"/>
      <c r="IP43" s="1168"/>
      <c r="IQ43" s="1166"/>
      <c r="IR43" s="1167"/>
      <c r="IS43" s="1168"/>
      <c r="IT43" s="1168"/>
      <c r="IU43" s="1166"/>
      <c r="IV43" s="1167"/>
      <c r="IW43" s="1168"/>
      <c r="IX43" s="1168"/>
      <c r="IY43" s="1166"/>
      <c r="IZ43" s="1167"/>
      <c r="JA43" s="1168"/>
      <c r="JB43" s="1168"/>
      <c r="JC43" s="1166"/>
      <c r="JD43" s="1167"/>
      <c r="JE43" s="1168"/>
      <c r="JF43" s="1168"/>
      <c r="JG43" s="1166"/>
      <c r="JH43" s="1167"/>
      <c r="JI43" s="1168"/>
      <c r="JJ43" s="1168"/>
      <c r="JK43" s="1166"/>
      <c r="JL43" s="1167"/>
      <c r="JM43" s="1168"/>
      <c r="JN43" s="1168"/>
      <c r="JO43" s="1166"/>
      <c r="JP43" s="1167"/>
      <c r="JQ43" s="1168"/>
      <c r="JR43" s="1168"/>
      <c r="JS43" s="1166"/>
      <c r="JT43" s="1167"/>
      <c r="JU43" s="1168"/>
      <c r="JV43" s="1168"/>
      <c r="JW43" s="1166"/>
      <c r="JX43" s="1167"/>
      <c r="JY43" s="1168"/>
      <c r="JZ43" s="1168"/>
      <c r="KA43" s="1166"/>
      <c r="KB43" s="1167"/>
      <c r="KC43" s="1168"/>
      <c r="KD43" s="1168"/>
      <c r="KE43" s="1166"/>
      <c r="KF43" s="1167"/>
      <c r="KG43" s="1168"/>
      <c r="KH43" s="1168"/>
      <c r="KI43" s="1166"/>
      <c r="KJ43" s="1167"/>
      <c r="KK43" s="1168"/>
      <c r="KL43" s="1168"/>
      <c r="KM43" s="1166"/>
      <c r="KN43" s="1167"/>
      <c r="KO43" s="1168"/>
      <c r="KP43" s="1168"/>
      <c r="KQ43" s="1166"/>
      <c r="KR43" s="1167"/>
      <c r="KS43" s="1168"/>
      <c r="KT43" s="1168"/>
      <c r="KU43" s="1166"/>
      <c r="KV43" s="1167"/>
      <c r="KW43" s="1168"/>
      <c r="KX43" s="1168"/>
      <c r="KY43" s="1166"/>
      <c r="KZ43" s="1167"/>
      <c r="LA43" s="1168"/>
      <c r="LB43" s="1168"/>
      <c r="LC43" s="1166"/>
      <c r="LD43" s="1167"/>
      <c r="LE43" s="1168"/>
      <c r="LF43" s="1168"/>
      <c r="LG43" s="1166"/>
      <c r="LH43" s="1167"/>
      <c r="LI43" s="1168"/>
      <c r="LJ43" s="1168"/>
      <c r="LK43" s="1166"/>
      <c r="LL43" s="1167"/>
      <c r="LM43" s="1168"/>
      <c r="LN43" s="1168"/>
      <c r="LO43" s="1166"/>
      <c r="LP43" s="1167"/>
      <c r="LQ43" s="1168"/>
      <c r="LR43" s="1168"/>
      <c r="LS43" s="1166"/>
      <c r="LT43" s="1167"/>
      <c r="LU43" s="1168"/>
      <c r="LV43" s="1168"/>
      <c r="LW43" s="1166"/>
      <c r="LX43" s="1167"/>
      <c r="LY43" s="1168"/>
      <c r="LZ43" s="1168"/>
      <c r="MA43" s="1166"/>
      <c r="MB43" s="1167"/>
      <c r="MC43" s="1168"/>
      <c r="MD43" s="1168"/>
      <c r="ME43" s="1166"/>
      <c r="MF43" s="1167"/>
      <c r="MG43" s="1168"/>
      <c r="MH43" s="1168"/>
      <c r="MI43" s="1166"/>
      <c r="MJ43" s="1167"/>
      <c r="MK43" s="1168"/>
      <c r="ML43" s="1168"/>
      <c r="MM43" s="1166"/>
      <c r="MN43" s="1167"/>
      <c r="MO43" s="1168"/>
      <c r="MP43" s="1168"/>
      <c r="MQ43" s="1166"/>
      <c r="MR43" s="1167"/>
      <c r="MS43" s="1168"/>
      <c r="MT43" s="1168"/>
      <c r="MU43" s="1166"/>
      <c r="MV43" s="1167"/>
      <c r="MW43" s="1168"/>
      <c r="MX43" s="1168"/>
      <c r="MY43" s="1166"/>
      <c r="MZ43" s="1167"/>
      <c r="NA43" s="1168"/>
      <c r="NB43" s="1168"/>
      <c r="NC43" s="1166"/>
      <c r="ND43" s="1167"/>
      <c r="NE43" s="1168"/>
      <c r="NF43" s="1168"/>
      <c r="NG43" s="1166"/>
      <c r="NH43" s="1167"/>
      <c r="NI43" s="1168"/>
      <c r="NJ43" s="1168"/>
      <c r="NK43" s="1166"/>
      <c r="NL43" s="1167"/>
      <c r="NM43" s="1168"/>
      <c r="NN43" s="1168"/>
      <c r="NO43" s="1166"/>
      <c r="NP43" s="1167"/>
      <c r="NQ43" s="1168"/>
      <c r="NR43" s="1168"/>
      <c r="NS43" s="1166"/>
      <c r="NT43" s="1167"/>
      <c r="NU43" s="1168"/>
      <c r="NV43" s="1168"/>
      <c r="NW43" s="1166"/>
      <c r="NX43" s="1167"/>
      <c r="NY43" s="1168"/>
      <c r="NZ43" s="1168"/>
      <c r="OA43" s="1166"/>
      <c r="OB43" s="1167"/>
      <c r="OC43" s="1168"/>
      <c r="OD43" s="1168"/>
      <c r="OE43" s="1166"/>
      <c r="OF43" s="1167"/>
      <c r="OG43" s="1168"/>
      <c r="OH43" s="1168"/>
      <c r="OI43" s="1166"/>
      <c r="OJ43" s="1167"/>
      <c r="OK43" s="1168"/>
      <c r="OL43" s="1168"/>
      <c r="OM43" s="1166"/>
      <c r="ON43" s="1167"/>
      <c r="OO43" s="1168"/>
      <c r="OP43" s="1168"/>
      <c r="OQ43" s="1166"/>
      <c r="OR43" s="1167"/>
      <c r="OS43" s="1168"/>
      <c r="OT43" s="1168"/>
      <c r="OU43" s="1166"/>
      <c r="OV43" s="1167"/>
      <c r="OW43" s="1168"/>
      <c r="OX43" s="1168"/>
      <c r="OY43" s="1166"/>
      <c r="OZ43" s="1167"/>
      <c r="PA43" s="1168"/>
      <c r="PB43" s="1168"/>
      <c r="PC43" s="1166"/>
      <c r="PD43" s="1167"/>
      <c r="PE43" s="1168"/>
      <c r="PF43" s="1168"/>
      <c r="PG43" s="1166"/>
      <c r="PH43" s="1167"/>
      <c r="PI43" s="1168"/>
      <c r="PJ43" s="1168"/>
      <c r="PK43" s="1166"/>
      <c r="PL43" s="1167"/>
      <c r="PM43" s="1168"/>
      <c r="PN43" s="1168"/>
      <c r="PO43" s="1166"/>
      <c r="PP43" s="1167"/>
      <c r="PQ43" s="1168"/>
      <c r="PR43" s="1168"/>
      <c r="PS43" s="1166"/>
      <c r="PT43" s="1167"/>
      <c r="PU43" s="1168"/>
      <c r="PV43" s="1168"/>
      <c r="PW43" s="1166"/>
      <c r="PX43" s="1167"/>
      <c r="PY43" s="1168"/>
      <c r="PZ43" s="1168"/>
      <c r="QA43" s="1166"/>
      <c r="QB43" s="1167"/>
      <c r="QC43" s="1168"/>
      <c r="QD43" s="1168"/>
      <c r="QE43" s="1166"/>
      <c r="QF43" s="1167"/>
      <c r="QG43" s="1168"/>
      <c r="QH43" s="1168"/>
      <c r="QI43" s="1166"/>
      <c r="QJ43" s="1167"/>
      <c r="QK43" s="1168"/>
      <c r="QL43" s="1168"/>
      <c r="QM43" s="1166"/>
      <c r="QN43" s="1167"/>
      <c r="QO43" s="1168"/>
      <c r="QP43" s="1168"/>
      <c r="QQ43" s="1166"/>
      <c r="QR43" s="1167"/>
      <c r="QS43" s="1168"/>
      <c r="QT43" s="1168"/>
      <c r="QU43" s="1166"/>
      <c r="QV43" s="1167"/>
      <c r="QW43" s="1168"/>
      <c r="QX43" s="1168"/>
      <c r="QY43" s="1166"/>
      <c r="QZ43" s="1167"/>
      <c r="RA43" s="1168"/>
      <c r="RB43" s="1168"/>
      <c r="RC43" s="1166"/>
      <c r="RD43" s="1167"/>
      <c r="RE43" s="1168"/>
      <c r="RF43" s="1168"/>
      <c r="RG43" s="1166"/>
      <c r="RH43" s="1167"/>
      <c r="RI43" s="1168"/>
      <c r="RJ43" s="1168"/>
      <c r="RK43" s="1166"/>
      <c r="RL43" s="1167"/>
      <c r="RM43" s="1168"/>
      <c r="RN43" s="1168"/>
      <c r="RO43" s="1166"/>
      <c r="RP43" s="1167"/>
      <c r="RQ43" s="1168"/>
      <c r="RR43" s="1168"/>
      <c r="RS43" s="1166"/>
      <c r="RT43" s="1167"/>
      <c r="RU43" s="1168"/>
      <c r="RV43" s="1168"/>
      <c r="RW43" s="1166"/>
      <c r="RX43" s="1167"/>
      <c r="RY43" s="1168"/>
      <c r="RZ43" s="1168"/>
      <c r="SA43" s="1166"/>
      <c r="SB43" s="1167"/>
      <c r="SC43" s="1168"/>
      <c r="SD43" s="1168"/>
      <c r="SE43" s="1166"/>
      <c r="SF43" s="1167"/>
      <c r="SG43" s="1168"/>
      <c r="SH43" s="1168"/>
      <c r="SI43" s="1166"/>
      <c r="SJ43" s="1167"/>
      <c r="SK43" s="1168"/>
      <c r="SL43" s="1168"/>
      <c r="SM43" s="1166"/>
      <c r="SN43" s="1167"/>
      <c r="SO43" s="1168"/>
      <c r="SP43" s="1168"/>
      <c r="SQ43" s="1166"/>
      <c r="SR43" s="1167"/>
      <c r="SS43" s="1168"/>
      <c r="ST43" s="1168"/>
      <c r="SU43" s="1166"/>
      <c r="SV43" s="1167"/>
      <c r="SW43" s="1168"/>
      <c r="SX43" s="1168"/>
      <c r="SY43" s="1166"/>
      <c r="SZ43" s="1167"/>
      <c r="TA43" s="1168"/>
      <c r="TB43" s="1168"/>
      <c r="TC43" s="1166"/>
      <c r="TD43" s="1167"/>
      <c r="TE43" s="1168"/>
      <c r="TF43" s="1168"/>
      <c r="TG43" s="1166"/>
      <c r="TH43" s="1167"/>
      <c r="TI43" s="1168"/>
      <c r="TJ43" s="1168"/>
      <c r="TK43" s="1166"/>
      <c r="TL43" s="1167"/>
      <c r="TM43" s="1168"/>
      <c r="TN43" s="1168"/>
      <c r="TO43" s="1166"/>
      <c r="TP43" s="1167"/>
      <c r="TQ43" s="1168"/>
      <c r="TR43" s="1168"/>
      <c r="TS43" s="1166"/>
      <c r="TT43" s="1167"/>
      <c r="TU43" s="1168"/>
      <c r="TV43" s="1168"/>
      <c r="TW43" s="1166"/>
      <c r="TX43" s="1167"/>
      <c r="TY43" s="1168"/>
      <c r="TZ43" s="1168"/>
      <c r="UA43" s="1166"/>
      <c r="UB43" s="1167"/>
      <c r="UC43" s="1168"/>
      <c r="UD43" s="1168"/>
      <c r="UE43" s="1166"/>
      <c r="UF43" s="1167"/>
      <c r="UG43" s="1168"/>
      <c r="UH43" s="1168"/>
      <c r="UI43" s="1166"/>
      <c r="UJ43" s="1167"/>
      <c r="UK43" s="1168"/>
      <c r="UL43" s="1168"/>
      <c r="UM43" s="1166"/>
      <c r="UN43" s="1167"/>
      <c r="UO43" s="1168"/>
      <c r="UP43" s="1168"/>
      <c r="UQ43" s="1166"/>
      <c r="UR43" s="1167"/>
      <c r="US43" s="1168"/>
      <c r="UT43" s="1168"/>
      <c r="UU43" s="1166"/>
      <c r="UV43" s="1167"/>
      <c r="UW43" s="1168"/>
      <c r="UX43" s="1168"/>
      <c r="UY43" s="1166"/>
      <c r="UZ43" s="1167"/>
      <c r="VA43" s="1168"/>
      <c r="VB43" s="1168"/>
      <c r="VC43" s="1166"/>
      <c r="VD43" s="1167"/>
      <c r="VE43" s="1168"/>
      <c r="VF43" s="1168"/>
      <c r="VG43" s="1166"/>
      <c r="VH43" s="1167"/>
      <c r="VI43" s="1168"/>
      <c r="VJ43" s="1168"/>
      <c r="VK43" s="1166"/>
      <c r="VL43" s="1167"/>
      <c r="VM43" s="1168"/>
      <c r="VN43" s="1168"/>
      <c r="VO43" s="1166"/>
      <c r="VP43" s="1167"/>
      <c r="VQ43" s="1168"/>
      <c r="VR43" s="1168"/>
      <c r="VS43" s="1166"/>
      <c r="VT43" s="1167"/>
      <c r="VU43" s="1168"/>
      <c r="VV43" s="1168"/>
      <c r="VW43" s="1166"/>
      <c r="VX43" s="1167"/>
      <c r="VY43" s="1168"/>
      <c r="VZ43" s="1168"/>
      <c r="WA43" s="1166"/>
      <c r="WB43" s="1167"/>
      <c r="WC43" s="1168"/>
      <c r="WD43" s="1168"/>
      <c r="WE43" s="1166"/>
      <c r="WF43" s="1167"/>
      <c r="WG43" s="1168"/>
      <c r="WH43" s="1168"/>
      <c r="WI43" s="1166"/>
      <c r="WJ43" s="1167"/>
      <c r="WK43" s="1168"/>
      <c r="WL43" s="1168"/>
      <c r="WM43" s="1166"/>
      <c r="WN43" s="1167"/>
      <c r="WO43" s="1168"/>
      <c r="WP43" s="1168"/>
      <c r="WQ43" s="1166"/>
      <c r="WR43" s="1167"/>
      <c r="WS43" s="1168"/>
      <c r="WT43" s="1168"/>
      <c r="WU43" s="1166"/>
      <c r="WV43" s="1167"/>
      <c r="WW43" s="1168"/>
      <c r="WX43" s="1168"/>
      <c r="WY43" s="1166"/>
      <c r="WZ43" s="1167"/>
      <c r="XA43" s="1168"/>
      <c r="XB43" s="1168"/>
      <c r="XC43" s="1166"/>
      <c r="XD43" s="1167"/>
      <c r="XE43" s="1168"/>
      <c r="XF43" s="1168"/>
      <c r="XG43" s="1166"/>
      <c r="XH43" s="1167"/>
      <c r="XI43" s="1168"/>
      <c r="XJ43" s="1168"/>
      <c r="XK43" s="1166"/>
      <c r="XL43" s="1167"/>
      <c r="XM43" s="1168"/>
      <c r="XN43" s="1168"/>
      <c r="XO43" s="1166"/>
      <c r="XP43" s="1167"/>
      <c r="XQ43" s="1168"/>
      <c r="XR43" s="1168"/>
      <c r="XS43" s="1166"/>
      <c r="XT43" s="1167"/>
      <c r="XU43" s="1168"/>
      <c r="XV43" s="1168"/>
      <c r="XW43" s="1166"/>
      <c r="XX43" s="1167"/>
      <c r="XY43" s="1168"/>
      <c r="XZ43" s="1168"/>
      <c r="YA43" s="1166"/>
      <c r="YB43" s="1167"/>
      <c r="YC43" s="1168"/>
      <c r="YD43" s="1168"/>
      <c r="YE43" s="1166"/>
      <c r="YF43" s="1167"/>
      <c r="YG43" s="1168"/>
      <c r="YH43" s="1168"/>
      <c r="YI43" s="1166"/>
      <c r="YJ43" s="1167"/>
      <c r="YK43" s="1168"/>
      <c r="YL43" s="1168"/>
      <c r="YM43" s="1166"/>
      <c r="YN43" s="1167"/>
      <c r="YO43" s="1168"/>
      <c r="YP43" s="1168"/>
      <c r="YQ43" s="1166"/>
      <c r="YR43" s="1167"/>
      <c r="YS43" s="1168"/>
      <c r="YT43" s="1168"/>
      <c r="YU43" s="1166"/>
      <c r="YV43" s="1167"/>
      <c r="YW43" s="1168"/>
      <c r="YX43" s="1168"/>
      <c r="YY43" s="1166"/>
      <c r="YZ43" s="1167"/>
      <c r="ZA43" s="1168"/>
      <c r="ZB43" s="1168"/>
      <c r="ZC43" s="1166"/>
      <c r="ZD43" s="1167"/>
      <c r="ZE43" s="1168"/>
      <c r="ZF43" s="1168"/>
      <c r="ZG43" s="1166"/>
      <c r="ZH43" s="1167"/>
      <c r="ZI43" s="1168"/>
      <c r="ZJ43" s="1168"/>
      <c r="ZK43" s="1166"/>
      <c r="ZL43" s="1167"/>
      <c r="ZM43" s="1168"/>
      <c r="ZN43" s="1168"/>
      <c r="ZO43" s="1166"/>
      <c r="ZP43" s="1167"/>
      <c r="ZQ43" s="1168"/>
      <c r="ZR43" s="1168"/>
      <c r="ZS43" s="1166"/>
      <c r="ZT43" s="1167"/>
      <c r="ZU43" s="1168"/>
      <c r="ZV43" s="1168"/>
      <c r="ZW43" s="1166"/>
      <c r="ZX43" s="1167"/>
      <c r="ZY43" s="1168"/>
      <c r="ZZ43" s="1168"/>
      <c r="AAA43" s="1166"/>
      <c r="AAB43" s="1167"/>
      <c r="AAC43" s="1168"/>
      <c r="AAD43" s="1168"/>
      <c r="AAE43" s="1166"/>
      <c r="AAF43" s="1167"/>
      <c r="AAG43" s="1168"/>
      <c r="AAH43" s="1168"/>
      <c r="AAI43" s="1166"/>
      <c r="AAJ43" s="1167"/>
      <c r="AAK43" s="1168"/>
      <c r="AAL43" s="1168"/>
      <c r="AAM43" s="1166"/>
      <c r="AAN43" s="1167"/>
      <c r="AAO43" s="1168"/>
      <c r="AAP43" s="1168"/>
      <c r="AAQ43" s="1166"/>
      <c r="AAR43" s="1167"/>
      <c r="AAS43" s="1168"/>
      <c r="AAT43" s="1168"/>
      <c r="AAU43" s="1166"/>
      <c r="AAV43" s="1167"/>
      <c r="AAW43" s="1168"/>
      <c r="AAX43" s="1168"/>
      <c r="AAY43" s="1166"/>
      <c r="AAZ43" s="1167"/>
      <c r="ABA43" s="1168"/>
      <c r="ABB43" s="1168"/>
      <c r="ABC43" s="1166"/>
      <c r="ABD43" s="1167"/>
      <c r="ABE43" s="1168"/>
      <c r="ABF43" s="1168"/>
      <c r="ABG43" s="1166"/>
      <c r="ABH43" s="1167"/>
      <c r="ABI43" s="1168"/>
      <c r="ABJ43" s="1168"/>
      <c r="ABK43" s="1166"/>
      <c r="ABL43" s="1167"/>
      <c r="ABM43" s="1168"/>
      <c r="ABN43" s="1168"/>
      <c r="ABO43" s="1166"/>
      <c r="ABP43" s="1167"/>
      <c r="ABQ43" s="1168"/>
      <c r="ABR43" s="1168"/>
      <c r="ABS43" s="1166"/>
      <c r="ABT43" s="1167"/>
      <c r="ABU43" s="1168"/>
      <c r="ABV43" s="1168"/>
      <c r="ABW43" s="1166"/>
      <c r="ABX43" s="1167"/>
      <c r="ABY43" s="1168"/>
      <c r="ABZ43" s="1168"/>
      <c r="ACA43" s="1166"/>
      <c r="ACB43" s="1167"/>
      <c r="ACC43" s="1168"/>
      <c r="ACD43" s="1168"/>
      <c r="ACE43" s="1166"/>
      <c r="ACF43" s="1167"/>
      <c r="ACG43" s="1168"/>
      <c r="ACH43" s="1168"/>
      <c r="ACI43" s="1166"/>
      <c r="ACJ43" s="1167"/>
      <c r="ACK43" s="1168"/>
      <c r="ACL43" s="1168"/>
      <c r="ACM43" s="1166"/>
      <c r="ACN43" s="1167"/>
      <c r="ACO43" s="1168"/>
      <c r="ACP43" s="1168"/>
      <c r="ACQ43" s="1166"/>
      <c r="ACR43" s="1167"/>
      <c r="ACS43" s="1168"/>
      <c r="ACT43" s="1168"/>
      <c r="ACU43" s="1166"/>
      <c r="ACV43" s="1167"/>
      <c r="ACW43" s="1168"/>
      <c r="ACX43" s="1168"/>
      <c r="ACY43" s="1166"/>
      <c r="ACZ43" s="1167"/>
      <c r="ADA43" s="1168"/>
      <c r="ADB43" s="1168"/>
      <c r="ADC43" s="1166"/>
      <c r="ADD43" s="1167"/>
      <c r="ADE43" s="1168"/>
      <c r="ADF43" s="1168"/>
      <c r="ADG43" s="1166"/>
      <c r="ADH43" s="1167"/>
      <c r="ADI43" s="1168"/>
      <c r="ADJ43" s="1168"/>
      <c r="ADK43" s="1166"/>
      <c r="ADL43" s="1167"/>
      <c r="ADM43" s="1168"/>
      <c r="ADN43" s="1168"/>
      <c r="ADO43" s="1166"/>
      <c r="ADP43" s="1167"/>
      <c r="ADQ43" s="1168"/>
      <c r="ADR43" s="1168"/>
      <c r="ADS43" s="1166"/>
      <c r="ADT43" s="1167"/>
      <c r="ADU43" s="1168"/>
      <c r="ADV43" s="1168"/>
      <c r="ADW43" s="1166"/>
      <c r="ADX43" s="1167"/>
      <c r="ADY43" s="1168"/>
      <c r="ADZ43" s="1168"/>
      <c r="AEA43" s="1166"/>
      <c r="AEB43" s="1167"/>
      <c r="AEC43" s="1168"/>
      <c r="AED43" s="1168"/>
      <c r="AEE43" s="1166"/>
      <c r="AEF43" s="1167"/>
      <c r="AEG43" s="1168"/>
      <c r="AEH43" s="1168"/>
      <c r="AEI43" s="1166"/>
      <c r="AEJ43" s="1167"/>
      <c r="AEK43" s="1168"/>
      <c r="AEL43" s="1168"/>
      <c r="AEM43" s="1166"/>
      <c r="AEN43" s="1167"/>
      <c r="AEO43" s="1168"/>
      <c r="AEP43" s="1168"/>
      <c r="AEQ43" s="1166"/>
      <c r="AER43" s="1167"/>
      <c r="AES43" s="1168"/>
      <c r="AET43" s="1168"/>
      <c r="AEU43" s="1166"/>
      <c r="AEV43" s="1167"/>
      <c r="AEW43" s="1168"/>
      <c r="AEX43" s="1168"/>
      <c r="AEY43" s="1166"/>
      <c r="AEZ43" s="1167"/>
      <c r="AFA43" s="1168"/>
      <c r="AFB43" s="1168"/>
      <c r="AFC43" s="1166"/>
      <c r="AFD43" s="1167"/>
      <c r="AFE43" s="1168"/>
      <c r="AFF43" s="1168"/>
      <c r="AFG43" s="1166"/>
      <c r="AFH43" s="1167"/>
      <c r="AFI43" s="1168"/>
      <c r="AFJ43" s="1168"/>
      <c r="AFK43" s="1166"/>
      <c r="AFL43" s="1167"/>
      <c r="AFM43" s="1168"/>
      <c r="AFN43" s="1168"/>
      <c r="AFO43" s="1166"/>
      <c r="AFP43" s="1167"/>
      <c r="AFQ43" s="1168"/>
      <c r="AFR43" s="1168"/>
      <c r="AFS43" s="1166"/>
      <c r="AFT43" s="1167"/>
      <c r="AFU43" s="1168"/>
      <c r="AFV43" s="1168"/>
      <c r="AFW43" s="1166"/>
      <c r="AFX43" s="1167"/>
      <c r="AFY43" s="1168"/>
      <c r="AFZ43" s="1168"/>
      <c r="AGA43" s="1166"/>
      <c r="AGB43" s="1167"/>
      <c r="AGC43" s="1168"/>
      <c r="AGD43" s="1168"/>
      <c r="AGE43" s="1166"/>
      <c r="AGF43" s="1167"/>
      <c r="AGG43" s="1168"/>
      <c r="AGH43" s="1168"/>
      <c r="AGI43" s="1166"/>
      <c r="AGJ43" s="1167"/>
      <c r="AGK43" s="1168"/>
      <c r="AGL43" s="1168"/>
      <c r="AGM43" s="1166"/>
      <c r="AGN43" s="1167"/>
      <c r="AGO43" s="1168"/>
      <c r="AGP43" s="1168"/>
      <c r="AGQ43" s="1166"/>
      <c r="AGR43" s="1167"/>
      <c r="AGS43" s="1168"/>
      <c r="AGT43" s="1168"/>
      <c r="AGU43" s="1166"/>
      <c r="AGV43" s="1167"/>
      <c r="AGW43" s="1168"/>
      <c r="AGX43" s="1168"/>
      <c r="AGY43" s="1166"/>
      <c r="AGZ43" s="1167"/>
      <c r="AHA43" s="1168"/>
      <c r="AHB43" s="1168"/>
      <c r="AHC43" s="1166"/>
      <c r="AHD43" s="1167"/>
      <c r="AHE43" s="1168"/>
      <c r="AHF43" s="1168"/>
      <c r="AHG43" s="1166"/>
      <c r="AHH43" s="1167"/>
      <c r="AHI43" s="1168"/>
      <c r="AHJ43" s="1168"/>
      <c r="AHK43" s="1166"/>
      <c r="AHL43" s="1167"/>
      <c r="AHM43" s="1168"/>
      <c r="AHN43" s="1168"/>
      <c r="AHO43" s="1166"/>
      <c r="AHP43" s="1167"/>
      <c r="AHQ43" s="1168"/>
      <c r="AHR43" s="1168"/>
      <c r="AHS43" s="1166"/>
      <c r="AHT43" s="1167"/>
      <c r="AHU43" s="1168"/>
      <c r="AHV43" s="1168"/>
      <c r="AHW43" s="1166"/>
      <c r="AHX43" s="1167"/>
      <c r="AHY43" s="1168"/>
      <c r="AHZ43" s="1168"/>
      <c r="AIA43" s="1166"/>
      <c r="AIB43" s="1167"/>
      <c r="AIC43" s="1168"/>
      <c r="AID43" s="1168"/>
      <c r="AIE43" s="1166"/>
      <c r="AIF43" s="1167"/>
      <c r="AIG43" s="1168"/>
      <c r="AIH43" s="1168"/>
      <c r="AII43" s="1166"/>
      <c r="AIJ43" s="1167"/>
      <c r="AIK43" s="1168"/>
      <c r="AIL43" s="1168"/>
      <c r="AIM43" s="1166"/>
      <c r="AIN43" s="1167"/>
      <c r="AIO43" s="1168"/>
      <c r="AIP43" s="1168"/>
      <c r="AIQ43" s="1166"/>
      <c r="AIR43" s="1167"/>
      <c r="AIS43" s="1168"/>
      <c r="AIT43" s="1168"/>
      <c r="AIU43" s="1166"/>
      <c r="AIV43" s="1167"/>
      <c r="AIW43" s="1168"/>
      <c r="AIX43" s="1168"/>
      <c r="AIY43" s="1166"/>
      <c r="AIZ43" s="1167"/>
      <c r="AJA43" s="1168"/>
      <c r="AJB43" s="1168"/>
      <c r="AJC43" s="1166"/>
      <c r="AJD43" s="1167"/>
      <c r="AJE43" s="1168"/>
      <c r="AJF43" s="1168"/>
      <c r="AJG43" s="1166"/>
      <c r="AJH43" s="1167"/>
      <c r="AJI43" s="1168"/>
      <c r="AJJ43" s="1168"/>
      <c r="AJK43" s="1166"/>
      <c r="AJL43" s="1167"/>
      <c r="AJM43" s="1168"/>
      <c r="AJN43" s="1168"/>
      <c r="AJO43" s="1166"/>
      <c r="AJP43" s="1167"/>
      <c r="AJQ43" s="1168"/>
      <c r="AJR43" s="1168"/>
      <c r="AJS43" s="1166"/>
      <c r="AJT43" s="1167"/>
      <c r="AJU43" s="1168"/>
      <c r="AJV43" s="1168"/>
      <c r="AJW43" s="1166"/>
      <c r="AJX43" s="1167"/>
      <c r="AJY43" s="1168"/>
      <c r="AJZ43" s="1168"/>
      <c r="AKA43" s="1166"/>
      <c r="AKB43" s="1167"/>
      <c r="AKC43" s="1168"/>
      <c r="AKD43" s="1168"/>
      <c r="AKE43" s="1166"/>
      <c r="AKF43" s="1167"/>
      <c r="AKG43" s="1168"/>
      <c r="AKH43" s="1168"/>
      <c r="AKI43" s="1166"/>
      <c r="AKJ43" s="1167"/>
      <c r="AKK43" s="1168"/>
      <c r="AKL43" s="1168"/>
      <c r="AKM43" s="1166"/>
      <c r="AKN43" s="1167"/>
      <c r="AKO43" s="1168"/>
      <c r="AKP43" s="1168"/>
      <c r="AKQ43" s="1166"/>
      <c r="AKR43" s="1167"/>
      <c r="AKS43" s="1168"/>
      <c r="AKT43" s="1168"/>
      <c r="AKU43" s="1166"/>
      <c r="AKV43" s="1167"/>
      <c r="AKW43" s="1168"/>
      <c r="AKX43" s="1168"/>
      <c r="AKY43" s="1166"/>
      <c r="AKZ43" s="1167"/>
      <c r="ALA43" s="1168"/>
      <c r="ALB43" s="1168"/>
      <c r="ALC43" s="1166"/>
      <c r="ALD43" s="1167"/>
      <c r="ALE43" s="1168"/>
      <c r="ALF43" s="1168"/>
      <c r="ALG43" s="1166"/>
      <c r="ALH43" s="1167"/>
      <c r="ALI43" s="1168"/>
      <c r="ALJ43" s="1168"/>
      <c r="ALK43" s="1166"/>
      <c r="ALL43" s="1167"/>
      <c r="ALM43" s="1168"/>
      <c r="ALN43" s="1168"/>
      <c r="ALO43" s="1166"/>
      <c r="ALP43" s="1167"/>
      <c r="ALQ43" s="1168"/>
      <c r="ALR43" s="1168"/>
      <c r="ALS43" s="1166"/>
      <c r="ALT43" s="1167"/>
      <c r="ALU43" s="1168"/>
      <c r="ALV43" s="1168"/>
      <c r="ALW43" s="1166"/>
      <c r="ALX43" s="1167"/>
      <c r="ALY43" s="1168"/>
      <c r="ALZ43" s="1168"/>
      <c r="AMA43" s="1166"/>
      <c r="AMB43" s="1167"/>
      <c r="AMC43" s="1168"/>
      <c r="AMD43" s="1168"/>
      <c r="AME43" s="1166"/>
      <c r="AMF43" s="1167"/>
      <c r="AMG43" s="1168"/>
      <c r="AMH43" s="1168"/>
      <c r="AMI43" s="1166"/>
      <c r="AMJ43" s="1167"/>
      <c r="AMK43" s="1168"/>
      <c r="AML43" s="1168"/>
      <c r="AMM43" s="1166"/>
      <c r="AMN43" s="1167"/>
      <c r="AMO43" s="1168"/>
      <c r="AMP43" s="1168"/>
      <c r="AMQ43" s="1166"/>
      <c r="AMR43" s="1167"/>
      <c r="AMS43" s="1168"/>
      <c r="AMT43" s="1168"/>
      <c r="AMU43" s="1166"/>
      <c r="AMV43" s="1167"/>
      <c r="AMW43" s="1168"/>
      <c r="AMX43" s="1168"/>
      <c r="AMY43" s="1166"/>
      <c r="AMZ43" s="1167"/>
      <c r="ANA43" s="1168"/>
      <c r="ANB43" s="1168"/>
      <c r="ANC43" s="1166"/>
      <c r="AND43" s="1167"/>
      <c r="ANE43" s="1168"/>
      <c r="ANF43" s="1168"/>
      <c r="ANG43" s="1166"/>
      <c r="ANH43" s="1167"/>
      <c r="ANI43" s="1168"/>
      <c r="ANJ43" s="1168"/>
      <c r="ANK43" s="1166"/>
      <c r="ANL43" s="1167"/>
      <c r="ANM43" s="1168"/>
      <c r="ANN43" s="1168"/>
      <c r="ANO43" s="1166"/>
      <c r="ANP43" s="1167"/>
      <c r="ANQ43" s="1168"/>
      <c r="ANR43" s="1168"/>
      <c r="ANS43" s="1166"/>
      <c r="ANT43" s="1167"/>
      <c r="ANU43" s="1168"/>
      <c r="ANV43" s="1168"/>
      <c r="ANW43" s="1166"/>
      <c r="ANX43" s="1167"/>
      <c r="ANY43" s="1168"/>
      <c r="ANZ43" s="1168"/>
      <c r="AOA43" s="1166"/>
      <c r="AOB43" s="1167"/>
      <c r="AOC43" s="1168"/>
      <c r="AOD43" s="1168"/>
      <c r="AOE43" s="1166"/>
      <c r="AOF43" s="1167"/>
      <c r="AOG43" s="1168"/>
      <c r="AOH43" s="1168"/>
      <c r="AOI43" s="1166"/>
      <c r="AOJ43" s="1167"/>
      <c r="AOK43" s="1168"/>
      <c r="AOL43" s="1168"/>
      <c r="AOM43" s="1166"/>
      <c r="AON43" s="1167"/>
      <c r="AOO43" s="1168"/>
      <c r="AOP43" s="1168"/>
      <c r="AOQ43" s="1166"/>
      <c r="AOR43" s="1167"/>
      <c r="AOS43" s="1168"/>
      <c r="AOT43" s="1168"/>
      <c r="AOU43" s="1166"/>
      <c r="AOV43" s="1167"/>
      <c r="AOW43" s="1168"/>
      <c r="AOX43" s="1168"/>
      <c r="AOY43" s="1166"/>
      <c r="AOZ43" s="1167"/>
      <c r="APA43" s="1168"/>
      <c r="APB43" s="1168"/>
      <c r="APC43" s="1166"/>
      <c r="APD43" s="1167"/>
      <c r="APE43" s="1168"/>
      <c r="APF43" s="1168"/>
      <c r="APG43" s="1166"/>
      <c r="APH43" s="1167"/>
      <c r="API43" s="1168"/>
      <c r="APJ43" s="1168"/>
      <c r="APK43" s="1166"/>
      <c r="APL43" s="1167"/>
      <c r="APM43" s="1168"/>
      <c r="APN43" s="1168"/>
      <c r="APO43" s="1166"/>
      <c r="APP43" s="1167"/>
      <c r="APQ43" s="1168"/>
      <c r="APR43" s="1168"/>
      <c r="APS43" s="1166"/>
      <c r="APT43" s="1167"/>
      <c r="APU43" s="1168"/>
      <c r="APV43" s="1168"/>
      <c r="APW43" s="1166"/>
      <c r="APX43" s="1167"/>
      <c r="APY43" s="1168"/>
      <c r="APZ43" s="1168"/>
      <c r="AQA43" s="1166"/>
      <c r="AQB43" s="1167"/>
      <c r="AQC43" s="1168"/>
      <c r="AQD43" s="1168"/>
      <c r="AQE43" s="1166"/>
      <c r="AQF43" s="1167"/>
      <c r="AQG43" s="1168"/>
      <c r="AQH43" s="1168"/>
      <c r="AQI43" s="1166"/>
      <c r="AQJ43" s="1167"/>
      <c r="AQK43" s="1168"/>
      <c r="AQL43" s="1168"/>
      <c r="AQM43" s="1166"/>
      <c r="AQN43" s="1167"/>
      <c r="AQO43" s="1168"/>
      <c r="AQP43" s="1168"/>
      <c r="AQQ43" s="1166"/>
      <c r="AQR43" s="1167"/>
      <c r="AQS43" s="1168"/>
      <c r="AQT43" s="1168"/>
      <c r="AQU43" s="1166"/>
      <c r="AQV43" s="1167"/>
      <c r="AQW43" s="1168"/>
      <c r="AQX43" s="1168"/>
      <c r="AQY43" s="1166"/>
      <c r="AQZ43" s="1167"/>
      <c r="ARA43" s="1168"/>
      <c r="ARB43" s="1168"/>
      <c r="ARC43" s="1166"/>
      <c r="ARD43" s="1167"/>
      <c r="ARE43" s="1168"/>
      <c r="ARF43" s="1168"/>
      <c r="ARG43" s="1166"/>
      <c r="ARH43" s="1167"/>
      <c r="ARI43" s="1168"/>
      <c r="ARJ43" s="1168"/>
      <c r="ARK43" s="1166"/>
      <c r="ARL43" s="1167"/>
      <c r="ARM43" s="1168"/>
      <c r="ARN43" s="1168"/>
      <c r="ARO43" s="1166"/>
      <c r="ARP43" s="1167"/>
      <c r="ARQ43" s="1168"/>
      <c r="ARR43" s="1168"/>
      <c r="ARS43" s="1166"/>
      <c r="ART43" s="1167"/>
      <c r="ARU43" s="1168"/>
      <c r="ARV43" s="1168"/>
      <c r="ARW43" s="1166"/>
      <c r="ARX43" s="1167"/>
      <c r="ARY43" s="1168"/>
      <c r="ARZ43" s="1168"/>
      <c r="ASA43" s="1166"/>
      <c r="ASB43" s="1167"/>
      <c r="ASC43" s="1168"/>
      <c r="ASD43" s="1168"/>
      <c r="ASE43" s="1166"/>
      <c r="ASF43" s="1167"/>
      <c r="ASG43" s="1168"/>
      <c r="ASH43" s="1168"/>
      <c r="ASI43" s="1166"/>
      <c r="ASJ43" s="1167"/>
      <c r="ASK43" s="1168"/>
      <c r="ASL43" s="1168"/>
      <c r="ASM43" s="1166"/>
      <c r="ASN43" s="1167"/>
      <c r="ASO43" s="1168"/>
      <c r="ASP43" s="1168"/>
      <c r="ASQ43" s="1166"/>
      <c r="ASR43" s="1167"/>
      <c r="ASS43" s="1168"/>
      <c r="AST43" s="1168"/>
      <c r="ASU43" s="1166"/>
      <c r="ASV43" s="1167"/>
      <c r="ASW43" s="1168"/>
      <c r="ASX43" s="1168"/>
      <c r="ASY43" s="1166"/>
      <c r="ASZ43" s="1167"/>
      <c r="ATA43" s="1168"/>
      <c r="ATB43" s="1168"/>
      <c r="ATC43" s="1166"/>
      <c r="ATD43" s="1167"/>
      <c r="ATE43" s="1168"/>
      <c r="ATF43" s="1168"/>
      <c r="ATG43" s="1166"/>
      <c r="ATH43" s="1167"/>
      <c r="ATI43" s="1168"/>
      <c r="ATJ43" s="1168"/>
      <c r="ATK43" s="1166"/>
      <c r="ATL43" s="1167"/>
      <c r="ATM43" s="1168"/>
      <c r="ATN43" s="1168"/>
      <c r="ATO43" s="1166"/>
      <c r="ATP43" s="1167"/>
      <c r="ATQ43" s="1168"/>
      <c r="ATR43" s="1168"/>
      <c r="ATS43" s="1166"/>
      <c r="ATT43" s="1167"/>
      <c r="ATU43" s="1168"/>
      <c r="ATV43" s="1168"/>
      <c r="ATW43" s="1166"/>
      <c r="ATX43" s="1167"/>
      <c r="ATY43" s="1168"/>
      <c r="ATZ43" s="1168"/>
      <c r="AUA43" s="1166"/>
      <c r="AUB43" s="1167"/>
      <c r="AUC43" s="1168"/>
      <c r="AUD43" s="1168"/>
      <c r="AUE43" s="1166"/>
      <c r="AUF43" s="1167"/>
      <c r="AUG43" s="1168"/>
      <c r="AUH43" s="1168"/>
      <c r="AUI43" s="1166"/>
      <c r="AUJ43" s="1167"/>
      <c r="AUK43" s="1168"/>
      <c r="AUL43" s="1168"/>
      <c r="AUM43" s="1166"/>
      <c r="AUN43" s="1167"/>
      <c r="AUO43" s="1168"/>
      <c r="AUP43" s="1168"/>
      <c r="AUQ43" s="1166"/>
      <c r="AUR43" s="1167"/>
      <c r="AUS43" s="1168"/>
      <c r="AUT43" s="1168"/>
      <c r="AUU43" s="1166"/>
      <c r="AUV43" s="1167"/>
      <c r="AUW43" s="1168"/>
      <c r="AUX43" s="1168"/>
      <c r="AUY43" s="1166"/>
      <c r="AUZ43" s="1167"/>
      <c r="AVA43" s="1168"/>
      <c r="AVB43" s="1168"/>
      <c r="AVC43" s="1166"/>
      <c r="AVD43" s="1167"/>
      <c r="AVE43" s="1168"/>
      <c r="AVF43" s="1168"/>
      <c r="AVG43" s="1166"/>
      <c r="AVH43" s="1167"/>
      <c r="AVI43" s="1168"/>
      <c r="AVJ43" s="1168"/>
      <c r="AVK43" s="1166"/>
      <c r="AVL43" s="1167"/>
      <c r="AVM43" s="1168"/>
      <c r="AVN43" s="1168"/>
      <c r="AVO43" s="1166"/>
      <c r="AVP43" s="1167"/>
      <c r="AVQ43" s="1168"/>
      <c r="AVR43" s="1168"/>
      <c r="AVS43" s="1166"/>
      <c r="AVT43" s="1167"/>
      <c r="AVU43" s="1168"/>
      <c r="AVV43" s="1168"/>
      <c r="AVW43" s="1166"/>
      <c r="AVX43" s="1167"/>
      <c r="AVY43" s="1168"/>
      <c r="AVZ43" s="1168"/>
      <c r="AWA43" s="1166"/>
      <c r="AWB43" s="1167"/>
      <c r="AWC43" s="1168"/>
      <c r="AWD43" s="1168"/>
      <c r="AWE43" s="1166"/>
      <c r="AWF43" s="1167"/>
      <c r="AWG43" s="1168"/>
      <c r="AWH43" s="1168"/>
      <c r="AWI43" s="1166"/>
      <c r="AWJ43" s="1167"/>
      <c r="AWK43" s="1168"/>
      <c r="AWL43" s="1168"/>
      <c r="AWM43" s="1166"/>
      <c r="AWN43" s="1167"/>
      <c r="AWO43" s="1168"/>
      <c r="AWP43" s="1168"/>
      <c r="AWQ43" s="1166"/>
      <c r="AWR43" s="1167"/>
      <c r="AWS43" s="1168"/>
      <c r="AWT43" s="1168"/>
      <c r="AWU43" s="1166"/>
      <c r="AWV43" s="1167"/>
      <c r="AWW43" s="1168"/>
      <c r="AWX43" s="1168"/>
      <c r="AWY43" s="1166"/>
      <c r="AWZ43" s="1167"/>
      <c r="AXA43" s="1168"/>
      <c r="AXB43" s="1168"/>
      <c r="AXC43" s="1166"/>
      <c r="AXD43" s="1167"/>
      <c r="AXE43" s="1168"/>
      <c r="AXF43" s="1168"/>
      <c r="AXG43" s="1166"/>
      <c r="AXH43" s="1167"/>
      <c r="AXI43" s="1168"/>
      <c r="AXJ43" s="1168"/>
      <c r="AXK43" s="1166"/>
      <c r="AXL43" s="1167"/>
      <c r="AXM43" s="1168"/>
      <c r="AXN43" s="1168"/>
      <c r="AXO43" s="1166"/>
      <c r="AXP43" s="1167"/>
      <c r="AXQ43" s="1168"/>
      <c r="AXR43" s="1168"/>
      <c r="AXS43" s="1166"/>
      <c r="AXT43" s="1167"/>
      <c r="AXU43" s="1168"/>
      <c r="AXV43" s="1168"/>
      <c r="AXW43" s="1166"/>
      <c r="AXX43" s="1167"/>
      <c r="AXY43" s="1168"/>
      <c r="AXZ43" s="1168"/>
      <c r="AYA43" s="1166"/>
      <c r="AYB43" s="1167"/>
      <c r="AYC43" s="1168"/>
      <c r="AYD43" s="1168"/>
      <c r="AYE43" s="1166"/>
      <c r="AYF43" s="1167"/>
      <c r="AYG43" s="1168"/>
      <c r="AYH43" s="1168"/>
      <c r="AYI43" s="1166"/>
      <c r="AYJ43" s="1167"/>
      <c r="AYK43" s="1168"/>
      <c r="AYL43" s="1168"/>
      <c r="AYM43" s="1166"/>
      <c r="AYN43" s="1167"/>
      <c r="AYO43" s="1168"/>
      <c r="AYP43" s="1168"/>
      <c r="AYQ43" s="1166"/>
      <c r="AYR43" s="1167"/>
      <c r="AYS43" s="1168"/>
      <c r="AYT43" s="1168"/>
      <c r="AYU43" s="1166"/>
      <c r="AYV43" s="1167"/>
      <c r="AYW43" s="1168"/>
      <c r="AYX43" s="1168"/>
      <c r="AYY43" s="1166"/>
      <c r="AYZ43" s="1167"/>
      <c r="AZA43" s="1168"/>
      <c r="AZB43" s="1168"/>
      <c r="AZC43" s="1166"/>
      <c r="AZD43" s="1167"/>
      <c r="AZE43" s="1168"/>
      <c r="AZF43" s="1168"/>
      <c r="AZG43" s="1166"/>
      <c r="AZH43" s="1167"/>
      <c r="AZI43" s="1168"/>
      <c r="AZJ43" s="1168"/>
      <c r="AZK43" s="1166"/>
      <c r="AZL43" s="1167"/>
      <c r="AZM43" s="1168"/>
      <c r="AZN43" s="1168"/>
      <c r="AZO43" s="1166"/>
      <c r="AZP43" s="1167"/>
      <c r="AZQ43" s="1168"/>
      <c r="AZR43" s="1168"/>
      <c r="AZS43" s="1166"/>
      <c r="AZT43" s="1167"/>
      <c r="AZU43" s="1168"/>
      <c r="AZV43" s="1168"/>
      <c r="AZW43" s="1166"/>
      <c r="AZX43" s="1167"/>
      <c r="AZY43" s="1168"/>
      <c r="AZZ43" s="1168"/>
      <c r="BAA43" s="1166"/>
      <c r="BAB43" s="1167"/>
      <c r="BAC43" s="1168"/>
      <c r="BAD43" s="1168"/>
      <c r="BAE43" s="1166"/>
      <c r="BAF43" s="1167"/>
      <c r="BAG43" s="1168"/>
      <c r="BAH43" s="1168"/>
      <c r="BAI43" s="1166"/>
      <c r="BAJ43" s="1167"/>
      <c r="BAK43" s="1168"/>
      <c r="BAL43" s="1168"/>
      <c r="BAM43" s="1166"/>
      <c r="BAN43" s="1167"/>
      <c r="BAO43" s="1168"/>
      <c r="BAP43" s="1168"/>
      <c r="BAQ43" s="1166"/>
      <c r="BAR43" s="1167"/>
      <c r="BAS43" s="1168"/>
      <c r="BAT43" s="1168"/>
      <c r="BAU43" s="1166"/>
      <c r="BAV43" s="1167"/>
      <c r="BAW43" s="1168"/>
      <c r="BAX43" s="1168"/>
      <c r="BAY43" s="1166"/>
      <c r="BAZ43" s="1167"/>
      <c r="BBA43" s="1168"/>
      <c r="BBB43" s="1168"/>
      <c r="BBC43" s="1166"/>
      <c r="BBD43" s="1167"/>
      <c r="BBE43" s="1168"/>
      <c r="BBF43" s="1168"/>
      <c r="BBG43" s="1166"/>
      <c r="BBH43" s="1167"/>
      <c r="BBI43" s="1168"/>
      <c r="BBJ43" s="1168"/>
      <c r="BBK43" s="1166"/>
      <c r="BBL43" s="1167"/>
      <c r="BBM43" s="1168"/>
      <c r="BBN43" s="1168"/>
      <c r="BBO43" s="1166"/>
      <c r="BBP43" s="1167"/>
      <c r="BBQ43" s="1168"/>
      <c r="BBR43" s="1168"/>
      <c r="BBS43" s="1166"/>
      <c r="BBT43" s="1167"/>
      <c r="BBU43" s="1168"/>
      <c r="BBV43" s="1168"/>
      <c r="BBW43" s="1166"/>
      <c r="BBX43" s="1167"/>
      <c r="BBY43" s="1168"/>
      <c r="BBZ43" s="1168"/>
      <c r="BCA43" s="1166"/>
      <c r="BCB43" s="1167"/>
      <c r="BCC43" s="1168"/>
      <c r="BCD43" s="1168"/>
      <c r="BCE43" s="1166"/>
      <c r="BCF43" s="1167"/>
      <c r="BCG43" s="1168"/>
      <c r="BCH43" s="1168"/>
      <c r="BCI43" s="1166"/>
      <c r="BCJ43" s="1167"/>
      <c r="BCK43" s="1168"/>
      <c r="BCL43" s="1168"/>
      <c r="BCM43" s="1166"/>
      <c r="BCN43" s="1167"/>
      <c r="BCO43" s="1168"/>
      <c r="BCP43" s="1168"/>
      <c r="BCQ43" s="1166"/>
      <c r="BCR43" s="1167"/>
      <c r="BCS43" s="1168"/>
      <c r="BCT43" s="1168"/>
      <c r="BCU43" s="1166"/>
      <c r="BCV43" s="1167"/>
      <c r="BCW43" s="1168"/>
      <c r="BCX43" s="1168"/>
      <c r="BCY43" s="1166"/>
      <c r="BCZ43" s="1167"/>
      <c r="BDA43" s="1168"/>
      <c r="BDB43" s="1168"/>
      <c r="BDC43" s="1166"/>
      <c r="BDD43" s="1167"/>
      <c r="BDE43" s="1168"/>
      <c r="BDF43" s="1168"/>
      <c r="BDG43" s="1166"/>
      <c r="BDH43" s="1167"/>
      <c r="BDI43" s="1168"/>
      <c r="BDJ43" s="1168"/>
      <c r="BDK43" s="1166"/>
      <c r="BDL43" s="1167"/>
      <c r="BDM43" s="1168"/>
      <c r="BDN43" s="1168"/>
      <c r="BDO43" s="1166"/>
      <c r="BDP43" s="1167"/>
      <c r="BDQ43" s="1168"/>
      <c r="BDR43" s="1168"/>
      <c r="BDS43" s="1166"/>
      <c r="BDT43" s="1167"/>
      <c r="BDU43" s="1168"/>
      <c r="BDV43" s="1168"/>
      <c r="BDW43" s="1166"/>
      <c r="BDX43" s="1167"/>
      <c r="BDY43" s="1168"/>
      <c r="BDZ43" s="1168"/>
      <c r="BEA43" s="1166"/>
      <c r="BEB43" s="1167"/>
      <c r="BEC43" s="1168"/>
      <c r="BED43" s="1168"/>
      <c r="BEE43" s="1166"/>
      <c r="BEF43" s="1167"/>
      <c r="BEG43" s="1168"/>
      <c r="BEH43" s="1168"/>
      <c r="BEI43" s="1166"/>
      <c r="BEJ43" s="1167"/>
      <c r="BEK43" s="1168"/>
      <c r="BEL43" s="1168"/>
      <c r="BEM43" s="1166"/>
      <c r="BEN43" s="1167"/>
      <c r="BEO43" s="1168"/>
      <c r="BEP43" s="1168"/>
      <c r="BEQ43" s="1166"/>
      <c r="BER43" s="1167"/>
      <c r="BES43" s="1168"/>
      <c r="BET43" s="1168"/>
      <c r="BEU43" s="1166"/>
      <c r="BEV43" s="1167"/>
      <c r="BEW43" s="1168"/>
      <c r="BEX43" s="1168"/>
      <c r="BEY43" s="1166"/>
      <c r="BEZ43" s="1167"/>
      <c r="BFA43" s="1168"/>
      <c r="BFB43" s="1168"/>
      <c r="BFC43" s="1166"/>
      <c r="BFD43" s="1167"/>
      <c r="BFE43" s="1168"/>
      <c r="BFF43" s="1168"/>
      <c r="BFG43" s="1166"/>
      <c r="BFH43" s="1167"/>
      <c r="BFI43" s="1168"/>
      <c r="BFJ43" s="1168"/>
      <c r="BFK43" s="1166"/>
      <c r="BFL43" s="1167"/>
      <c r="BFM43" s="1168"/>
      <c r="BFN43" s="1168"/>
      <c r="BFO43" s="1166"/>
      <c r="BFP43" s="1167"/>
      <c r="BFQ43" s="1168"/>
      <c r="BFR43" s="1168"/>
      <c r="BFS43" s="1166"/>
      <c r="BFT43" s="1167"/>
      <c r="BFU43" s="1168"/>
      <c r="BFV43" s="1168"/>
      <c r="BFW43" s="1166"/>
      <c r="BFX43" s="1167"/>
      <c r="BFY43" s="1168"/>
      <c r="BFZ43" s="1168"/>
      <c r="BGA43" s="1166"/>
      <c r="BGB43" s="1167"/>
      <c r="BGC43" s="1168"/>
      <c r="BGD43" s="1168"/>
      <c r="BGE43" s="1166"/>
      <c r="BGF43" s="1167"/>
      <c r="BGG43" s="1168"/>
      <c r="BGH43" s="1168"/>
      <c r="BGI43" s="1166"/>
      <c r="BGJ43" s="1167"/>
      <c r="BGK43" s="1168"/>
      <c r="BGL43" s="1168"/>
      <c r="BGM43" s="1166"/>
      <c r="BGN43" s="1167"/>
      <c r="BGO43" s="1168"/>
      <c r="BGP43" s="1168"/>
      <c r="BGQ43" s="1166"/>
      <c r="BGR43" s="1167"/>
      <c r="BGS43" s="1168"/>
      <c r="BGT43" s="1168"/>
      <c r="BGU43" s="1166"/>
      <c r="BGV43" s="1167"/>
      <c r="BGW43" s="1168"/>
      <c r="BGX43" s="1168"/>
      <c r="BGY43" s="1166"/>
      <c r="BGZ43" s="1167"/>
      <c r="BHA43" s="1168"/>
      <c r="BHB43" s="1168"/>
      <c r="BHC43" s="1166"/>
      <c r="BHD43" s="1167"/>
      <c r="BHE43" s="1168"/>
      <c r="BHF43" s="1168"/>
      <c r="BHG43" s="1166"/>
      <c r="BHH43" s="1167"/>
      <c r="BHI43" s="1168"/>
      <c r="BHJ43" s="1168"/>
      <c r="BHK43" s="1166"/>
      <c r="BHL43" s="1167"/>
      <c r="BHM43" s="1168"/>
      <c r="BHN43" s="1168"/>
      <c r="BHO43" s="1166"/>
      <c r="BHP43" s="1167"/>
      <c r="BHQ43" s="1168"/>
      <c r="BHR43" s="1168"/>
      <c r="BHS43" s="1166"/>
      <c r="BHT43" s="1167"/>
      <c r="BHU43" s="1168"/>
      <c r="BHV43" s="1168"/>
      <c r="BHW43" s="1166"/>
      <c r="BHX43" s="1167"/>
      <c r="BHY43" s="1168"/>
      <c r="BHZ43" s="1168"/>
      <c r="BIA43" s="1166"/>
      <c r="BIB43" s="1167"/>
      <c r="BIC43" s="1168"/>
      <c r="BID43" s="1168"/>
      <c r="BIE43" s="1166"/>
      <c r="BIF43" s="1167"/>
      <c r="BIG43" s="1168"/>
      <c r="BIH43" s="1168"/>
      <c r="BII43" s="1166"/>
      <c r="BIJ43" s="1167"/>
      <c r="BIK43" s="1168"/>
      <c r="BIL43" s="1168"/>
      <c r="BIM43" s="1166"/>
      <c r="BIN43" s="1167"/>
      <c r="BIO43" s="1168"/>
      <c r="BIP43" s="1168"/>
      <c r="BIQ43" s="1166"/>
      <c r="BIR43" s="1167"/>
      <c r="BIS43" s="1168"/>
      <c r="BIT43" s="1168"/>
      <c r="BIU43" s="1166"/>
      <c r="BIV43" s="1167"/>
      <c r="BIW43" s="1168"/>
      <c r="BIX43" s="1168"/>
      <c r="BIY43" s="1166"/>
      <c r="BIZ43" s="1167"/>
      <c r="BJA43" s="1168"/>
      <c r="BJB43" s="1168"/>
      <c r="BJC43" s="1166"/>
      <c r="BJD43" s="1167"/>
      <c r="BJE43" s="1168"/>
      <c r="BJF43" s="1168"/>
      <c r="BJG43" s="1166"/>
      <c r="BJH43" s="1167"/>
      <c r="BJI43" s="1168"/>
      <c r="BJJ43" s="1168"/>
      <c r="BJK43" s="1166"/>
      <c r="BJL43" s="1167"/>
      <c r="BJM43" s="1168"/>
      <c r="BJN43" s="1168"/>
      <c r="BJO43" s="1166"/>
      <c r="BJP43" s="1167"/>
      <c r="BJQ43" s="1168"/>
      <c r="BJR43" s="1168"/>
      <c r="BJS43" s="1166"/>
      <c r="BJT43" s="1167"/>
      <c r="BJU43" s="1168"/>
      <c r="BJV43" s="1168"/>
      <c r="BJW43" s="1166"/>
      <c r="BJX43" s="1167"/>
      <c r="BJY43" s="1168"/>
      <c r="BJZ43" s="1168"/>
      <c r="BKA43" s="1166"/>
      <c r="BKB43" s="1167"/>
      <c r="BKC43" s="1168"/>
      <c r="BKD43" s="1168"/>
      <c r="BKE43" s="1166"/>
      <c r="BKF43" s="1167"/>
      <c r="BKG43" s="1168"/>
      <c r="BKH43" s="1168"/>
      <c r="BKI43" s="1166"/>
      <c r="BKJ43" s="1167"/>
      <c r="BKK43" s="1168"/>
      <c r="BKL43" s="1168"/>
      <c r="BKM43" s="1166"/>
      <c r="BKN43" s="1167"/>
      <c r="BKO43" s="1168"/>
      <c r="BKP43" s="1168"/>
      <c r="BKQ43" s="1166"/>
      <c r="BKR43" s="1167"/>
      <c r="BKS43" s="1168"/>
      <c r="BKT43" s="1168"/>
      <c r="BKU43" s="1166"/>
      <c r="BKV43" s="1167"/>
      <c r="BKW43" s="1168"/>
      <c r="BKX43" s="1168"/>
      <c r="BKY43" s="1166"/>
      <c r="BKZ43" s="1167"/>
      <c r="BLA43" s="1168"/>
      <c r="BLB43" s="1168"/>
      <c r="BLC43" s="1166"/>
      <c r="BLD43" s="1167"/>
      <c r="BLE43" s="1168"/>
      <c r="BLF43" s="1168"/>
      <c r="BLG43" s="1166"/>
      <c r="BLH43" s="1167"/>
      <c r="BLI43" s="1168"/>
      <c r="BLJ43" s="1168"/>
      <c r="BLK43" s="1166"/>
      <c r="BLL43" s="1167"/>
      <c r="BLM43" s="1168"/>
      <c r="BLN43" s="1168"/>
      <c r="BLO43" s="1166"/>
      <c r="BLP43" s="1167"/>
      <c r="BLQ43" s="1168"/>
      <c r="BLR43" s="1168"/>
      <c r="BLS43" s="1166"/>
      <c r="BLT43" s="1167"/>
      <c r="BLU43" s="1168"/>
      <c r="BLV43" s="1168"/>
      <c r="BLW43" s="1166"/>
      <c r="BLX43" s="1167"/>
      <c r="BLY43" s="1168"/>
      <c r="BLZ43" s="1168"/>
      <c r="BMA43" s="1166"/>
      <c r="BMB43" s="1167"/>
      <c r="BMC43" s="1168"/>
      <c r="BMD43" s="1168"/>
      <c r="BME43" s="1166"/>
      <c r="BMF43" s="1167"/>
      <c r="BMG43" s="1168"/>
      <c r="BMH43" s="1168"/>
      <c r="BMI43" s="1166"/>
      <c r="BMJ43" s="1167"/>
      <c r="BMK43" s="1168"/>
      <c r="BML43" s="1168"/>
      <c r="BMM43" s="1166"/>
      <c r="BMN43" s="1167"/>
      <c r="BMO43" s="1168"/>
      <c r="BMP43" s="1168"/>
      <c r="BMQ43" s="1166"/>
      <c r="BMR43" s="1167"/>
      <c r="BMS43" s="1168"/>
      <c r="BMT43" s="1168"/>
      <c r="BMU43" s="1166"/>
      <c r="BMV43" s="1167"/>
      <c r="BMW43" s="1168"/>
      <c r="BMX43" s="1168"/>
      <c r="BMY43" s="1166"/>
      <c r="BMZ43" s="1167"/>
      <c r="BNA43" s="1168"/>
      <c r="BNB43" s="1168"/>
      <c r="BNC43" s="1166"/>
      <c r="BND43" s="1167"/>
      <c r="BNE43" s="1168"/>
      <c r="BNF43" s="1168"/>
      <c r="BNG43" s="1166"/>
      <c r="BNH43" s="1167"/>
      <c r="BNI43" s="1168"/>
      <c r="BNJ43" s="1168"/>
      <c r="BNK43" s="1166"/>
      <c r="BNL43" s="1167"/>
      <c r="BNM43" s="1168"/>
      <c r="BNN43" s="1168"/>
      <c r="BNO43" s="1166"/>
      <c r="BNP43" s="1167"/>
      <c r="BNQ43" s="1168"/>
      <c r="BNR43" s="1168"/>
      <c r="BNS43" s="1166"/>
      <c r="BNT43" s="1167"/>
      <c r="BNU43" s="1168"/>
      <c r="BNV43" s="1168"/>
      <c r="BNW43" s="1166"/>
      <c r="BNX43" s="1167"/>
      <c r="BNY43" s="1168"/>
      <c r="BNZ43" s="1168"/>
      <c r="BOA43" s="1166"/>
      <c r="BOB43" s="1167"/>
      <c r="BOC43" s="1168"/>
      <c r="BOD43" s="1168"/>
      <c r="BOE43" s="1166"/>
      <c r="BOF43" s="1167"/>
      <c r="BOG43" s="1168"/>
      <c r="BOH43" s="1168"/>
      <c r="BOI43" s="1166"/>
      <c r="BOJ43" s="1167"/>
      <c r="BOK43" s="1168"/>
      <c r="BOL43" s="1168"/>
      <c r="BOM43" s="1166"/>
      <c r="BON43" s="1167"/>
      <c r="BOO43" s="1168"/>
      <c r="BOP43" s="1168"/>
      <c r="BOQ43" s="1166"/>
      <c r="BOR43" s="1167"/>
      <c r="BOS43" s="1168"/>
      <c r="BOT43" s="1168"/>
      <c r="BOU43" s="1166"/>
      <c r="BOV43" s="1167"/>
      <c r="BOW43" s="1168"/>
      <c r="BOX43" s="1168"/>
      <c r="BOY43" s="1166"/>
      <c r="BOZ43" s="1167"/>
      <c r="BPA43" s="1168"/>
      <c r="BPB43" s="1168"/>
      <c r="BPC43" s="1166"/>
      <c r="BPD43" s="1167"/>
      <c r="BPE43" s="1168"/>
      <c r="BPF43" s="1168"/>
      <c r="BPG43" s="1166"/>
      <c r="BPH43" s="1167"/>
      <c r="BPI43" s="1168"/>
      <c r="BPJ43" s="1168"/>
      <c r="BPK43" s="1166"/>
      <c r="BPL43" s="1167"/>
      <c r="BPM43" s="1168"/>
      <c r="BPN43" s="1168"/>
      <c r="BPO43" s="1166"/>
      <c r="BPP43" s="1167"/>
      <c r="BPQ43" s="1168"/>
      <c r="BPR43" s="1168"/>
      <c r="BPS43" s="1166"/>
      <c r="BPT43" s="1167"/>
      <c r="BPU43" s="1168"/>
      <c r="BPV43" s="1168"/>
      <c r="BPW43" s="1166"/>
      <c r="BPX43" s="1167"/>
      <c r="BPY43" s="1168"/>
      <c r="BPZ43" s="1168"/>
      <c r="BQA43" s="1166"/>
      <c r="BQB43" s="1167"/>
      <c r="BQC43" s="1168"/>
      <c r="BQD43" s="1168"/>
      <c r="BQE43" s="1166"/>
      <c r="BQF43" s="1167"/>
      <c r="BQG43" s="1168"/>
      <c r="BQH43" s="1168"/>
      <c r="BQI43" s="1166"/>
      <c r="BQJ43" s="1167"/>
      <c r="BQK43" s="1168"/>
      <c r="BQL43" s="1168"/>
      <c r="BQM43" s="1166"/>
      <c r="BQN43" s="1167"/>
      <c r="BQO43" s="1168"/>
      <c r="BQP43" s="1168"/>
      <c r="BQQ43" s="1166"/>
      <c r="BQR43" s="1167"/>
      <c r="BQS43" s="1168"/>
      <c r="BQT43" s="1168"/>
      <c r="BQU43" s="1166"/>
      <c r="BQV43" s="1167"/>
      <c r="BQW43" s="1168"/>
      <c r="BQX43" s="1168"/>
      <c r="BQY43" s="1166"/>
      <c r="BQZ43" s="1167"/>
      <c r="BRA43" s="1168"/>
      <c r="BRB43" s="1168"/>
      <c r="BRC43" s="1166"/>
      <c r="BRD43" s="1167"/>
      <c r="BRE43" s="1168"/>
      <c r="BRF43" s="1168"/>
      <c r="BRG43" s="1166"/>
      <c r="BRH43" s="1167"/>
      <c r="BRI43" s="1168"/>
      <c r="BRJ43" s="1168"/>
      <c r="BRK43" s="1166"/>
      <c r="BRL43" s="1167"/>
      <c r="BRM43" s="1168"/>
      <c r="BRN43" s="1168"/>
      <c r="BRO43" s="1166"/>
      <c r="BRP43" s="1167"/>
      <c r="BRQ43" s="1168"/>
      <c r="BRR43" s="1168"/>
      <c r="BRS43" s="1166"/>
      <c r="BRT43" s="1167"/>
      <c r="BRU43" s="1168"/>
      <c r="BRV43" s="1168"/>
      <c r="BRW43" s="1166"/>
      <c r="BRX43" s="1167"/>
      <c r="BRY43" s="1168"/>
      <c r="BRZ43" s="1168"/>
      <c r="BSA43" s="1166"/>
      <c r="BSB43" s="1167"/>
      <c r="BSC43" s="1168"/>
      <c r="BSD43" s="1168"/>
      <c r="BSE43" s="1166"/>
      <c r="BSF43" s="1167"/>
      <c r="BSG43" s="1168"/>
      <c r="BSH43" s="1168"/>
      <c r="BSI43" s="1166"/>
      <c r="BSJ43" s="1167"/>
      <c r="BSK43" s="1168"/>
      <c r="BSL43" s="1168"/>
      <c r="BSM43" s="1166"/>
      <c r="BSN43" s="1167"/>
      <c r="BSO43" s="1168"/>
      <c r="BSP43" s="1168"/>
      <c r="BSQ43" s="1166"/>
      <c r="BSR43" s="1167"/>
      <c r="BSS43" s="1168"/>
      <c r="BST43" s="1168"/>
      <c r="BSU43" s="1166"/>
      <c r="BSV43" s="1167"/>
      <c r="BSW43" s="1168"/>
      <c r="BSX43" s="1168"/>
      <c r="BSY43" s="1166"/>
      <c r="BSZ43" s="1167"/>
      <c r="BTA43" s="1168"/>
      <c r="BTB43" s="1168"/>
      <c r="BTC43" s="1166"/>
      <c r="BTD43" s="1167"/>
      <c r="BTE43" s="1168"/>
      <c r="BTF43" s="1168"/>
      <c r="BTG43" s="1166"/>
      <c r="BTH43" s="1167"/>
      <c r="BTI43" s="1168"/>
      <c r="BTJ43" s="1168"/>
      <c r="BTK43" s="1166"/>
      <c r="BTL43" s="1167"/>
      <c r="BTM43" s="1168"/>
      <c r="BTN43" s="1168"/>
      <c r="BTO43" s="1166"/>
      <c r="BTP43" s="1167"/>
      <c r="BTQ43" s="1168"/>
      <c r="BTR43" s="1168"/>
      <c r="BTS43" s="1166"/>
      <c r="BTT43" s="1167"/>
      <c r="BTU43" s="1168"/>
      <c r="BTV43" s="1168"/>
      <c r="BTW43" s="1166"/>
      <c r="BTX43" s="1167"/>
      <c r="BTY43" s="1168"/>
      <c r="BTZ43" s="1168"/>
      <c r="BUA43" s="1166"/>
      <c r="BUB43" s="1167"/>
      <c r="BUC43" s="1168"/>
      <c r="BUD43" s="1168"/>
      <c r="BUE43" s="1166"/>
      <c r="BUF43" s="1167"/>
      <c r="BUG43" s="1168"/>
      <c r="BUH43" s="1168"/>
      <c r="BUI43" s="1166"/>
      <c r="BUJ43" s="1167"/>
      <c r="BUK43" s="1168"/>
      <c r="BUL43" s="1168"/>
      <c r="BUM43" s="1166"/>
      <c r="BUN43" s="1167"/>
      <c r="BUO43" s="1168"/>
      <c r="BUP43" s="1168"/>
      <c r="BUQ43" s="1166"/>
      <c r="BUR43" s="1167"/>
      <c r="BUS43" s="1168"/>
      <c r="BUT43" s="1168"/>
      <c r="BUU43" s="1166"/>
      <c r="BUV43" s="1167"/>
      <c r="BUW43" s="1168"/>
      <c r="BUX43" s="1168"/>
      <c r="BUY43" s="1166"/>
      <c r="BUZ43" s="1167"/>
      <c r="BVA43" s="1168"/>
      <c r="BVB43" s="1168"/>
      <c r="BVC43" s="1166"/>
      <c r="BVD43" s="1167"/>
      <c r="BVE43" s="1168"/>
      <c r="BVF43" s="1168"/>
      <c r="BVG43" s="1166"/>
      <c r="BVH43" s="1167"/>
      <c r="BVI43" s="1168"/>
      <c r="BVJ43" s="1168"/>
      <c r="BVK43" s="1166"/>
      <c r="BVL43" s="1167"/>
      <c r="BVM43" s="1168"/>
      <c r="BVN43" s="1168"/>
      <c r="BVO43" s="1166"/>
      <c r="BVP43" s="1167"/>
      <c r="BVQ43" s="1168"/>
      <c r="BVR43" s="1168"/>
      <c r="BVS43" s="1166"/>
      <c r="BVT43" s="1167"/>
      <c r="BVU43" s="1168"/>
      <c r="BVV43" s="1168"/>
      <c r="BVW43" s="1166"/>
      <c r="BVX43" s="1167"/>
      <c r="BVY43" s="1168"/>
      <c r="BVZ43" s="1168"/>
      <c r="BWA43" s="1166"/>
      <c r="BWB43" s="1167"/>
      <c r="BWC43" s="1168"/>
      <c r="BWD43" s="1168"/>
      <c r="BWE43" s="1166"/>
      <c r="BWF43" s="1167"/>
      <c r="BWG43" s="1168"/>
      <c r="BWH43" s="1168"/>
      <c r="BWI43" s="1166"/>
      <c r="BWJ43" s="1167"/>
      <c r="BWK43" s="1168"/>
      <c r="BWL43" s="1168"/>
      <c r="BWM43" s="1166"/>
      <c r="BWN43" s="1167"/>
      <c r="BWO43" s="1168"/>
      <c r="BWP43" s="1168"/>
      <c r="BWQ43" s="1166"/>
      <c r="BWR43" s="1167"/>
      <c r="BWS43" s="1168"/>
      <c r="BWT43" s="1168"/>
      <c r="BWU43" s="1166"/>
      <c r="BWV43" s="1167"/>
      <c r="BWW43" s="1168"/>
      <c r="BWX43" s="1168"/>
      <c r="BWY43" s="1166"/>
      <c r="BWZ43" s="1167"/>
      <c r="BXA43" s="1168"/>
      <c r="BXB43" s="1168"/>
      <c r="BXC43" s="1166"/>
      <c r="BXD43" s="1167"/>
      <c r="BXE43" s="1168"/>
      <c r="BXF43" s="1168"/>
      <c r="BXG43" s="1166"/>
      <c r="BXH43" s="1167"/>
      <c r="BXI43" s="1168"/>
      <c r="BXJ43" s="1168"/>
      <c r="BXK43" s="1166"/>
      <c r="BXL43" s="1167"/>
      <c r="BXM43" s="1168"/>
      <c r="BXN43" s="1168"/>
      <c r="BXO43" s="1166"/>
      <c r="BXP43" s="1167"/>
      <c r="BXQ43" s="1168"/>
      <c r="BXR43" s="1168"/>
      <c r="BXS43" s="1166"/>
      <c r="BXT43" s="1167"/>
      <c r="BXU43" s="1168"/>
      <c r="BXV43" s="1168"/>
      <c r="BXW43" s="1166"/>
      <c r="BXX43" s="1167"/>
      <c r="BXY43" s="1168"/>
      <c r="BXZ43" s="1168"/>
      <c r="BYA43" s="1166"/>
      <c r="BYB43" s="1167"/>
      <c r="BYC43" s="1168"/>
      <c r="BYD43" s="1168"/>
      <c r="BYE43" s="1166"/>
      <c r="BYF43" s="1167"/>
      <c r="BYG43" s="1168"/>
      <c r="BYH43" s="1168"/>
      <c r="BYI43" s="1166"/>
      <c r="BYJ43" s="1167"/>
      <c r="BYK43" s="1168"/>
      <c r="BYL43" s="1168"/>
      <c r="BYM43" s="1166"/>
      <c r="BYN43" s="1167"/>
      <c r="BYO43" s="1168"/>
      <c r="BYP43" s="1168"/>
      <c r="BYQ43" s="1166"/>
      <c r="BYR43" s="1167"/>
      <c r="BYS43" s="1168"/>
      <c r="BYT43" s="1168"/>
      <c r="BYU43" s="1166"/>
      <c r="BYV43" s="1167"/>
      <c r="BYW43" s="1168"/>
      <c r="BYX43" s="1168"/>
      <c r="BYY43" s="1166"/>
      <c r="BYZ43" s="1167"/>
      <c r="BZA43" s="1168"/>
      <c r="BZB43" s="1168"/>
      <c r="BZC43" s="1166"/>
      <c r="BZD43" s="1167"/>
      <c r="BZE43" s="1168"/>
      <c r="BZF43" s="1168"/>
      <c r="BZG43" s="1166"/>
      <c r="BZH43" s="1167"/>
      <c r="BZI43" s="1168"/>
      <c r="BZJ43" s="1168"/>
      <c r="BZK43" s="1166"/>
      <c r="BZL43" s="1167"/>
      <c r="BZM43" s="1168"/>
      <c r="BZN43" s="1168"/>
      <c r="BZO43" s="1166"/>
      <c r="BZP43" s="1167"/>
      <c r="BZQ43" s="1168"/>
      <c r="BZR43" s="1168"/>
      <c r="BZS43" s="1166"/>
      <c r="BZT43" s="1167"/>
      <c r="BZU43" s="1168"/>
      <c r="BZV43" s="1168"/>
      <c r="BZW43" s="1166"/>
      <c r="BZX43" s="1167"/>
      <c r="BZY43" s="1168"/>
      <c r="BZZ43" s="1168"/>
      <c r="CAA43" s="1166"/>
      <c r="CAB43" s="1167"/>
      <c r="CAC43" s="1168"/>
      <c r="CAD43" s="1168"/>
      <c r="CAE43" s="1166"/>
      <c r="CAF43" s="1167"/>
      <c r="CAG43" s="1168"/>
      <c r="CAH43" s="1168"/>
      <c r="CAI43" s="1166"/>
      <c r="CAJ43" s="1167"/>
      <c r="CAK43" s="1168"/>
      <c r="CAL43" s="1168"/>
      <c r="CAM43" s="1166"/>
      <c r="CAN43" s="1167"/>
      <c r="CAO43" s="1168"/>
      <c r="CAP43" s="1168"/>
      <c r="CAQ43" s="1166"/>
      <c r="CAR43" s="1167"/>
      <c r="CAS43" s="1168"/>
      <c r="CAT43" s="1168"/>
      <c r="CAU43" s="1166"/>
      <c r="CAV43" s="1167"/>
      <c r="CAW43" s="1168"/>
      <c r="CAX43" s="1168"/>
      <c r="CAY43" s="1166"/>
      <c r="CAZ43" s="1167"/>
      <c r="CBA43" s="1168"/>
      <c r="CBB43" s="1168"/>
      <c r="CBC43" s="1166"/>
      <c r="CBD43" s="1167"/>
      <c r="CBE43" s="1168"/>
      <c r="CBF43" s="1168"/>
      <c r="CBG43" s="1166"/>
      <c r="CBH43" s="1167"/>
      <c r="CBI43" s="1168"/>
      <c r="CBJ43" s="1168"/>
      <c r="CBK43" s="1166"/>
      <c r="CBL43" s="1167"/>
      <c r="CBM43" s="1168"/>
      <c r="CBN43" s="1168"/>
      <c r="CBO43" s="1166"/>
      <c r="CBP43" s="1167"/>
      <c r="CBQ43" s="1168"/>
      <c r="CBR43" s="1168"/>
      <c r="CBS43" s="1166"/>
      <c r="CBT43" s="1167"/>
      <c r="CBU43" s="1168"/>
      <c r="CBV43" s="1168"/>
      <c r="CBW43" s="1166"/>
      <c r="CBX43" s="1167"/>
      <c r="CBY43" s="1168"/>
      <c r="CBZ43" s="1168"/>
      <c r="CCA43" s="1166"/>
      <c r="CCB43" s="1167"/>
      <c r="CCC43" s="1168"/>
      <c r="CCD43" s="1168"/>
      <c r="CCE43" s="1166"/>
      <c r="CCF43" s="1167"/>
      <c r="CCG43" s="1168"/>
      <c r="CCH43" s="1168"/>
      <c r="CCI43" s="1166"/>
      <c r="CCJ43" s="1167"/>
      <c r="CCK43" s="1168"/>
      <c r="CCL43" s="1168"/>
      <c r="CCM43" s="1166"/>
      <c r="CCN43" s="1167"/>
      <c r="CCO43" s="1168"/>
      <c r="CCP43" s="1168"/>
      <c r="CCQ43" s="1166"/>
      <c r="CCR43" s="1167"/>
      <c r="CCS43" s="1168"/>
      <c r="CCT43" s="1168"/>
      <c r="CCU43" s="1166"/>
      <c r="CCV43" s="1167"/>
      <c r="CCW43" s="1168"/>
      <c r="CCX43" s="1168"/>
      <c r="CCY43" s="1166"/>
      <c r="CCZ43" s="1167"/>
      <c r="CDA43" s="1168"/>
      <c r="CDB43" s="1168"/>
      <c r="CDC43" s="1166"/>
      <c r="CDD43" s="1167"/>
      <c r="CDE43" s="1168"/>
      <c r="CDF43" s="1168"/>
      <c r="CDG43" s="1166"/>
      <c r="CDH43" s="1167"/>
      <c r="CDI43" s="1168"/>
      <c r="CDJ43" s="1168"/>
      <c r="CDK43" s="1166"/>
      <c r="CDL43" s="1167"/>
      <c r="CDM43" s="1168"/>
      <c r="CDN43" s="1168"/>
      <c r="CDO43" s="1166"/>
      <c r="CDP43" s="1167"/>
      <c r="CDQ43" s="1168"/>
      <c r="CDR43" s="1168"/>
      <c r="CDS43" s="1166"/>
      <c r="CDT43" s="1167"/>
      <c r="CDU43" s="1168"/>
      <c r="CDV43" s="1168"/>
      <c r="CDW43" s="1166"/>
      <c r="CDX43" s="1167"/>
      <c r="CDY43" s="1168"/>
      <c r="CDZ43" s="1168"/>
      <c r="CEA43" s="1166"/>
      <c r="CEB43" s="1167"/>
      <c r="CEC43" s="1168"/>
      <c r="CED43" s="1168"/>
      <c r="CEE43" s="1166"/>
      <c r="CEF43" s="1167"/>
      <c r="CEG43" s="1168"/>
      <c r="CEH43" s="1168"/>
      <c r="CEI43" s="1166"/>
      <c r="CEJ43" s="1167"/>
      <c r="CEK43" s="1168"/>
      <c r="CEL43" s="1168"/>
      <c r="CEM43" s="1166"/>
      <c r="CEN43" s="1167"/>
      <c r="CEO43" s="1168"/>
      <c r="CEP43" s="1168"/>
      <c r="CEQ43" s="1166"/>
      <c r="CER43" s="1167"/>
      <c r="CES43" s="1168"/>
      <c r="CET43" s="1168"/>
      <c r="CEU43" s="1166"/>
      <c r="CEV43" s="1167"/>
      <c r="CEW43" s="1168"/>
      <c r="CEX43" s="1168"/>
      <c r="CEY43" s="1166"/>
      <c r="CEZ43" s="1167"/>
      <c r="CFA43" s="1168"/>
      <c r="CFB43" s="1168"/>
      <c r="CFC43" s="1166"/>
      <c r="CFD43" s="1167"/>
      <c r="CFE43" s="1168"/>
      <c r="CFF43" s="1168"/>
      <c r="CFG43" s="1166"/>
      <c r="CFH43" s="1167"/>
      <c r="CFI43" s="1168"/>
      <c r="CFJ43" s="1168"/>
      <c r="CFK43" s="1166"/>
      <c r="CFL43" s="1167"/>
      <c r="CFM43" s="1168"/>
      <c r="CFN43" s="1168"/>
      <c r="CFO43" s="1166"/>
      <c r="CFP43" s="1167"/>
      <c r="CFQ43" s="1168"/>
      <c r="CFR43" s="1168"/>
      <c r="CFS43" s="1166"/>
      <c r="CFT43" s="1167"/>
      <c r="CFU43" s="1168"/>
      <c r="CFV43" s="1168"/>
      <c r="CFW43" s="1166"/>
      <c r="CFX43" s="1167"/>
      <c r="CFY43" s="1168"/>
      <c r="CFZ43" s="1168"/>
      <c r="CGA43" s="1166"/>
      <c r="CGB43" s="1167"/>
      <c r="CGC43" s="1168"/>
      <c r="CGD43" s="1168"/>
      <c r="CGE43" s="1166"/>
      <c r="CGF43" s="1167"/>
      <c r="CGG43" s="1168"/>
      <c r="CGH43" s="1168"/>
      <c r="CGI43" s="1166"/>
      <c r="CGJ43" s="1167"/>
      <c r="CGK43" s="1168"/>
      <c r="CGL43" s="1168"/>
      <c r="CGM43" s="1166"/>
      <c r="CGN43" s="1167"/>
      <c r="CGO43" s="1168"/>
      <c r="CGP43" s="1168"/>
      <c r="CGQ43" s="1166"/>
      <c r="CGR43" s="1167"/>
      <c r="CGS43" s="1168"/>
      <c r="CGT43" s="1168"/>
      <c r="CGU43" s="1166"/>
      <c r="CGV43" s="1167"/>
      <c r="CGW43" s="1168"/>
      <c r="CGX43" s="1168"/>
      <c r="CGY43" s="1166"/>
      <c r="CGZ43" s="1167"/>
      <c r="CHA43" s="1168"/>
      <c r="CHB43" s="1168"/>
      <c r="CHC43" s="1166"/>
      <c r="CHD43" s="1167"/>
      <c r="CHE43" s="1168"/>
      <c r="CHF43" s="1168"/>
      <c r="CHG43" s="1166"/>
      <c r="CHH43" s="1167"/>
      <c r="CHI43" s="1168"/>
      <c r="CHJ43" s="1168"/>
      <c r="CHK43" s="1166"/>
      <c r="CHL43" s="1167"/>
      <c r="CHM43" s="1168"/>
      <c r="CHN43" s="1168"/>
      <c r="CHO43" s="1166"/>
      <c r="CHP43" s="1167"/>
      <c r="CHQ43" s="1168"/>
      <c r="CHR43" s="1168"/>
      <c r="CHS43" s="1166"/>
      <c r="CHT43" s="1167"/>
      <c r="CHU43" s="1168"/>
      <c r="CHV43" s="1168"/>
      <c r="CHW43" s="1166"/>
      <c r="CHX43" s="1167"/>
      <c r="CHY43" s="1168"/>
      <c r="CHZ43" s="1168"/>
      <c r="CIA43" s="1166"/>
      <c r="CIB43" s="1167"/>
      <c r="CIC43" s="1168"/>
      <c r="CID43" s="1168"/>
      <c r="CIE43" s="1166"/>
      <c r="CIF43" s="1167"/>
      <c r="CIG43" s="1168"/>
      <c r="CIH43" s="1168"/>
      <c r="CII43" s="1166"/>
      <c r="CIJ43" s="1167"/>
      <c r="CIK43" s="1168"/>
      <c r="CIL43" s="1168"/>
      <c r="CIM43" s="1166"/>
      <c r="CIN43" s="1167"/>
      <c r="CIO43" s="1168"/>
      <c r="CIP43" s="1168"/>
      <c r="CIQ43" s="1166"/>
      <c r="CIR43" s="1167"/>
      <c r="CIS43" s="1168"/>
      <c r="CIT43" s="1168"/>
      <c r="CIU43" s="1166"/>
      <c r="CIV43" s="1167"/>
      <c r="CIW43" s="1168"/>
      <c r="CIX43" s="1168"/>
      <c r="CIY43" s="1166"/>
      <c r="CIZ43" s="1167"/>
      <c r="CJA43" s="1168"/>
      <c r="CJB43" s="1168"/>
      <c r="CJC43" s="1166"/>
      <c r="CJD43" s="1167"/>
      <c r="CJE43" s="1168"/>
      <c r="CJF43" s="1168"/>
      <c r="CJG43" s="1166"/>
      <c r="CJH43" s="1167"/>
      <c r="CJI43" s="1168"/>
      <c r="CJJ43" s="1168"/>
      <c r="CJK43" s="1166"/>
      <c r="CJL43" s="1167"/>
      <c r="CJM43" s="1168"/>
      <c r="CJN43" s="1168"/>
      <c r="CJO43" s="1166"/>
      <c r="CJP43" s="1167"/>
      <c r="CJQ43" s="1168"/>
      <c r="CJR43" s="1168"/>
      <c r="CJS43" s="1166"/>
      <c r="CJT43" s="1167"/>
      <c r="CJU43" s="1168"/>
      <c r="CJV43" s="1168"/>
      <c r="CJW43" s="1166"/>
      <c r="CJX43" s="1167"/>
      <c r="CJY43" s="1168"/>
      <c r="CJZ43" s="1168"/>
      <c r="CKA43" s="1166"/>
      <c r="CKB43" s="1167"/>
      <c r="CKC43" s="1168"/>
      <c r="CKD43" s="1168"/>
      <c r="CKE43" s="1166"/>
      <c r="CKF43" s="1167"/>
      <c r="CKG43" s="1168"/>
      <c r="CKH43" s="1168"/>
      <c r="CKI43" s="1166"/>
      <c r="CKJ43" s="1167"/>
      <c r="CKK43" s="1168"/>
      <c r="CKL43" s="1168"/>
      <c r="CKM43" s="1166"/>
      <c r="CKN43" s="1167"/>
      <c r="CKO43" s="1168"/>
      <c r="CKP43" s="1168"/>
      <c r="CKQ43" s="1166"/>
      <c r="CKR43" s="1167"/>
      <c r="CKS43" s="1168"/>
      <c r="CKT43" s="1168"/>
      <c r="CKU43" s="1166"/>
      <c r="CKV43" s="1167"/>
      <c r="CKW43" s="1168"/>
      <c r="CKX43" s="1168"/>
      <c r="CKY43" s="1166"/>
      <c r="CKZ43" s="1167"/>
      <c r="CLA43" s="1168"/>
      <c r="CLB43" s="1168"/>
      <c r="CLC43" s="1166"/>
      <c r="CLD43" s="1167"/>
      <c r="CLE43" s="1168"/>
      <c r="CLF43" s="1168"/>
      <c r="CLG43" s="1166"/>
      <c r="CLH43" s="1167"/>
      <c r="CLI43" s="1168"/>
      <c r="CLJ43" s="1168"/>
      <c r="CLK43" s="1166"/>
      <c r="CLL43" s="1167"/>
      <c r="CLM43" s="1168"/>
      <c r="CLN43" s="1168"/>
      <c r="CLO43" s="1166"/>
      <c r="CLP43" s="1167"/>
      <c r="CLQ43" s="1168"/>
      <c r="CLR43" s="1168"/>
      <c r="CLS43" s="1166"/>
      <c r="CLT43" s="1167"/>
      <c r="CLU43" s="1168"/>
      <c r="CLV43" s="1168"/>
      <c r="CLW43" s="1166"/>
      <c r="CLX43" s="1167"/>
      <c r="CLY43" s="1168"/>
      <c r="CLZ43" s="1168"/>
      <c r="CMA43" s="1166"/>
      <c r="CMB43" s="1167"/>
      <c r="CMC43" s="1168"/>
      <c r="CMD43" s="1168"/>
      <c r="CME43" s="1166"/>
      <c r="CMF43" s="1167"/>
      <c r="CMG43" s="1168"/>
      <c r="CMH43" s="1168"/>
      <c r="CMI43" s="1166"/>
      <c r="CMJ43" s="1167"/>
      <c r="CMK43" s="1168"/>
      <c r="CML43" s="1168"/>
      <c r="CMM43" s="1166"/>
      <c r="CMN43" s="1167"/>
      <c r="CMO43" s="1168"/>
      <c r="CMP43" s="1168"/>
      <c r="CMQ43" s="1166"/>
      <c r="CMR43" s="1167"/>
      <c r="CMS43" s="1168"/>
      <c r="CMT43" s="1168"/>
      <c r="CMU43" s="1166"/>
      <c r="CMV43" s="1167"/>
      <c r="CMW43" s="1168"/>
      <c r="CMX43" s="1168"/>
      <c r="CMY43" s="1166"/>
      <c r="CMZ43" s="1167"/>
      <c r="CNA43" s="1168"/>
      <c r="CNB43" s="1168"/>
      <c r="CNC43" s="1166"/>
      <c r="CND43" s="1167"/>
      <c r="CNE43" s="1168"/>
      <c r="CNF43" s="1168"/>
      <c r="CNG43" s="1166"/>
      <c r="CNH43" s="1167"/>
      <c r="CNI43" s="1168"/>
      <c r="CNJ43" s="1168"/>
      <c r="CNK43" s="1166"/>
      <c r="CNL43" s="1167"/>
      <c r="CNM43" s="1168"/>
      <c r="CNN43" s="1168"/>
      <c r="CNO43" s="1166"/>
      <c r="CNP43" s="1167"/>
      <c r="CNQ43" s="1168"/>
      <c r="CNR43" s="1168"/>
      <c r="CNS43" s="1166"/>
      <c r="CNT43" s="1167"/>
      <c r="CNU43" s="1168"/>
      <c r="CNV43" s="1168"/>
      <c r="CNW43" s="1166"/>
      <c r="CNX43" s="1167"/>
      <c r="CNY43" s="1168"/>
      <c r="CNZ43" s="1168"/>
      <c r="COA43" s="1166"/>
      <c r="COB43" s="1167"/>
      <c r="COC43" s="1168"/>
      <c r="COD43" s="1168"/>
      <c r="COE43" s="1166"/>
      <c r="COF43" s="1167"/>
      <c r="COG43" s="1168"/>
      <c r="COH43" s="1168"/>
      <c r="COI43" s="1166"/>
      <c r="COJ43" s="1167"/>
      <c r="COK43" s="1168"/>
      <c r="COL43" s="1168"/>
      <c r="COM43" s="1166"/>
      <c r="CON43" s="1167"/>
      <c r="COO43" s="1168"/>
      <c r="COP43" s="1168"/>
      <c r="COQ43" s="1166"/>
      <c r="COR43" s="1167"/>
      <c r="COS43" s="1168"/>
      <c r="COT43" s="1168"/>
      <c r="COU43" s="1166"/>
      <c r="COV43" s="1167"/>
      <c r="COW43" s="1168"/>
      <c r="COX43" s="1168"/>
      <c r="COY43" s="1166"/>
      <c r="COZ43" s="1167"/>
      <c r="CPA43" s="1168"/>
      <c r="CPB43" s="1168"/>
      <c r="CPC43" s="1166"/>
      <c r="CPD43" s="1167"/>
      <c r="CPE43" s="1168"/>
      <c r="CPF43" s="1168"/>
      <c r="CPG43" s="1166"/>
      <c r="CPH43" s="1167"/>
      <c r="CPI43" s="1168"/>
      <c r="CPJ43" s="1168"/>
      <c r="CPK43" s="1166"/>
      <c r="CPL43" s="1167"/>
      <c r="CPM43" s="1168"/>
      <c r="CPN43" s="1168"/>
      <c r="CPO43" s="1166"/>
      <c r="CPP43" s="1167"/>
      <c r="CPQ43" s="1168"/>
      <c r="CPR43" s="1168"/>
      <c r="CPS43" s="1166"/>
      <c r="CPT43" s="1167"/>
      <c r="CPU43" s="1168"/>
      <c r="CPV43" s="1168"/>
      <c r="CPW43" s="1166"/>
      <c r="CPX43" s="1167"/>
      <c r="CPY43" s="1168"/>
      <c r="CPZ43" s="1168"/>
      <c r="CQA43" s="1166"/>
      <c r="CQB43" s="1167"/>
      <c r="CQC43" s="1168"/>
      <c r="CQD43" s="1168"/>
      <c r="CQE43" s="1166"/>
      <c r="CQF43" s="1167"/>
      <c r="CQG43" s="1168"/>
      <c r="CQH43" s="1168"/>
      <c r="CQI43" s="1166"/>
      <c r="CQJ43" s="1167"/>
      <c r="CQK43" s="1168"/>
      <c r="CQL43" s="1168"/>
      <c r="CQM43" s="1166"/>
      <c r="CQN43" s="1167"/>
      <c r="CQO43" s="1168"/>
      <c r="CQP43" s="1168"/>
      <c r="CQQ43" s="1166"/>
      <c r="CQR43" s="1167"/>
      <c r="CQS43" s="1168"/>
      <c r="CQT43" s="1168"/>
      <c r="CQU43" s="1166"/>
      <c r="CQV43" s="1167"/>
      <c r="CQW43" s="1168"/>
      <c r="CQX43" s="1168"/>
      <c r="CQY43" s="1166"/>
      <c r="CQZ43" s="1167"/>
      <c r="CRA43" s="1168"/>
      <c r="CRB43" s="1168"/>
      <c r="CRC43" s="1166"/>
      <c r="CRD43" s="1167"/>
      <c r="CRE43" s="1168"/>
      <c r="CRF43" s="1168"/>
      <c r="CRG43" s="1166"/>
      <c r="CRH43" s="1167"/>
      <c r="CRI43" s="1168"/>
      <c r="CRJ43" s="1168"/>
      <c r="CRK43" s="1166"/>
      <c r="CRL43" s="1167"/>
      <c r="CRM43" s="1168"/>
      <c r="CRN43" s="1168"/>
      <c r="CRO43" s="1166"/>
      <c r="CRP43" s="1167"/>
      <c r="CRQ43" s="1168"/>
      <c r="CRR43" s="1168"/>
      <c r="CRS43" s="1166"/>
      <c r="CRT43" s="1167"/>
      <c r="CRU43" s="1168"/>
      <c r="CRV43" s="1168"/>
      <c r="CRW43" s="1166"/>
      <c r="CRX43" s="1167"/>
      <c r="CRY43" s="1168"/>
      <c r="CRZ43" s="1168"/>
      <c r="CSA43" s="1166"/>
      <c r="CSB43" s="1167"/>
      <c r="CSC43" s="1168"/>
      <c r="CSD43" s="1168"/>
      <c r="CSE43" s="1166"/>
      <c r="CSF43" s="1167"/>
      <c r="CSG43" s="1168"/>
      <c r="CSH43" s="1168"/>
      <c r="CSI43" s="1166"/>
      <c r="CSJ43" s="1167"/>
      <c r="CSK43" s="1168"/>
      <c r="CSL43" s="1168"/>
      <c r="CSM43" s="1166"/>
      <c r="CSN43" s="1167"/>
      <c r="CSO43" s="1168"/>
      <c r="CSP43" s="1168"/>
      <c r="CSQ43" s="1166"/>
      <c r="CSR43" s="1167"/>
      <c r="CSS43" s="1168"/>
      <c r="CST43" s="1168"/>
      <c r="CSU43" s="1166"/>
      <c r="CSV43" s="1167"/>
      <c r="CSW43" s="1168"/>
      <c r="CSX43" s="1168"/>
      <c r="CSY43" s="1166"/>
      <c r="CSZ43" s="1167"/>
      <c r="CTA43" s="1168"/>
      <c r="CTB43" s="1168"/>
      <c r="CTC43" s="1166"/>
      <c r="CTD43" s="1167"/>
      <c r="CTE43" s="1168"/>
      <c r="CTF43" s="1168"/>
      <c r="CTG43" s="1166"/>
      <c r="CTH43" s="1167"/>
      <c r="CTI43" s="1168"/>
      <c r="CTJ43" s="1168"/>
      <c r="CTK43" s="1166"/>
      <c r="CTL43" s="1167"/>
      <c r="CTM43" s="1168"/>
      <c r="CTN43" s="1168"/>
      <c r="CTO43" s="1166"/>
      <c r="CTP43" s="1167"/>
      <c r="CTQ43" s="1168"/>
      <c r="CTR43" s="1168"/>
      <c r="CTS43" s="1166"/>
      <c r="CTT43" s="1167"/>
      <c r="CTU43" s="1168"/>
      <c r="CTV43" s="1168"/>
      <c r="CTW43" s="1166"/>
      <c r="CTX43" s="1167"/>
      <c r="CTY43" s="1168"/>
      <c r="CTZ43" s="1168"/>
      <c r="CUA43" s="1166"/>
      <c r="CUB43" s="1167"/>
      <c r="CUC43" s="1168"/>
      <c r="CUD43" s="1168"/>
      <c r="CUE43" s="1166"/>
      <c r="CUF43" s="1167"/>
      <c r="CUG43" s="1168"/>
      <c r="CUH43" s="1168"/>
      <c r="CUI43" s="1166"/>
      <c r="CUJ43" s="1167"/>
      <c r="CUK43" s="1168"/>
      <c r="CUL43" s="1168"/>
      <c r="CUM43" s="1166"/>
      <c r="CUN43" s="1167"/>
      <c r="CUO43" s="1168"/>
      <c r="CUP43" s="1168"/>
      <c r="CUQ43" s="1166"/>
      <c r="CUR43" s="1167"/>
      <c r="CUS43" s="1168"/>
      <c r="CUT43" s="1168"/>
      <c r="CUU43" s="1166"/>
      <c r="CUV43" s="1167"/>
      <c r="CUW43" s="1168"/>
      <c r="CUX43" s="1168"/>
      <c r="CUY43" s="1166"/>
      <c r="CUZ43" s="1167"/>
      <c r="CVA43" s="1168"/>
      <c r="CVB43" s="1168"/>
      <c r="CVC43" s="1166"/>
      <c r="CVD43" s="1167"/>
      <c r="CVE43" s="1168"/>
      <c r="CVF43" s="1168"/>
      <c r="CVG43" s="1166"/>
      <c r="CVH43" s="1167"/>
      <c r="CVI43" s="1168"/>
      <c r="CVJ43" s="1168"/>
      <c r="CVK43" s="1166"/>
      <c r="CVL43" s="1167"/>
      <c r="CVM43" s="1168"/>
      <c r="CVN43" s="1168"/>
      <c r="CVO43" s="1166"/>
      <c r="CVP43" s="1167"/>
      <c r="CVQ43" s="1168"/>
      <c r="CVR43" s="1168"/>
      <c r="CVS43" s="1166"/>
      <c r="CVT43" s="1167"/>
      <c r="CVU43" s="1168"/>
      <c r="CVV43" s="1168"/>
      <c r="CVW43" s="1166"/>
      <c r="CVX43" s="1167"/>
      <c r="CVY43" s="1168"/>
      <c r="CVZ43" s="1168"/>
      <c r="CWA43" s="1166"/>
      <c r="CWB43" s="1167"/>
      <c r="CWC43" s="1168"/>
      <c r="CWD43" s="1168"/>
      <c r="CWE43" s="1166"/>
      <c r="CWF43" s="1167"/>
      <c r="CWG43" s="1168"/>
      <c r="CWH43" s="1168"/>
      <c r="CWI43" s="1166"/>
      <c r="CWJ43" s="1167"/>
      <c r="CWK43" s="1168"/>
      <c r="CWL43" s="1168"/>
      <c r="CWM43" s="1166"/>
      <c r="CWN43" s="1167"/>
      <c r="CWO43" s="1168"/>
      <c r="CWP43" s="1168"/>
      <c r="CWQ43" s="1166"/>
      <c r="CWR43" s="1167"/>
      <c r="CWS43" s="1168"/>
      <c r="CWT43" s="1168"/>
      <c r="CWU43" s="1166"/>
      <c r="CWV43" s="1167"/>
      <c r="CWW43" s="1168"/>
      <c r="CWX43" s="1168"/>
      <c r="CWY43" s="1166"/>
      <c r="CWZ43" s="1167"/>
      <c r="CXA43" s="1168"/>
      <c r="CXB43" s="1168"/>
      <c r="CXC43" s="1166"/>
      <c r="CXD43" s="1167"/>
      <c r="CXE43" s="1168"/>
      <c r="CXF43" s="1168"/>
      <c r="CXG43" s="1166"/>
      <c r="CXH43" s="1167"/>
      <c r="CXI43" s="1168"/>
      <c r="CXJ43" s="1168"/>
      <c r="CXK43" s="1166"/>
      <c r="CXL43" s="1167"/>
      <c r="CXM43" s="1168"/>
      <c r="CXN43" s="1168"/>
      <c r="CXO43" s="1166"/>
      <c r="CXP43" s="1167"/>
      <c r="CXQ43" s="1168"/>
      <c r="CXR43" s="1168"/>
      <c r="CXS43" s="1166"/>
      <c r="CXT43" s="1167"/>
      <c r="CXU43" s="1168"/>
      <c r="CXV43" s="1168"/>
      <c r="CXW43" s="1166"/>
      <c r="CXX43" s="1167"/>
      <c r="CXY43" s="1168"/>
      <c r="CXZ43" s="1168"/>
      <c r="CYA43" s="1166"/>
      <c r="CYB43" s="1167"/>
      <c r="CYC43" s="1168"/>
      <c r="CYD43" s="1168"/>
      <c r="CYE43" s="1166"/>
      <c r="CYF43" s="1167"/>
      <c r="CYG43" s="1168"/>
      <c r="CYH43" s="1168"/>
      <c r="CYI43" s="1166"/>
      <c r="CYJ43" s="1167"/>
      <c r="CYK43" s="1168"/>
      <c r="CYL43" s="1168"/>
      <c r="CYM43" s="1166"/>
      <c r="CYN43" s="1167"/>
      <c r="CYO43" s="1168"/>
      <c r="CYP43" s="1168"/>
      <c r="CYQ43" s="1166"/>
      <c r="CYR43" s="1167"/>
      <c r="CYS43" s="1168"/>
      <c r="CYT43" s="1168"/>
      <c r="CYU43" s="1166"/>
      <c r="CYV43" s="1167"/>
      <c r="CYW43" s="1168"/>
      <c r="CYX43" s="1168"/>
      <c r="CYY43" s="1166"/>
      <c r="CYZ43" s="1167"/>
      <c r="CZA43" s="1168"/>
      <c r="CZB43" s="1168"/>
      <c r="CZC43" s="1166"/>
      <c r="CZD43" s="1167"/>
      <c r="CZE43" s="1168"/>
      <c r="CZF43" s="1168"/>
      <c r="CZG43" s="1166"/>
      <c r="CZH43" s="1167"/>
      <c r="CZI43" s="1168"/>
      <c r="CZJ43" s="1168"/>
      <c r="CZK43" s="1166"/>
      <c r="CZL43" s="1167"/>
      <c r="CZM43" s="1168"/>
      <c r="CZN43" s="1168"/>
      <c r="CZO43" s="1166"/>
      <c r="CZP43" s="1167"/>
      <c r="CZQ43" s="1168"/>
      <c r="CZR43" s="1168"/>
      <c r="CZS43" s="1166"/>
      <c r="CZT43" s="1167"/>
      <c r="CZU43" s="1168"/>
      <c r="CZV43" s="1168"/>
      <c r="CZW43" s="1166"/>
      <c r="CZX43" s="1167"/>
      <c r="CZY43" s="1168"/>
      <c r="CZZ43" s="1168"/>
      <c r="DAA43" s="1166"/>
      <c r="DAB43" s="1167"/>
      <c r="DAC43" s="1168"/>
      <c r="DAD43" s="1168"/>
      <c r="DAE43" s="1166"/>
      <c r="DAF43" s="1167"/>
      <c r="DAG43" s="1168"/>
      <c r="DAH43" s="1168"/>
      <c r="DAI43" s="1166"/>
      <c r="DAJ43" s="1167"/>
      <c r="DAK43" s="1168"/>
      <c r="DAL43" s="1168"/>
      <c r="DAM43" s="1166"/>
      <c r="DAN43" s="1167"/>
      <c r="DAO43" s="1168"/>
      <c r="DAP43" s="1168"/>
      <c r="DAQ43" s="1166"/>
      <c r="DAR43" s="1167"/>
      <c r="DAS43" s="1168"/>
      <c r="DAT43" s="1168"/>
      <c r="DAU43" s="1166"/>
      <c r="DAV43" s="1167"/>
      <c r="DAW43" s="1168"/>
      <c r="DAX43" s="1168"/>
      <c r="DAY43" s="1166"/>
      <c r="DAZ43" s="1167"/>
      <c r="DBA43" s="1168"/>
      <c r="DBB43" s="1168"/>
      <c r="DBC43" s="1166"/>
      <c r="DBD43" s="1167"/>
      <c r="DBE43" s="1168"/>
      <c r="DBF43" s="1168"/>
      <c r="DBG43" s="1166"/>
      <c r="DBH43" s="1167"/>
      <c r="DBI43" s="1168"/>
      <c r="DBJ43" s="1168"/>
      <c r="DBK43" s="1166"/>
      <c r="DBL43" s="1167"/>
      <c r="DBM43" s="1168"/>
      <c r="DBN43" s="1168"/>
      <c r="DBO43" s="1166"/>
      <c r="DBP43" s="1167"/>
      <c r="DBQ43" s="1168"/>
      <c r="DBR43" s="1168"/>
      <c r="DBS43" s="1166"/>
      <c r="DBT43" s="1167"/>
      <c r="DBU43" s="1168"/>
      <c r="DBV43" s="1168"/>
      <c r="DBW43" s="1166"/>
      <c r="DBX43" s="1167"/>
      <c r="DBY43" s="1168"/>
      <c r="DBZ43" s="1168"/>
      <c r="DCA43" s="1166"/>
      <c r="DCB43" s="1167"/>
      <c r="DCC43" s="1168"/>
      <c r="DCD43" s="1168"/>
      <c r="DCE43" s="1166"/>
      <c r="DCF43" s="1167"/>
      <c r="DCG43" s="1168"/>
      <c r="DCH43" s="1168"/>
      <c r="DCI43" s="1166"/>
      <c r="DCJ43" s="1167"/>
      <c r="DCK43" s="1168"/>
      <c r="DCL43" s="1168"/>
      <c r="DCM43" s="1166"/>
      <c r="DCN43" s="1167"/>
      <c r="DCO43" s="1168"/>
      <c r="DCP43" s="1168"/>
      <c r="DCQ43" s="1166"/>
      <c r="DCR43" s="1167"/>
      <c r="DCS43" s="1168"/>
      <c r="DCT43" s="1168"/>
      <c r="DCU43" s="1166"/>
      <c r="DCV43" s="1167"/>
      <c r="DCW43" s="1168"/>
      <c r="DCX43" s="1168"/>
      <c r="DCY43" s="1166"/>
      <c r="DCZ43" s="1167"/>
      <c r="DDA43" s="1168"/>
      <c r="DDB43" s="1168"/>
      <c r="DDC43" s="1166"/>
      <c r="DDD43" s="1167"/>
      <c r="DDE43" s="1168"/>
      <c r="DDF43" s="1168"/>
      <c r="DDG43" s="1166"/>
      <c r="DDH43" s="1167"/>
      <c r="DDI43" s="1168"/>
      <c r="DDJ43" s="1168"/>
      <c r="DDK43" s="1166"/>
      <c r="DDL43" s="1167"/>
      <c r="DDM43" s="1168"/>
      <c r="DDN43" s="1168"/>
      <c r="DDO43" s="1166"/>
      <c r="DDP43" s="1167"/>
      <c r="DDQ43" s="1168"/>
      <c r="DDR43" s="1168"/>
      <c r="DDS43" s="1166"/>
      <c r="DDT43" s="1167"/>
      <c r="DDU43" s="1168"/>
      <c r="DDV43" s="1168"/>
      <c r="DDW43" s="1166"/>
      <c r="DDX43" s="1167"/>
      <c r="DDY43" s="1168"/>
      <c r="DDZ43" s="1168"/>
      <c r="DEA43" s="1166"/>
      <c r="DEB43" s="1167"/>
      <c r="DEC43" s="1168"/>
      <c r="DED43" s="1168"/>
      <c r="DEE43" s="1166"/>
      <c r="DEF43" s="1167"/>
      <c r="DEG43" s="1168"/>
      <c r="DEH43" s="1168"/>
      <c r="DEI43" s="1166"/>
      <c r="DEJ43" s="1167"/>
      <c r="DEK43" s="1168"/>
      <c r="DEL43" s="1168"/>
      <c r="DEM43" s="1166"/>
      <c r="DEN43" s="1167"/>
      <c r="DEO43" s="1168"/>
      <c r="DEP43" s="1168"/>
      <c r="DEQ43" s="1166"/>
      <c r="DER43" s="1167"/>
      <c r="DES43" s="1168"/>
      <c r="DET43" s="1168"/>
      <c r="DEU43" s="1166"/>
      <c r="DEV43" s="1167"/>
      <c r="DEW43" s="1168"/>
      <c r="DEX43" s="1168"/>
      <c r="DEY43" s="1166"/>
      <c r="DEZ43" s="1167"/>
      <c r="DFA43" s="1168"/>
      <c r="DFB43" s="1168"/>
      <c r="DFC43" s="1166"/>
      <c r="DFD43" s="1167"/>
      <c r="DFE43" s="1168"/>
      <c r="DFF43" s="1168"/>
      <c r="DFG43" s="1166"/>
      <c r="DFH43" s="1167"/>
      <c r="DFI43" s="1168"/>
      <c r="DFJ43" s="1168"/>
      <c r="DFK43" s="1166"/>
      <c r="DFL43" s="1167"/>
      <c r="DFM43" s="1168"/>
      <c r="DFN43" s="1168"/>
      <c r="DFO43" s="1166"/>
      <c r="DFP43" s="1167"/>
      <c r="DFQ43" s="1168"/>
      <c r="DFR43" s="1168"/>
      <c r="DFS43" s="1166"/>
      <c r="DFT43" s="1167"/>
      <c r="DFU43" s="1168"/>
      <c r="DFV43" s="1168"/>
      <c r="DFW43" s="1166"/>
      <c r="DFX43" s="1167"/>
      <c r="DFY43" s="1168"/>
      <c r="DFZ43" s="1168"/>
      <c r="DGA43" s="1166"/>
      <c r="DGB43" s="1167"/>
      <c r="DGC43" s="1168"/>
      <c r="DGD43" s="1168"/>
      <c r="DGE43" s="1166"/>
      <c r="DGF43" s="1167"/>
      <c r="DGG43" s="1168"/>
      <c r="DGH43" s="1168"/>
      <c r="DGI43" s="1166"/>
      <c r="DGJ43" s="1167"/>
      <c r="DGK43" s="1168"/>
      <c r="DGL43" s="1168"/>
      <c r="DGM43" s="1166"/>
      <c r="DGN43" s="1167"/>
      <c r="DGO43" s="1168"/>
      <c r="DGP43" s="1168"/>
      <c r="DGQ43" s="1166"/>
      <c r="DGR43" s="1167"/>
      <c r="DGS43" s="1168"/>
      <c r="DGT43" s="1168"/>
      <c r="DGU43" s="1166"/>
      <c r="DGV43" s="1167"/>
      <c r="DGW43" s="1168"/>
      <c r="DGX43" s="1168"/>
      <c r="DGY43" s="1166"/>
      <c r="DGZ43" s="1167"/>
      <c r="DHA43" s="1168"/>
      <c r="DHB43" s="1168"/>
      <c r="DHC43" s="1166"/>
      <c r="DHD43" s="1167"/>
      <c r="DHE43" s="1168"/>
      <c r="DHF43" s="1168"/>
      <c r="DHG43" s="1166"/>
      <c r="DHH43" s="1167"/>
      <c r="DHI43" s="1168"/>
      <c r="DHJ43" s="1168"/>
      <c r="DHK43" s="1166"/>
      <c r="DHL43" s="1167"/>
      <c r="DHM43" s="1168"/>
      <c r="DHN43" s="1168"/>
      <c r="DHO43" s="1166"/>
      <c r="DHP43" s="1167"/>
      <c r="DHQ43" s="1168"/>
      <c r="DHR43" s="1168"/>
      <c r="DHS43" s="1166"/>
      <c r="DHT43" s="1167"/>
      <c r="DHU43" s="1168"/>
      <c r="DHV43" s="1168"/>
      <c r="DHW43" s="1166"/>
      <c r="DHX43" s="1167"/>
      <c r="DHY43" s="1168"/>
      <c r="DHZ43" s="1168"/>
      <c r="DIA43" s="1166"/>
      <c r="DIB43" s="1167"/>
      <c r="DIC43" s="1168"/>
      <c r="DID43" s="1168"/>
      <c r="DIE43" s="1166"/>
      <c r="DIF43" s="1167"/>
      <c r="DIG43" s="1168"/>
      <c r="DIH43" s="1168"/>
      <c r="DII43" s="1166"/>
      <c r="DIJ43" s="1167"/>
      <c r="DIK43" s="1168"/>
      <c r="DIL43" s="1168"/>
      <c r="DIM43" s="1166"/>
      <c r="DIN43" s="1167"/>
      <c r="DIO43" s="1168"/>
      <c r="DIP43" s="1168"/>
      <c r="DIQ43" s="1166"/>
      <c r="DIR43" s="1167"/>
      <c r="DIS43" s="1168"/>
      <c r="DIT43" s="1168"/>
      <c r="DIU43" s="1166"/>
      <c r="DIV43" s="1167"/>
      <c r="DIW43" s="1168"/>
      <c r="DIX43" s="1168"/>
      <c r="DIY43" s="1166"/>
      <c r="DIZ43" s="1167"/>
      <c r="DJA43" s="1168"/>
      <c r="DJB43" s="1168"/>
      <c r="DJC43" s="1166"/>
      <c r="DJD43" s="1167"/>
      <c r="DJE43" s="1168"/>
      <c r="DJF43" s="1168"/>
      <c r="DJG43" s="1166"/>
      <c r="DJH43" s="1167"/>
      <c r="DJI43" s="1168"/>
      <c r="DJJ43" s="1168"/>
      <c r="DJK43" s="1166"/>
      <c r="DJL43" s="1167"/>
      <c r="DJM43" s="1168"/>
      <c r="DJN43" s="1168"/>
      <c r="DJO43" s="1166"/>
      <c r="DJP43" s="1167"/>
      <c r="DJQ43" s="1168"/>
      <c r="DJR43" s="1168"/>
      <c r="DJS43" s="1166"/>
      <c r="DJT43" s="1167"/>
      <c r="DJU43" s="1168"/>
      <c r="DJV43" s="1168"/>
      <c r="DJW43" s="1166"/>
      <c r="DJX43" s="1167"/>
      <c r="DJY43" s="1168"/>
      <c r="DJZ43" s="1168"/>
      <c r="DKA43" s="1166"/>
      <c r="DKB43" s="1167"/>
      <c r="DKC43" s="1168"/>
      <c r="DKD43" s="1168"/>
      <c r="DKE43" s="1166"/>
      <c r="DKF43" s="1167"/>
      <c r="DKG43" s="1168"/>
      <c r="DKH43" s="1168"/>
      <c r="DKI43" s="1166"/>
      <c r="DKJ43" s="1167"/>
      <c r="DKK43" s="1168"/>
      <c r="DKL43" s="1168"/>
      <c r="DKM43" s="1166"/>
      <c r="DKN43" s="1167"/>
      <c r="DKO43" s="1168"/>
      <c r="DKP43" s="1168"/>
      <c r="DKQ43" s="1166"/>
      <c r="DKR43" s="1167"/>
      <c r="DKS43" s="1168"/>
      <c r="DKT43" s="1168"/>
      <c r="DKU43" s="1166"/>
      <c r="DKV43" s="1167"/>
      <c r="DKW43" s="1168"/>
      <c r="DKX43" s="1168"/>
      <c r="DKY43" s="1166"/>
      <c r="DKZ43" s="1167"/>
      <c r="DLA43" s="1168"/>
      <c r="DLB43" s="1168"/>
      <c r="DLC43" s="1166"/>
      <c r="DLD43" s="1167"/>
      <c r="DLE43" s="1168"/>
      <c r="DLF43" s="1168"/>
      <c r="DLG43" s="1166"/>
      <c r="DLH43" s="1167"/>
      <c r="DLI43" s="1168"/>
      <c r="DLJ43" s="1168"/>
      <c r="DLK43" s="1166"/>
      <c r="DLL43" s="1167"/>
      <c r="DLM43" s="1168"/>
      <c r="DLN43" s="1168"/>
      <c r="DLO43" s="1166"/>
      <c r="DLP43" s="1167"/>
      <c r="DLQ43" s="1168"/>
      <c r="DLR43" s="1168"/>
      <c r="DLS43" s="1166"/>
      <c r="DLT43" s="1167"/>
      <c r="DLU43" s="1168"/>
      <c r="DLV43" s="1168"/>
      <c r="DLW43" s="1166"/>
      <c r="DLX43" s="1167"/>
      <c r="DLY43" s="1168"/>
      <c r="DLZ43" s="1168"/>
      <c r="DMA43" s="1166"/>
      <c r="DMB43" s="1167"/>
      <c r="DMC43" s="1168"/>
      <c r="DMD43" s="1168"/>
      <c r="DME43" s="1166"/>
      <c r="DMF43" s="1167"/>
      <c r="DMG43" s="1168"/>
      <c r="DMH43" s="1168"/>
      <c r="DMI43" s="1166"/>
      <c r="DMJ43" s="1167"/>
      <c r="DMK43" s="1168"/>
      <c r="DML43" s="1168"/>
      <c r="DMM43" s="1166"/>
      <c r="DMN43" s="1167"/>
      <c r="DMO43" s="1168"/>
      <c r="DMP43" s="1168"/>
      <c r="DMQ43" s="1166"/>
      <c r="DMR43" s="1167"/>
      <c r="DMS43" s="1168"/>
      <c r="DMT43" s="1168"/>
      <c r="DMU43" s="1166"/>
      <c r="DMV43" s="1167"/>
      <c r="DMW43" s="1168"/>
      <c r="DMX43" s="1168"/>
      <c r="DMY43" s="1166"/>
      <c r="DMZ43" s="1167"/>
      <c r="DNA43" s="1168"/>
      <c r="DNB43" s="1168"/>
      <c r="DNC43" s="1166"/>
      <c r="DND43" s="1167"/>
      <c r="DNE43" s="1168"/>
      <c r="DNF43" s="1168"/>
      <c r="DNG43" s="1166"/>
      <c r="DNH43" s="1167"/>
      <c r="DNI43" s="1168"/>
      <c r="DNJ43" s="1168"/>
      <c r="DNK43" s="1166"/>
      <c r="DNL43" s="1167"/>
      <c r="DNM43" s="1168"/>
      <c r="DNN43" s="1168"/>
      <c r="DNO43" s="1166"/>
      <c r="DNP43" s="1167"/>
      <c r="DNQ43" s="1168"/>
      <c r="DNR43" s="1168"/>
      <c r="DNS43" s="1166"/>
      <c r="DNT43" s="1167"/>
      <c r="DNU43" s="1168"/>
      <c r="DNV43" s="1168"/>
      <c r="DNW43" s="1166"/>
      <c r="DNX43" s="1167"/>
      <c r="DNY43" s="1168"/>
      <c r="DNZ43" s="1168"/>
      <c r="DOA43" s="1166"/>
      <c r="DOB43" s="1167"/>
      <c r="DOC43" s="1168"/>
      <c r="DOD43" s="1168"/>
      <c r="DOE43" s="1166"/>
      <c r="DOF43" s="1167"/>
      <c r="DOG43" s="1168"/>
      <c r="DOH43" s="1168"/>
      <c r="DOI43" s="1166"/>
      <c r="DOJ43" s="1167"/>
      <c r="DOK43" s="1168"/>
      <c r="DOL43" s="1168"/>
      <c r="DOM43" s="1166"/>
      <c r="DON43" s="1167"/>
      <c r="DOO43" s="1168"/>
      <c r="DOP43" s="1168"/>
      <c r="DOQ43" s="1166"/>
      <c r="DOR43" s="1167"/>
      <c r="DOS43" s="1168"/>
      <c r="DOT43" s="1168"/>
      <c r="DOU43" s="1166"/>
      <c r="DOV43" s="1167"/>
      <c r="DOW43" s="1168"/>
      <c r="DOX43" s="1168"/>
      <c r="DOY43" s="1166"/>
      <c r="DOZ43" s="1167"/>
      <c r="DPA43" s="1168"/>
      <c r="DPB43" s="1168"/>
      <c r="DPC43" s="1166"/>
      <c r="DPD43" s="1167"/>
      <c r="DPE43" s="1168"/>
      <c r="DPF43" s="1168"/>
      <c r="DPG43" s="1166"/>
      <c r="DPH43" s="1167"/>
      <c r="DPI43" s="1168"/>
      <c r="DPJ43" s="1168"/>
      <c r="DPK43" s="1166"/>
      <c r="DPL43" s="1167"/>
      <c r="DPM43" s="1168"/>
      <c r="DPN43" s="1168"/>
      <c r="DPO43" s="1166"/>
      <c r="DPP43" s="1167"/>
      <c r="DPQ43" s="1168"/>
      <c r="DPR43" s="1168"/>
      <c r="DPS43" s="1166"/>
      <c r="DPT43" s="1167"/>
      <c r="DPU43" s="1168"/>
      <c r="DPV43" s="1168"/>
      <c r="DPW43" s="1166"/>
      <c r="DPX43" s="1167"/>
      <c r="DPY43" s="1168"/>
      <c r="DPZ43" s="1168"/>
      <c r="DQA43" s="1166"/>
      <c r="DQB43" s="1167"/>
      <c r="DQC43" s="1168"/>
      <c r="DQD43" s="1168"/>
      <c r="DQE43" s="1166"/>
      <c r="DQF43" s="1167"/>
      <c r="DQG43" s="1168"/>
      <c r="DQH43" s="1168"/>
      <c r="DQI43" s="1166"/>
      <c r="DQJ43" s="1167"/>
      <c r="DQK43" s="1168"/>
      <c r="DQL43" s="1168"/>
      <c r="DQM43" s="1166"/>
      <c r="DQN43" s="1167"/>
      <c r="DQO43" s="1168"/>
      <c r="DQP43" s="1168"/>
      <c r="DQQ43" s="1166"/>
      <c r="DQR43" s="1167"/>
      <c r="DQS43" s="1168"/>
      <c r="DQT43" s="1168"/>
      <c r="DQU43" s="1166"/>
      <c r="DQV43" s="1167"/>
      <c r="DQW43" s="1168"/>
      <c r="DQX43" s="1168"/>
      <c r="DQY43" s="1166"/>
      <c r="DQZ43" s="1167"/>
      <c r="DRA43" s="1168"/>
      <c r="DRB43" s="1168"/>
      <c r="DRC43" s="1166"/>
      <c r="DRD43" s="1167"/>
      <c r="DRE43" s="1168"/>
      <c r="DRF43" s="1168"/>
      <c r="DRG43" s="1166"/>
      <c r="DRH43" s="1167"/>
      <c r="DRI43" s="1168"/>
      <c r="DRJ43" s="1168"/>
      <c r="DRK43" s="1166"/>
      <c r="DRL43" s="1167"/>
      <c r="DRM43" s="1168"/>
      <c r="DRN43" s="1168"/>
      <c r="DRO43" s="1166"/>
      <c r="DRP43" s="1167"/>
      <c r="DRQ43" s="1168"/>
      <c r="DRR43" s="1168"/>
      <c r="DRS43" s="1166"/>
      <c r="DRT43" s="1167"/>
      <c r="DRU43" s="1168"/>
      <c r="DRV43" s="1168"/>
      <c r="DRW43" s="1166"/>
      <c r="DRX43" s="1167"/>
      <c r="DRY43" s="1168"/>
      <c r="DRZ43" s="1168"/>
      <c r="DSA43" s="1166"/>
      <c r="DSB43" s="1167"/>
      <c r="DSC43" s="1168"/>
      <c r="DSD43" s="1168"/>
      <c r="DSE43" s="1166"/>
      <c r="DSF43" s="1167"/>
      <c r="DSG43" s="1168"/>
      <c r="DSH43" s="1168"/>
      <c r="DSI43" s="1166"/>
      <c r="DSJ43" s="1167"/>
      <c r="DSK43" s="1168"/>
      <c r="DSL43" s="1168"/>
      <c r="DSM43" s="1166"/>
      <c r="DSN43" s="1167"/>
      <c r="DSO43" s="1168"/>
      <c r="DSP43" s="1168"/>
      <c r="DSQ43" s="1166"/>
      <c r="DSR43" s="1167"/>
      <c r="DSS43" s="1168"/>
      <c r="DST43" s="1168"/>
      <c r="DSU43" s="1166"/>
      <c r="DSV43" s="1167"/>
      <c r="DSW43" s="1168"/>
      <c r="DSX43" s="1168"/>
      <c r="DSY43" s="1166"/>
      <c r="DSZ43" s="1167"/>
      <c r="DTA43" s="1168"/>
      <c r="DTB43" s="1168"/>
      <c r="DTC43" s="1166"/>
      <c r="DTD43" s="1167"/>
      <c r="DTE43" s="1168"/>
      <c r="DTF43" s="1168"/>
      <c r="DTG43" s="1166"/>
      <c r="DTH43" s="1167"/>
      <c r="DTI43" s="1168"/>
      <c r="DTJ43" s="1168"/>
      <c r="DTK43" s="1166"/>
      <c r="DTL43" s="1167"/>
      <c r="DTM43" s="1168"/>
      <c r="DTN43" s="1168"/>
      <c r="DTO43" s="1166"/>
      <c r="DTP43" s="1167"/>
      <c r="DTQ43" s="1168"/>
      <c r="DTR43" s="1168"/>
      <c r="DTS43" s="1166"/>
      <c r="DTT43" s="1167"/>
      <c r="DTU43" s="1168"/>
      <c r="DTV43" s="1168"/>
      <c r="DTW43" s="1166"/>
      <c r="DTX43" s="1167"/>
      <c r="DTY43" s="1168"/>
      <c r="DTZ43" s="1168"/>
      <c r="DUA43" s="1166"/>
      <c r="DUB43" s="1167"/>
      <c r="DUC43" s="1168"/>
      <c r="DUD43" s="1168"/>
      <c r="DUE43" s="1166"/>
      <c r="DUF43" s="1167"/>
      <c r="DUG43" s="1168"/>
      <c r="DUH43" s="1168"/>
      <c r="DUI43" s="1166"/>
      <c r="DUJ43" s="1167"/>
      <c r="DUK43" s="1168"/>
      <c r="DUL43" s="1168"/>
      <c r="DUM43" s="1166"/>
      <c r="DUN43" s="1167"/>
      <c r="DUO43" s="1168"/>
      <c r="DUP43" s="1168"/>
      <c r="DUQ43" s="1166"/>
      <c r="DUR43" s="1167"/>
      <c r="DUS43" s="1168"/>
      <c r="DUT43" s="1168"/>
      <c r="DUU43" s="1166"/>
      <c r="DUV43" s="1167"/>
      <c r="DUW43" s="1168"/>
      <c r="DUX43" s="1168"/>
      <c r="DUY43" s="1166"/>
      <c r="DUZ43" s="1167"/>
      <c r="DVA43" s="1168"/>
      <c r="DVB43" s="1168"/>
      <c r="DVC43" s="1166"/>
      <c r="DVD43" s="1167"/>
      <c r="DVE43" s="1168"/>
      <c r="DVF43" s="1168"/>
      <c r="DVG43" s="1166"/>
      <c r="DVH43" s="1167"/>
      <c r="DVI43" s="1168"/>
      <c r="DVJ43" s="1168"/>
      <c r="DVK43" s="1166"/>
      <c r="DVL43" s="1167"/>
      <c r="DVM43" s="1168"/>
      <c r="DVN43" s="1168"/>
      <c r="DVO43" s="1166"/>
      <c r="DVP43" s="1167"/>
      <c r="DVQ43" s="1168"/>
      <c r="DVR43" s="1168"/>
      <c r="DVS43" s="1166"/>
      <c r="DVT43" s="1167"/>
      <c r="DVU43" s="1168"/>
      <c r="DVV43" s="1168"/>
      <c r="DVW43" s="1166"/>
      <c r="DVX43" s="1167"/>
      <c r="DVY43" s="1168"/>
      <c r="DVZ43" s="1168"/>
      <c r="DWA43" s="1166"/>
      <c r="DWB43" s="1167"/>
      <c r="DWC43" s="1168"/>
      <c r="DWD43" s="1168"/>
      <c r="DWE43" s="1166"/>
      <c r="DWF43" s="1167"/>
      <c r="DWG43" s="1168"/>
      <c r="DWH43" s="1168"/>
      <c r="DWI43" s="1166"/>
      <c r="DWJ43" s="1167"/>
      <c r="DWK43" s="1168"/>
      <c r="DWL43" s="1168"/>
      <c r="DWM43" s="1166"/>
      <c r="DWN43" s="1167"/>
      <c r="DWO43" s="1168"/>
      <c r="DWP43" s="1168"/>
      <c r="DWQ43" s="1166"/>
      <c r="DWR43" s="1167"/>
      <c r="DWS43" s="1168"/>
      <c r="DWT43" s="1168"/>
      <c r="DWU43" s="1166"/>
      <c r="DWV43" s="1167"/>
      <c r="DWW43" s="1168"/>
      <c r="DWX43" s="1168"/>
      <c r="DWY43" s="1166"/>
      <c r="DWZ43" s="1167"/>
      <c r="DXA43" s="1168"/>
      <c r="DXB43" s="1168"/>
      <c r="DXC43" s="1166"/>
      <c r="DXD43" s="1167"/>
      <c r="DXE43" s="1168"/>
      <c r="DXF43" s="1168"/>
      <c r="DXG43" s="1166"/>
      <c r="DXH43" s="1167"/>
      <c r="DXI43" s="1168"/>
      <c r="DXJ43" s="1168"/>
      <c r="DXK43" s="1166"/>
      <c r="DXL43" s="1167"/>
      <c r="DXM43" s="1168"/>
      <c r="DXN43" s="1168"/>
      <c r="DXO43" s="1166"/>
      <c r="DXP43" s="1167"/>
      <c r="DXQ43" s="1168"/>
      <c r="DXR43" s="1168"/>
      <c r="DXS43" s="1166"/>
      <c r="DXT43" s="1167"/>
      <c r="DXU43" s="1168"/>
      <c r="DXV43" s="1168"/>
      <c r="DXW43" s="1166"/>
      <c r="DXX43" s="1167"/>
      <c r="DXY43" s="1168"/>
      <c r="DXZ43" s="1168"/>
      <c r="DYA43" s="1166"/>
      <c r="DYB43" s="1167"/>
      <c r="DYC43" s="1168"/>
      <c r="DYD43" s="1168"/>
      <c r="DYE43" s="1166"/>
      <c r="DYF43" s="1167"/>
      <c r="DYG43" s="1168"/>
      <c r="DYH43" s="1168"/>
      <c r="DYI43" s="1166"/>
      <c r="DYJ43" s="1167"/>
      <c r="DYK43" s="1168"/>
      <c r="DYL43" s="1168"/>
      <c r="DYM43" s="1166"/>
      <c r="DYN43" s="1167"/>
      <c r="DYO43" s="1168"/>
      <c r="DYP43" s="1168"/>
      <c r="DYQ43" s="1166"/>
      <c r="DYR43" s="1167"/>
      <c r="DYS43" s="1168"/>
      <c r="DYT43" s="1168"/>
      <c r="DYU43" s="1166"/>
      <c r="DYV43" s="1167"/>
      <c r="DYW43" s="1168"/>
      <c r="DYX43" s="1168"/>
      <c r="DYY43" s="1166"/>
      <c r="DYZ43" s="1167"/>
      <c r="DZA43" s="1168"/>
      <c r="DZB43" s="1168"/>
      <c r="DZC43" s="1166"/>
      <c r="DZD43" s="1167"/>
      <c r="DZE43" s="1168"/>
      <c r="DZF43" s="1168"/>
      <c r="DZG43" s="1166"/>
      <c r="DZH43" s="1167"/>
      <c r="DZI43" s="1168"/>
      <c r="DZJ43" s="1168"/>
      <c r="DZK43" s="1166"/>
      <c r="DZL43" s="1167"/>
      <c r="DZM43" s="1168"/>
      <c r="DZN43" s="1168"/>
      <c r="DZO43" s="1166"/>
      <c r="DZP43" s="1167"/>
      <c r="DZQ43" s="1168"/>
      <c r="DZR43" s="1168"/>
      <c r="DZS43" s="1166"/>
      <c r="DZT43" s="1167"/>
      <c r="DZU43" s="1168"/>
      <c r="DZV43" s="1168"/>
      <c r="DZW43" s="1166"/>
      <c r="DZX43" s="1167"/>
      <c r="DZY43" s="1168"/>
      <c r="DZZ43" s="1168"/>
      <c r="EAA43" s="1166"/>
      <c r="EAB43" s="1167"/>
      <c r="EAC43" s="1168"/>
      <c r="EAD43" s="1168"/>
      <c r="EAE43" s="1166"/>
      <c r="EAF43" s="1167"/>
      <c r="EAG43" s="1168"/>
      <c r="EAH43" s="1168"/>
      <c r="EAI43" s="1166"/>
      <c r="EAJ43" s="1167"/>
      <c r="EAK43" s="1168"/>
      <c r="EAL43" s="1168"/>
      <c r="EAM43" s="1166"/>
      <c r="EAN43" s="1167"/>
      <c r="EAO43" s="1168"/>
      <c r="EAP43" s="1168"/>
      <c r="EAQ43" s="1166"/>
      <c r="EAR43" s="1167"/>
      <c r="EAS43" s="1168"/>
      <c r="EAT43" s="1168"/>
      <c r="EAU43" s="1166"/>
      <c r="EAV43" s="1167"/>
      <c r="EAW43" s="1168"/>
      <c r="EAX43" s="1168"/>
      <c r="EAY43" s="1166"/>
      <c r="EAZ43" s="1167"/>
      <c r="EBA43" s="1168"/>
      <c r="EBB43" s="1168"/>
      <c r="EBC43" s="1166"/>
      <c r="EBD43" s="1167"/>
      <c r="EBE43" s="1168"/>
      <c r="EBF43" s="1168"/>
      <c r="EBG43" s="1166"/>
      <c r="EBH43" s="1167"/>
      <c r="EBI43" s="1168"/>
      <c r="EBJ43" s="1168"/>
      <c r="EBK43" s="1166"/>
      <c r="EBL43" s="1167"/>
      <c r="EBM43" s="1168"/>
      <c r="EBN43" s="1168"/>
      <c r="EBO43" s="1166"/>
      <c r="EBP43" s="1167"/>
      <c r="EBQ43" s="1168"/>
      <c r="EBR43" s="1168"/>
      <c r="EBS43" s="1166"/>
      <c r="EBT43" s="1167"/>
      <c r="EBU43" s="1168"/>
      <c r="EBV43" s="1168"/>
      <c r="EBW43" s="1166"/>
      <c r="EBX43" s="1167"/>
      <c r="EBY43" s="1168"/>
      <c r="EBZ43" s="1168"/>
      <c r="ECA43" s="1166"/>
      <c r="ECB43" s="1167"/>
      <c r="ECC43" s="1168"/>
      <c r="ECD43" s="1168"/>
      <c r="ECE43" s="1166"/>
      <c r="ECF43" s="1167"/>
      <c r="ECG43" s="1168"/>
      <c r="ECH43" s="1168"/>
      <c r="ECI43" s="1166"/>
      <c r="ECJ43" s="1167"/>
      <c r="ECK43" s="1168"/>
      <c r="ECL43" s="1168"/>
      <c r="ECM43" s="1166"/>
      <c r="ECN43" s="1167"/>
      <c r="ECO43" s="1168"/>
      <c r="ECP43" s="1168"/>
      <c r="ECQ43" s="1166"/>
      <c r="ECR43" s="1167"/>
      <c r="ECS43" s="1168"/>
      <c r="ECT43" s="1168"/>
      <c r="ECU43" s="1166"/>
      <c r="ECV43" s="1167"/>
      <c r="ECW43" s="1168"/>
      <c r="ECX43" s="1168"/>
      <c r="ECY43" s="1166"/>
      <c r="ECZ43" s="1167"/>
      <c r="EDA43" s="1168"/>
      <c r="EDB43" s="1168"/>
      <c r="EDC43" s="1166"/>
      <c r="EDD43" s="1167"/>
      <c r="EDE43" s="1168"/>
      <c r="EDF43" s="1168"/>
      <c r="EDG43" s="1166"/>
      <c r="EDH43" s="1167"/>
      <c r="EDI43" s="1168"/>
      <c r="EDJ43" s="1168"/>
      <c r="EDK43" s="1166"/>
      <c r="EDL43" s="1167"/>
      <c r="EDM43" s="1168"/>
      <c r="EDN43" s="1168"/>
      <c r="EDO43" s="1166"/>
      <c r="EDP43" s="1167"/>
      <c r="EDQ43" s="1168"/>
      <c r="EDR43" s="1168"/>
      <c r="EDS43" s="1166"/>
      <c r="EDT43" s="1167"/>
      <c r="EDU43" s="1168"/>
      <c r="EDV43" s="1168"/>
      <c r="EDW43" s="1166"/>
      <c r="EDX43" s="1167"/>
      <c r="EDY43" s="1168"/>
      <c r="EDZ43" s="1168"/>
      <c r="EEA43" s="1166"/>
      <c r="EEB43" s="1167"/>
      <c r="EEC43" s="1168"/>
      <c r="EED43" s="1168"/>
      <c r="EEE43" s="1166"/>
      <c r="EEF43" s="1167"/>
      <c r="EEG43" s="1168"/>
      <c r="EEH43" s="1168"/>
      <c r="EEI43" s="1166"/>
      <c r="EEJ43" s="1167"/>
      <c r="EEK43" s="1168"/>
      <c r="EEL43" s="1168"/>
      <c r="EEM43" s="1166"/>
      <c r="EEN43" s="1167"/>
      <c r="EEO43" s="1168"/>
      <c r="EEP43" s="1168"/>
      <c r="EEQ43" s="1166"/>
      <c r="EER43" s="1167"/>
      <c r="EES43" s="1168"/>
      <c r="EET43" s="1168"/>
      <c r="EEU43" s="1166"/>
      <c r="EEV43" s="1167"/>
      <c r="EEW43" s="1168"/>
      <c r="EEX43" s="1168"/>
      <c r="EEY43" s="1166"/>
      <c r="EEZ43" s="1167"/>
      <c r="EFA43" s="1168"/>
      <c r="EFB43" s="1168"/>
      <c r="EFC43" s="1166"/>
      <c r="EFD43" s="1167"/>
      <c r="EFE43" s="1168"/>
      <c r="EFF43" s="1168"/>
      <c r="EFG43" s="1166"/>
      <c r="EFH43" s="1167"/>
      <c r="EFI43" s="1168"/>
      <c r="EFJ43" s="1168"/>
      <c r="EFK43" s="1166"/>
      <c r="EFL43" s="1167"/>
      <c r="EFM43" s="1168"/>
      <c r="EFN43" s="1168"/>
      <c r="EFO43" s="1166"/>
      <c r="EFP43" s="1167"/>
      <c r="EFQ43" s="1168"/>
      <c r="EFR43" s="1168"/>
      <c r="EFS43" s="1166"/>
      <c r="EFT43" s="1167"/>
      <c r="EFU43" s="1168"/>
      <c r="EFV43" s="1168"/>
      <c r="EFW43" s="1166"/>
      <c r="EFX43" s="1167"/>
      <c r="EFY43" s="1168"/>
      <c r="EFZ43" s="1168"/>
      <c r="EGA43" s="1166"/>
      <c r="EGB43" s="1167"/>
      <c r="EGC43" s="1168"/>
      <c r="EGD43" s="1168"/>
      <c r="EGE43" s="1166"/>
      <c r="EGF43" s="1167"/>
      <c r="EGG43" s="1168"/>
      <c r="EGH43" s="1168"/>
      <c r="EGI43" s="1166"/>
      <c r="EGJ43" s="1167"/>
      <c r="EGK43" s="1168"/>
      <c r="EGL43" s="1168"/>
      <c r="EGM43" s="1166"/>
      <c r="EGN43" s="1167"/>
      <c r="EGO43" s="1168"/>
      <c r="EGP43" s="1168"/>
      <c r="EGQ43" s="1166"/>
      <c r="EGR43" s="1167"/>
      <c r="EGS43" s="1168"/>
      <c r="EGT43" s="1168"/>
      <c r="EGU43" s="1166"/>
      <c r="EGV43" s="1167"/>
      <c r="EGW43" s="1168"/>
      <c r="EGX43" s="1168"/>
      <c r="EGY43" s="1166"/>
      <c r="EGZ43" s="1167"/>
      <c r="EHA43" s="1168"/>
      <c r="EHB43" s="1168"/>
      <c r="EHC43" s="1166"/>
      <c r="EHD43" s="1167"/>
      <c r="EHE43" s="1168"/>
      <c r="EHF43" s="1168"/>
      <c r="EHG43" s="1166"/>
      <c r="EHH43" s="1167"/>
      <c r="EHI43" s="1168"/>
      <c r="EHJ43" s="1168"/>
      <c r="EHK43" s="1166"/>
      <c r="EHL43" s="1167"/>
      <c r="EHM43" s="1168"/>
      <c r="EHN43" s="1168"/>
      <c r="EHO43" s="1166"/>
      <c r="EHP43" s="1167"/>
      <c r="EHQ43" s="1168"/>
      <c r="EHR43" s="1168"/>
      <c r="EHS43" s="1166"/>
      <c r="EHT43" s="1167"/>
      <c r="EHU43" s="1168"/>
      <c r="EHV43" s="1168"/>
      <c r="EHW43" s="1166"/>
      <c r="EHX43" s="1167"/>
      <c r="EHY43" s="1168"/>
      <c r="EHZ43" s="1168"/>
      <c r="EIA43" s="1166"/>
      <c r="EIB43" s="1167"/>
      <c r="EIC43" s="1168"/>
      <c r="EID43" s="1168"/>
      <c r="EIE43" s="1166"/>
      <c r="EIF43" s="1167"/>
      <c r="EIG43" s="1168"/>
      <c r="EIH43" s="1168"/>
      <c r="EII43" s="1166"/>
      <c r="EIJ43" s="1167"/>
      <c r="EIK43" s="1168"/>
      <c r="EIL43" s="1168"/>
      <c r="EIM43" s="1166"/>
      <c r="EIN43" s="1167"/>
      <c r="EIO43" s="1168"/>
      <c r="EIP43" s="1168"/>
      <c r="EIQ43" s="1166"/>
      <c r="EIR43" s="1167"/>
      <c r="EIS43" s="1168"/>
      <c r="EIT43" s="1168"/>
      <c r="EIU43" s="1166"/>
      <c r="EIV43" s="1167"/>
      <c r="EIW43" s="1168"/>
      <c r="EIX43" s="1168"/>
      <c r="EIY43" s="1166"/>
      <c r="EIZ43" s="1167"/>
      <c r="EJA43" s="1168"/>
      <c r="EJB43" s="1168"/>
      <c r="EJC43" s="1166"/>
      <c r="EJD43" s="1167"/>
      <c r="EJE43" s="1168"/>
      <c r="EJF43" s="1168"/>
      <c r="EJG43" s="1166"/>
      <c r="EJH43" s="1167"/>
      <c r="EJI43" s="1168"/>
      <c r="EJJ43" s="1168"/>
      <c r="EJK43" s="1166"/>
      <c r="EJL43" s="1167"/>
      <c r="EJM43" s="1168"/>
      <c r="EJN43" s="1168"/>
      <c r="EJO43" s="1166"/>
      <c r="EJP43" s="1167"/>
      <c r="EJQ43" s="1168"/>
      <c r="EJR43" s="1168"/>
      <c r="EJS43" s="1166"/>
      <c r="EJT43" s="1167"/>
      <c r="EJU43" s="1168"/>
      <c r="EJV43" s="1168"/>
      <c r="EJW43" s="1166"/>
      <c r="EJX43" s="1167"/>
      <c r="EJY43" s="1168"/>
      <c r="EJZ43" s="1168"/>
      <c r="EKA43" s="1166"/>
      <c r="EKB43" s="1167"/>
      <c r="EKC43" s="1168"/>
      <c r="EKD43" s="1168"/>
      <c r="EKE43" s="1166"/>
      <c r="EKF43" s="1167"/>
      <c r="EKG43" s="1168"/>
      <c r="EKH43" s="1168"/>
      <c r="EKI43" s="1166"/>
      <c r="EKJ43" s="1167"/>
      <c r="EKK43" s="1168"/>
      <c r="EKL43" s="1168"/>
      <c r="EKM43" s="1166"/>
      <c r="EKN43" s="1167"/>
      <c r="EKO43" s="1168"/>
      <c r="EKP43" s="1168"/>
      <c r="EKQ43" s="1166"/>
      <c r="EKR43" s="1167"/>
      <c r="EKS43" s="1168"/>
      <c r="EKT43" s="1168"/>
      <c r="EKU43" s="1166"/>
      <c r="EKV43" s="1167"/>
      <c r="EKW43" s="1168"/>
      <c r="EKX43" s="1168"/>
      <c r="EKY43" s="1166"/>
      <c r="EKZ43" s="1167"/>
      <c r="ELA43" s="1168"/>
      <c r="ELB43" s="1168"/>
      <c r="ELC43" s="1166"/>
      <c r="ELD43" s="1167"/>
      <c r="ELE43" s="1168"/>
      <c r="ELF43" s="1168"/>
      <c r="ELG43" s="1166"/>
      <c r="ELH43" s="1167"/>
      <c r="ELI43" s="1168"/>
      <c r="ELJ43" s="1168"/>
      <c r="ELK43" s="1166"/>
      <c r="ELL43" s="1167"/>
      <c r="ELM43" s="1168"/>
      <c r="ELN43" s="1168"/>
      <c r="ELO43" s="1166"/>
      <c r="ELP43" s="1167"/>
      <c r="ELQ43" s="1168"/>
      <c r="ELR43" s="1168"/>
      <c r="ELS43" s="1166"/>
      <c r="ELT43" s="1167"/>
      <c r="ELU43" s="1168"/>
      <c r="ELV43" s="1168"/>
      <c r="ELW43" s="1166"/>
      <c r="ELX43" s="1167"/>
      <c r="ELY43" s="1168"/>
      <c r="ELZ43" s="1168"/>
      <c r="EMA43" s="1166"/>
      <c r="EMB43" s="1167"/>
      <c r="EMC43" s="1168"/>
      <c r="EMD43" s="1168"/>
      <c r="EME43" s="1166"/>
      <c r="EMF43" s="1167"/>
      <c r="EMG43" s="1168"/>
      <c r="EMH43" s="1168"/>
      <c r="EMI43" s="1166"/>
      <c r="EMJ43" s="1167"/>
      <c r="EMK43" s="1168"/>
      <c r="EML43" s="1168"/>
      <c r="EMM43" s="1166"/>
      <c r="EMN43" s="1167"/>
      <c r="EMO43" s="1168"/>
      <c r="EMP43" s="1168"/>
      <c r="EMQ43" s="1166"/>
      <c r="EMR43" s="1167"/>
      <c r="EMS43" s="1168"/>
      <c r="EMT43" s="1168"/>
      <c r="EMU43" s="1166"/>
      <c r="EMV43" s="1167"/>
      <c r="EMW43" s="1168"/>
      <c r="EMX43" s="1168"/>
      <c r="EMY43" s="1166"/>
      <c r="EMZ43" s="1167"/>
      <c r="ENA43" s="1168"/>
      <c r="ENB43" s="1168"/>
      <c r="ENC43" s="1166"/>
      <c r="END43" s="1167"/>
      <c r="ENE43" s="1168"/>
      <c r="ENF43" s="1168"/>
      <c r="ENG43" s="1166"/>
      <c r="ENH43" s="1167"/>
      <c r="ENI43" s="1168"/>
      <c r="ENJ43" s="1168"/>
      <c r="ENK43" s="1166"/>
      <c r="ENL43" s="1167"/>
      <c r="ENM43" s="1168"/>
      <c r="ENN43" s="1168"/>
      <c r="ENO43" s="1166"/>
      <c r="ENP43" s="1167"/>
      <c r="ENQ43" s="1168"/>
      <c r="ENR43" s="1168"/>
      <c r="ENS43" s="1166"/>
      <c r="ENT43" s="1167"/>
      <c r="ENU43" s="1168"/>
      <c r="ENV43" s="1168"/>
      <c r="ENW43" s="1166"/>
      <c r="ENX43" s="1167"/>
      <c r="ENY43" s="1168"/>
      <c r="ENZ43" s="1168"/>
      <c r="EOA43" s="1166"/>
      <c r="EOB43" s="1167"/>
      <c r="EOC43" s="1168"/>
      <c r="EOD43" s="1168"/>
      <c r="EOE43" s="1166"/>
      <c r="EOF43" s="1167"/>
      <c r="EOG43" s="1168"/>
      <c r="EOH43" s="1168"/>
      <c r="EOI43" s="1166"/>
      <c r="EOJ43" s="1167"/>
      <c r="EOK43" s="1168"/>
      <c r="EOL43" s="1168"/>
      <c r="EOM43" s="1166"/>
      <c r="EON43" s="1167"/>
      <c r="EOO43" s="1168"/>
      <c r="EOP43" s="1168"/>
      <c r="EOQ43" s="1166"/>
      <c r="EOR43" s="1167"/>
      <c r="EOS43" s="1168"/>
      <c r="EOT43" s="1168"/>
      <c r="EOU43" s="1166"/>
      <c r="EOV43" s="1167"/>
      <c r="EOW43" s="1168"/>
      <c r="EOX43" s="1168"/>
      <c r="EOY43" s="1166"/>
      <c r="EOZ43" s="1167"/>
      <c r="EPA43" s="1168"/>
      <c r="EPB43" s="1168"/>
      <c r="EPC43" s="1166"/>
      <c r="EPD43" s="1167"/>
      <c r="EPE43" s="1168"/>
      <c r="EPF43" s="1168"/>
      <c r="EPG43" s="1166"/>
      <c r="EPH43" s="1167"/>
      <c r="EPI43" s="1168"/>
      <c r="EPJ43" s="1168"/>
      <c r="EPK43" s="1166"/>
      <c r="EPL43" s="1167"/>
      <c r="EPM43" s="1168"/>
      <c r="EPN43" s="1168"/>
      <c r="EPO43" s="1166"/>
      <c r="EPP43" s="1167"/>
      <c r="EPQ43" s="1168"/>
      <c r="EPR43" s="1168"/>
      <c r="EPS43" s="1166"/>
      <c r="EPT43" s="1167"/>
      <c r="EPU43" s="1168"/>
      <c r="EPV43" s="1168"/>
      <c r="EPW43" s="1166"/>
      <c r="EPX43" s="1167"/>
      <c r="EPY43" s="1168"/>
      <c r="EPZ43" s="1168"/>
      <c r="EQA43" s="1166"/>
      <c r="EQB43" s="1167"/>
      <c r="EQC43" s="1168"/>
      <c r="EQD43" s="1168"/>
      <c r="EQE43" s="1166"/>
      <c r="EQF43" s="1167"/>
      <c r="EQG43" s="1168"/>
      <c r="EQH43" s="1168"/>
      <c r="EQI43" s="1166"/>
      <c r="EQJ43" s="1167"/>
      <c r="EQK43" s="1168"/>
      <c r="EQL43" s="1168"/>
      <c r="EQM43" s="1166"/>
      <c r="EQN43" s="1167"/>
      <c r="EQO43" s="1168"/>
      <c r="EQP43" s="1168"/>
      <c r="EQQ43" s="1166"/>
      <c r="EQR43" s="1167"/>
      <c r="EQS43" s="1168"/>
      <c r="EQT43" s="1168"/>
      <c r="EQU43" s="1166"/>
      <c r="EQV43" s="1167"/>
      <c r="EQW43" s="1168"/>
      <c r="EQX43" s="1168"/>
      <c r="EQY43" s="1166"/>
      <c r="EQZ43" s="1167"/>
      <c r="ERA43" s="1168"/>
      <c r="ERB43" s="1168"/>
      <c r="ERC43" s="1166"/>
      <c r="ERD43" s="1167"/>
      <c r="ERE43" s="1168"/>
      <c r="ERF43" s="1168"/>
      <c r="ERG43" s="1166"/>
      <c r="ERH43" s="1167"/>
      <c r="ERI43" s="1168"/>
      <c r="ERJ43" s="1168"/>
      <c r="ERK43" s="1166"/>
      <c r="ERL43" s="1167"/>
      <c r="ERM43" s="1168"/>
      <c r="ERN43" s="1168"/>
      <c r="ERO43" s="1166"/>
      <c r="ERP43" s="1167"/>
      <c r="ERQ43" s="1168"/>
      <c r="ERR43" s="1168"/>
      <c r="ERS43" s="1166"/>
      <c r="ERT43" s="1167"/>
      <c r="ERU43" s="1168"/>
      <c r="ERV43" s="1168"/>
      <c r="ERW43" s="1166"/>
      <c r="ERX43" s="1167"/>
      <c r="ERY43" s="1168"/>
      <c r="ERZ43" s="1168"/>
      <c r="ESA43" s="1166"/>
      <c r="ESB43" s="1167"/>
      <c r="ESC43" s="1168"/>
      <c r="ESD43" s="1168"/>
      <c r="ESE43" s="1166"/>
      <c r="ESF43" s="1167"/>
      <c r="ESG43" s="1168"/>
      <c r="ESH43" s="1168"/>
      <c r="ESI43" s="1166"/>
      <c r="ESJ43" s="1167"/>
      <c r="ESK43" s="1168"/>
      <c r="ESL43" s="1168"/>
      <c r="ESM43" s="1166"/>
      <c r="ESN43" s="1167"/>
      <c r="ESO43" s="1168"/>
      <c r="ESP43" s="1168"/>
      <c r="ESQ43" s="1166"/>
      <c r="ESR43" s="1167"/>
      <c r="ESS43" s="1168"/>
      <c r="EST43" s="1168"/>
      <c r="ESU43" s="1166"/>
      <c r="ESV43" s="1167"/>
      <c r="ESW43" s="1168"/>
      <c r="ESX43" s="1168"/>
      <c r="ESY43" s="1166"/>
      <c r="ESZ43" s="1167"/>
      <c r="ETA43" s="1168"/>
      <c r="ETB43" s="1168"/>
      <c r="ETC43" s="1166"/>
      <c r="ETD43" s="1167"/>
      <c r="ETE43" s="1168"/>
      <c r="ETF43" s="1168"/>
      <c r="ETG43" s="1166"/>
      <c r="ETH43" s="1167"/>
      <c r="ETI43" s="1168"/>
      <c r="ETJ43" s="1168"/>
      <c r="ETK43" s="1166"/>
      <c r="ETL43" s="1167"/>
      <c r="ETM43" s="1168"/>
      <c r="ETN43" s="1168"/>
      <c r="ETO43" s="1166"/>
      <c r="ETP43" s="1167"/>
      <c r="ETQ43" s="1168"/>
      <c r="ETR43" s="1168"/>
      <c r="ETS43" s="1166"/>
      <c r="ETT43" s="1167"/>
      <c r="ETU43" s="1168"/>
      <c r="ETV43" s="1168"/>
      <c r="ETW43" s="1166"/>
      <c r="ETX43" s="1167"/>
      <c r="ETY43" s="1168"/>
      <c r="ETZ43" s="1168"/>
      <c r="EUA43" s="1166"/>
      <c r="EUB43" s="1167"/>
      <c r="EUC43" s="1168"/>
      <c r="EUD43" s="1168"/>
      <c r="EUE43" s="1166"/>
      <c r="EUF43" s="1167"/>
      <c r="EUG43" s="1168"/>
      <c r="EUH43" s="1168"/>
      <c r="EUI43" s="1166"/>
      <c r="EUJ43" s="1167"/>
      <c r="EUK43" s="1168"/>
      <c r="EUL43" s="1168"/>
      <c r="EUM43" s="1166"/>
      <c r="EUN43" s="1167"/>
      <c r="EUO43" s="1168"/>
      <c r="EUP43" s="1168"/>
      <c r="EUQ43" s="1166"/>
      <c r="EUR43" s="1167"/>
      <c r="EUS43" s="1168"/>
      <c r="EUT43" s="1168"/>
      <c r="EUU43" s="1166"/>
      <c r="EUV43" s="1167"/>
      <c r="EUW43" s="1168"/>
      <c r="EUX43" s="1168"/>
      <c r="EUY43" s="1166"/>
      <c r="EUZ43" s="1167"/>
      <c r="EVA43" s="1168"/>
      <c r="EVB43" s="1168"/>
      <c r="EVC43" s="1166"/>
      <c r="EVD43" s="1167"/>
      <c r="EVE43" s="1168"/>
      <c r="EVF43" s="1168"/>
      <c r="EVG43" s="1166"/>
      <c r="EVH43" s="1167"/>
      <c r="EVI43" s="1168"/>
      <c r="EVJ43" s="1168"/>
      <c r="EVK43" s="1166"/>
      <c r="EVL43" s="1167"/>
      <c r="EVM43" s="1168"/>
      <c r="EVN43" s="1168"/>
      <c r="EVO43" s="1166"/>
      <c r="EVP43" s="1167"/>
      <c r="EVQ43" s="1168"/>
      <c r="EVR43" s="1168"/>
      <c r="EVS43" s="1166"/>
      <c r="EVT43" s="1167"/>
      <c r="EVU43" s="1168"/>
      <c r="EVV43" s="1168"/>
      <c r="EVW43" s="1166"/>
      <c r="EVX43" s="1167"/>
      <c r="EVY43" s="1168"/>
      <c r="EVZ43" s="1168"/>
      <c r="EWA43" s="1166"/>
      <c r="EWB43" s="1167"/>
      <c r="EWC43" s="1168"/>
      <c r="EWD43" s="1168"/>
      <c r="EWE43" s="1166"/>
      <c r="EWF43" s="1167"/>
      <c r="EWG43" s="1168"/>
      <c r="EWH43" s="1168"/>
      <c r="EWI43" s="1166"/>
      <c r="EWJ43" s="1167"/>
      <c r="EWK43" s="1168"/>
      <c r="EWL43" s="1168"/>
      <c r="EWM43" s="1166"/>
      <c r="EWN43" s="1167"/>
      <c r="EWO43" s="1168"/>
      <c r="EWP43" s="1168"/>
      <c r="EWQ43" s="1166"/>
      <c r="EWR43" s="1167"/>
      <c r="EWS43" s="1168"/>
      <c r="EWT43" s="1168"/>
      <c r="EWU43" s="1166"/>
      <c r="EWV43" s="1167"/>
      <c r="EWW43" s="1168"/>
      <c r="EWX43" s="1168"/>
      <c r="EWY43" s="1166"/>
      <c r="EWZ43" s="1167"/>
      <c r="EXA43" s="1168"/>
      <c r="EXB43" s="1168"/>
      <c r="EXC43" s="1166"/>
      <c r="EXD43" s="1167"/>
      <c r="EXE43" s="1168"/>
      <c r="EXF43" s="1168"/>
      <c r="EXG43" s="1166"/>
      <c r="EXH43" s="1167"/>
      <c r="EXI43" s="1168"/>
      <c r="EXJ43" s="1168"/>
      <c r="EXK43" s="1166"/>
      <c r="EXL43" s="1167"/>
      <c r="EXM43" s="1168"/>
      <c r="EXN43" s="1168"/>
      <c r="EXO43" s="1166"/>
      <c r="EXP43" s="1167"/>
      <c r="EXQ43" s="1168"/>
      <c r="EXR43" s="1168"/>
      <c r="EXS43" s="1166"/>
      <c r="EXT43" s="1167"/>
      <c r="EXU43" s="1168"/>
      <c r="EXV43" s="1168"/>
      <c r="EXW43" s="1166"/>
      <c r="EXX43" s="1167"/>
      <c r="EXY43" s="1168"/>
      <c r="EXZ43" s="1168"/>
      <c r="EYA43" s="1166"/>
      <c r="EYB43" s="1167"/>
      <c r="EYC43" s="1168"/>
      <c r="EYD43" s="1168"/>
      <c r="EYE43" s="1166"/>
      <c r="EYF43" s="1167"/>
      <c r="EYG43" s="1168"/>
      <c r="EYH43" s="1168"/>
      <c r="EYI43" s="1166"/>
      <c r="EYJ43" s="1167"/>
      <c r="EYK43" s="1168"/>
      <c r="EYL43" s="1168"/>
      <c r="EYM43" s="1166"/>
      <c r="EYN43" s="1167"/>
      <c r="EYO43" s="1168"/>
      <c r="EYP43" s="1168"/>
      <c r="EYQ43" s="1166"/>
      <c r="EYR43" s="1167"/>
      <c r="EYS43" s="1168"/>
      <c r="EYT43" s="1168"/>
      <c r="EYU43" s="1166"/>
      <c r="EYV43" s="1167"/>
      <c r="EYW43" s="1168"/>
      <c r="EYX43" s="1168"/>
      <c r="EYY43" s="1166"/>
      <c r="EYZ43" s="1167"/>
      <c r="EZA43" s="1168"/>
      <c r="EZB43" s="1168"/>
      <c r="EZC43" s="1166"/>
      <c r="EZD43" s="1167"/>
      <c r="EZE43" s="1168"/>
      <c r="EZF43" s="1168"/>
      <c r="EZG43" s="1166"/>
      <c r="EZH43" s="1167"/>
      <c r="EZI43" s="1168"/>
      <c r="EZJ43" s="1168"/>
      <c r="EZK43" s="1166"/>
      <c r="EZL43" s="1167"/>
      <c r="EZM43" s="1168"/>
      <c r="EZN43" s="1168"/>
      <c r="EZO43" s="1166"/>
      <c r="EZP43" s="1167"/>
      <c r="EZQ43" s="1168"/>
      <c r="EZR43" s="1168"/>
      <c r="EZS43" s="1166"/>
      <c r="EZT43" s="1167"/>
      <c r="EZU43" s="1168"/>
      <c r="EZV43" s="1168"/>
      <c r="EZW43" s="1166"/>
      <c r="EZX43" s="1167"/>
      <c r="EZY43" s="1168"/>
      <c r="EZZ43" s="1168"/>
      <c r="FAA43" s="1166"/>
      <c r="FAB43" s="1167"/>
      <c r="FAC43" s="1168"/>
      <c r="FAD43" s="1168"/>
      <c r="FAE43" s="1166"/>
      <c r="FAF43" s="1167"/>
      <c r="FAG43" s="1168"/>
      <c r="FAH43" s="1168"/>
      <c r="FAI43" s="1166"/>
      <c r="FAJ43" s="1167"/>
      <c r="FAK43" s="1168"/>
      <c r="FAL43" s="1168"/>
      <c r="FAM43" s="1166"/>
      <c r="FAN43" s="1167"/>
      <c r="FAO43" s="1168"/>
      <c r="FAP43" s="1168"/>
      <c r="FAQ43" s="1166"/>
      <c r="FAR43" s="1167"/>
      <c r="FAS43" s="1168"/>
      <c r="FAT43" s="1168"/>
      <c r="FAU43" s="1166"/>
      <c r="FAV43" s="1167"/>
      <c r="FAW43" s="1168"/>
      <c r="FAX43" s="1168"/>
      <c r="FAY43" s="1166"/>
      <c r="FAZ43" s="1167"/>
      <c r="FBA43" s="1168"/>
      <c r="FBB43" s="1168"/>
      <c r="FBC43" s="1166"/>
      <c r="FBD43" s="1167"/>
      <c r="FBE43" s="1168"/>
      <c r="FBF43" s="1168"/>
      <c r="FBG43" s="1166"/>
      <c r="FBH43" s="1167"/>
      <c r="FBI43" s="1168"/>
      <c r="FBJ43" s="1168"/>
      <c r="FBK43" s="1166"/>
      <c r="FBL43" s="1167"/>
      <c r="FBM43" s="1168"/>
      <c r="FBN43" s="1168"/>
      <c r="FBO43" s="1166"/>
      <c r="FBP43" s="1167"/>
      <c r="FBQ43" s="1168"/>
      <c r="FBR43" s="1168"/>
      <c r="FBS43" s="1166"/>
      <c r="FBT43" s="1167"/>
      <c r="FBU43" s="1168"/>
      <c r="FBV43" s="1168"/>
      <c r="FBW43" s="1166"/>
      <c r="FBX43" s="1167"/>
      <c r="FBY43" s="1168"/>
      <c r="FBZ43" s="1168"/>
      <c r="FCA43" s="1166"/>
      <c r="FCB43" s="1167"/>
      <c r="FCC43" s="1168"/>
      <c r="FCD43" s="1168"/>
      <c r="FCE43" s="1166"/>
      <c r="FCF43" s="1167"/>
      <c r="FCG43" s="1168"/>
      <c r="FCH43" s="1168"/>
      <c r="FCI43" s="1166"/>
      <c r="FCJ43" s="1167"/>
      <c r="FCK43" s="1168"/>
      <c r="FCL43" s="1168"/>
      <c r="FCM43" s="1166"/>
      <c r="FCN43" s="1167"/>
      <c r="FCO43" s="1168"/>
      <c r="FCP43" s="1168"/>
      <c r="FCQ43" s="1166"/>
      <c r="FCR43" s="1167"/>
      <c r="FCS43" s="1168"/>
      <c r="FCT43" s="1168"/>
      <c r="FCU43" s="1166"/>
      <c r="FCV43" s="1167"/>
      <c r="FCW43" s="1168"/>
      <c r="FCX43" s="1168"/>
      <c r="FCY43" s="1166"/>
      <c r="FCZ43" s="1167"/>
      <c r="FDA43" s="1168"/>
      <c r="FDB43" s="1168"/>
      <c r="FDC43" s="1166"/>
      <c r="FDD43" s="1167"/>
      <c r="FDE43" s="1168"/>
      <c r="FDF43" s="1168"/>
      <c r="FDG43" s="1166"/>
      <c r="FDH43" s="1167"/>
      <c r="FDI43" s="1168"/>
      <c r="FDJ43" s="1168"/>
      <c r="FDK43" s="1166"/>
      <c r="FDL43" s="1167"/>
      <c r="FDM43" s="1168"/>
      <c r="FDN43" s="1168"/>
      <c r="FDO43" s="1166"/>
      <c r="FDP43" s="1167"/>
      <c r="FDQ43" s="1168"/>
      <c r="FDR43" s="1168"/>
      <c r="FDS43" s="1166"/>
      <c r="FDT43" s="1167"/>
      <c r="FDU43" s="1168"/>
      <c r="FDV43" s="1168"/>
      <c r="FDW43" s="1166"/>
      <c r="FDX43" s="1167"/>
      <c r="FDY43" s="1168"/>
      <c r="FDZ43" s="1168"/>
      <c r="FEA43" s="1166"/>
      <c r="FEB43" s="1167"/>
      <c r="FEC43" s="1168"/>
      <c r="FED43" s="1168"/>
      <c r="FEE43" s="1166"/>
      <c r="FEF43" s="1167"/>
      <c r="FEG43" s="1168"/>
      <c r="FEH43" s="1168"/>
      <c r="FEI43" s="1166"/>
      <c r="FEJ43" s="1167"/>
      <c r="FEK43" s="1168"/>
      <c r="FEL43" s="1168"/>
      <c r="FEM43" s="1166"/>
      <c r="FEN43" s="1167"/>
      <c r="FEO43" s="1168"/>
      <c r="FEP43" s="1168"/>
      <c r="FEQ43" s="1166"/>
      <c r="FER43" s="1167"/>
      <c r="FES43" s="1168"/>
      <c r="FET43" s="1168"/>
      <c r="FEU43" s="1166"/>
      <c r="FEV43" s="1167"/>
      <c r="FEW43" s="1168"/>
      <c r="FEX43" s="1168"/>
      <c r="FEY43" s="1166"/>
      <c r="FEZ43" s="1167"/>
      <c r="FFA43" s="1168"/>
      <c r="FFB43" s="1168"/>
      <c r="FFC43" s="1166"/>
      <c r="FFD43" s="1167"/>
      <c r="FFE43" s="1168"/>
      <c r="FFF43" s="1168"/>
      <c r="FFG43" s="1166"/>
      <c r="FFH43" s="1167"/>
      <c r="FFI43" s="1168"/>
      <c r="FFJ43" s="1168"/>
      <c r="FFK43" s="1166"/>
      <c r="FFL43" s="1167"/>
      <c r="FFM43" s="1168"/>
      <c r="FFN43" s="1168"/>
      <c r="FFO43" s="1166"/>
      <c r="FFP43" s="1167"/>
      <c r="FFQ43" s="1168"/>
      <c r="FFR43" s="1168"/>
      <c r="FFS43" s="1166"/>
      <c r="FFT43" s="1167"/>
      <c r="FFU43" s="1168"/>
      <c r="FFV43" s="1168"/>
      <c r="FFW43" s="1166"/>
      <c r="FFX43" s="1167"/>
      <c r="FFY43" s="1168"/>
      <c r="FFZ43" s="1168"/>
      <c r="FGA43" s="1166"/>
      <c r="FGB43" s="1167"/>
      <c r="FGC43" s="1168"/>
      <c r="FGD43" s="1168"/>
      <c r="FGE43" s="1166"/>
      <c r="FGF43" s="1167"/>
      <c r="FGG43" s="1168"/>
      <c r="FGH43" s="1168"/>
      <c r="FGI43" s="1166"/>
      <c r="FGJ43" s="1167"/>
      <c r="FGK43" s="1168"/>
      <c r="FGL43" s="1168"/>
      <c r="FGM43" s="1166"/>
      <c r="FGN43" s="1167"/>
      <c r="FGO43" s="1168"/>
      <c r="FGP43" s="1168"/>
      <c r="FGQ43" s="1166"/>
      <c r="FGR43" s="1167"/>
      <c r="FGS43" s="1168"/>
      <c r="FGT43" s="1168"/>
      <c r="FGU43" s="1166"/>
      <c r="FGV43" s="1167"/>
      <c r="FGW43" s="1168"/>
      <c r="FGX43" s="1168"/>
      <c r="FGY43" s="1166"/>
      <c r="FGZ43" s="1167"/>
      <c r="FHA43" s="1168"/>
      <c r="FHB43" s="1168"/>
      <c r="FHC43" s="1166"/>
      <c r="FHD43" s="1167"/>
      <c r="FHE43" s="1168"/>
      <c r="FHF43" s="1168"/>
      <c r="FHG43" s="1166"/>
      <c r="FHH43" s="1167"/>
      <c r="FHI43" s="1168"/>
      <c r="FHJ43" s="1168"/>
      <c r="FHK43" s="1166"/>
      <c r="FHL43" s="1167"/>
      <c r="FHM43" s="1168"/>
      <c r="FHN43" s="1168"/>
      <c r="FHO43" s="1166"/>
      <c r="FHP43" s="1167"/>
      <c r="FHQ43" s="1168"/>
      <c r="FHR43" s="1168"/>
      <c r="FHS43" s="1166"/>
      <c r="FHT43" s="1167"/>
      <c r="FHU43" s="1168"/>
      <c r="FHV43" s="1168"/>
      <c r="FHW43" s="1166"/>
      <c r="FHX43" s="1167"/>
      <c r="FHY43" s="1168"/>
      <c r="FHZ43" s="1168"/>
      <c r="FIA43" s="1166"/>
      <c r="FIB43" s="1167"/>
      <c r="FIC43" s="1168"/>
      <c r="FID43" s="1168"/>
      <c r="FIE43" s="1166"/>
      <c r="FIF43" s="1167"/>
      <c r="FIG43" s="1168"/>
      <c r="FIH43" s="1168"/>
      <c r="FII43" s="1166"/>
      <c r="FIJ43" s="1167"/>
      <c r="FIK43" s="1168"/>
      <c r="FIL43" s="1168"/>
      <c r="FIM43" s="1166"/>
      <c r="FIN43" s="1167"/>
      <c r="FIO43" s="1168"/>
      <c r="FIP43" s="1168"/>
      <c r="FIQ43" s="1166"/>
      <c r="FIR43" s="1167"/>
      <c r="FIS43" s="1168"/>
      <c r="FIT43" s="1168"/>
      <c r="FIU43" s="1166"/>
      <c r="FIV43" s="1167"/>
      <c r="FIW43" s="1168"/>
      <c r="FIX43" s="1168"/>
      <c r="FIY43" s="1166"/>
      <c r="FIZ43" s="1167"/>
      <c r="FJA43" s="1168"/>
      <c r="FJB43" s="1168"/>
      <c r="FJC43" s="1166"/>
      <c r="FJD43" s="1167"/>
      <c r="FJE43" s="1168"/>
      <c r="FJF43" s="1168"/>
      <c r="FJG43" s="1166"/>
      <c r="FJH43" s="1167"/>
      <c r="FJI43" s="1168"/>
      <c r="FJJ43" s="1168"/>
      <c r="FJK43" s="1166"/>
      <c r="FJL43" s="1167"/>
      <c r="FJM43" s="1168"/>
      <c r="FJN43" s="1168"/>
      <c r="FJO43" s="1166"/>
      <c r="FJP43" s="1167"/>
      <c r="FJQ43" s="1168"/>
      <c r="FJR43" s="1168"/>
      <c r="FJS43" s="1166"/>
      <c r="FJT43" s="1167"/>
      <c r="FJU43" s="1168"/>
      <c r="FJV43" s="1168"/>
      <c r="FJW43" s="1166"/>
      <c r="FJX43" s="1167"/>
      <c r="FJY43" s="1168"/>
      <c r="FJZ43" s="1168"/>
      <c r="FKA43" s="1166"/>
      <c r="FKB43" s="1167"/>
      <c r="FKC43" s="1168"/>
      <c r="FKD43" s="1168"/>
      <c r="FKE43" s="1166"/>
      <c r="FKF43" s="1167"/>
      <c r="FKG43" s="1168"/>
      <c r="FKH43" s="1168"/>
      <c r="FKI43" s="1166"/>
      <c r="FKJ43" s="1167"/>
      <c r="FKK43" s="1168"/>
      <c r="FKL43" s="1168"/>
      <c r="FKM43" s="1166"/>
      <c r="FKN43" s="1167"/>
      <c r="FKO43" s="1168"/>
      <c r="FKP43" s="1168"/>
      <c r="FKQ43" s="1166"/>
      <c r="FKR43" s="1167"/>
      <c r="FKS43" s="1168"/>
      <c r="FKT43" s="1168"/>
      <c r="FKU43" s="1166"/>
      <c r="FKV43" s="1167"/>
      <c r="FKW43" s="1168"/>
      <c r="FKX43" s="1168"/>
      <c r="FKY43" s="1166"/>
      <c r="FKZ43" s="1167"/>
      <c r="FLA43" s="1168"/>
      <c r="FLB43" s="1168"/>
      <c r="FLC43" s="1166"/>
      <c r="FLD43" s="1167"/>
      <c r="FLE43" s="1168"/>
      <c r="FLF43" s="1168"/>
      <c r="FLG43" s="1166"/>
      <c r="FLH43" s="1167"/>
      <c r="FLI43" s="1168"/>
      <c r="FLJ43" s="1168"/>
      <c r="FLK43" s="1166"/>
      <c r="FLL43" s="1167"/>
      <c r="FLM43" s="1168"/>
      <c r="FLN43" s="1168"/>
      <c r="FLO43" s="1166"/>
      <c r="FLP43" s="1167"/>
      <c r="FLQ43" s="1168"/>
      <c r="FLR43" s="1168"/>
      <c r="FLS43" s="1166"/>
      <c r="FLT43" s="1167"/>
      <c r="FLU43" s="1168"/>
      <c r="FLV43" s="1168"/>
      <c r="FLW43" s="1166"/>
      <c r="FLX43" s="1167"/>
      <c r="FLY43" s="1168"/>
      <c r="FLZ43" s="1168"/>
      <c r="FMA43" s="1166"/>
      <c r="FMB43" s="1167"/>
      <c r="FMC43" s="1168"/>
      <c r="FMD43" s="1168"/>
      <c r="FME43" s="1166"/>
      <c r="FMF43" s="1167"/>
      <c r="FMG43" s="1168"/>
      <c r="FMH43" s="1168"/>
      <c r="FMI43" s="1166"/>
      <c r="FMJ43" s="1167"/>
      <c r="FMK43" s="1168"/>
      <c r="FML43" s="1168"/>
      <c r="FMM43" s="1166"/>
      <c r="FMN43" s="1167"/>
      <c r="FMO43" s="1168"/>
      <c r="FMP43" s="1168"/>
      <c r="FMQ43" s="1166"/>
      <c r="FMR43" s="1167"/>
      <c r="FMS43" s="1168"/>
      <c r="FMT43" s="1168"/>
      <c r="FMU43" s="1166"/>
      <c r="FMV43" s="1167"/>
      <c r="FMW43" s="1168"/>
      <c r="FMX43" s="1168"/>
      <c r="FMY43" s="1166"/>
      <c r="FMZ43" s="1167"/>
      <c r="FNA43" s="1168"/>
      <c r="FNB43" s="1168"/>
      <c r="FNC43" s="1166"/>
      <c r="FND43" s="1167"/>
      <c r="FNE43" s="1168"/>
      <c r="FNF43" s="1168"/>
      <c r="FNG43" s="1166"/>
      <c r="FNH43" s="1167"/>
      <c r="FNI43" s="1168"/>
      <c r="FNJ43" s="1168"/>
      <c r="FNK43" s="1166"/>
      <c r="FNL43" s="1167"/>
      <c r="FNM43" s="1168"/>
      <c r="FNN43" s="1168"/>
      <c r="FNO43" s="1166"/>
      <c r="FNP43" s="1167"/>
      <c r="FNQ43" s="1168"/>
      <c r="FNR43" s="1168"/>
      <c r="FNS43" s="1166"/>
      <c r="FNT43" s="1167"/>
      <c r="FNU43" s="1168"/>
      <c r="FNV43" s="1168"/>
      <c r="FNW43" s="1166"/>
      <c r="FNX43" s="1167"/>
      <c r="FNY43" s="1168"/>
      <c r="FNZ43" s="1168"/>
      <c r="FOA43" s="1166"/>
      <c r="FOB43" s="1167"/>
      <c r="FOC43" s="1168"/>
      <c r="FOD43" s="1168"/>
      <c r="FOE43" s="1166"/>
      <c r="FOF43" s="1167"/>
      <c r="FOG43" s="1168"/>
      <c r="FOH43" s="1168"/>
      <c r="FOI43" s="1166"/>
      <c r="FOJ43" s="1167"/>
      <c r="FOK43" s="1168"/>
      <c r="FOL43" s="1168"/>
      <c r="FOM43" s="1166"/>
      <c r="FON43" s="1167"/>
      <c r="FOO43" s="1168"/>
      <c r="FOP43" s="1168"/>
      <c r="FOQ43" s="1166"/>
      <c r="FOR43" s="1167"/>
      <c r="FOS43" s="1168"/>
      <c r="FOT43" s="1168"/>
      <c r="FOU43" s="1166"/>
      <c r="FOV43" s="1167"/>
      <c r="FOW43" s="1168"/>
      <c r="FOX43" s="1168"/>
      <c r="FOY43" s="1166"/>
      <c r="FOZ43" s="1167"/>
      <c r="FPA43" s="1168"/>
      <c r="FPB43" s="1168"/>
      <c r="FPC43" s="1166"/>
      <c r="FPD43" s="1167"/>
      <c r="FPE43" s="1168"/>
      <c r="FPF43" s="1168"/>
      <c r="FPG43" s="1166"/>
      <c r="FPH43" s="1167"/>
      <c r="FPI43" s="1168"/>
      <c r="FPJ43" s="1168"/>
      <c r="FPK43" s="1166"/>
      <c r="FPL43" s="1167"/>
      <c r="FPM43" s="1168"/>
      <c r="FPN43" s="1168"/>
      <c r="FPO43" s="1166"/>
      <c r="FPP43" s="1167"/>
      <c r="FPQ43" s="1168"/>
      <c r="FPR43" s="1168"/>
      <c r="FPS43" s="1166"/>
      <c r="FPT43" s="1167"/>
      <c r="FPU43" s="1168"/>
      <c r="FPV43" s="1168"/>
      <c r="FPW43" s="1166"/>
      <c r="FPX43" s="1167"/>
      <c r="FPY43" s="1168"/>
      <c r="FPZ43" s="1168"/>
      <c r="FQA43" s="1166"/>
      <c r="FQB43" s="1167"/>
      <c r="FQC43" s="1168"/>
      <c r="FQD43" s="1168"/>
      <c r="FQE43" s="1166"/>
      <c r="FQF43" s="1167"/>
      <c r="FQG43" s="1168"/>
      <c r="FQH43" s="1168"/>
      <c r="FQI43" s="1166"/>
      <c r="FQJ43" s="1167"/>
      <c r="FQK43" s="1168"/>
      <c r="FQL43" s="1168"/>
      <c r="FQM43" s="1166"/>
      <c r="FQN43" s="1167"/>
      <c r="FQO43" s="1168"/>
      <c r="FQP43" s="1168"/>
      <c r="FQQ43" s="1166"/>
      <c r="FQR43" s="1167"/>
      <c r="FQS43" s="1168"/>
      <c r="FQT43" s="1168"/>
      <c r="FQU43" s="1166"/>
      <c r="FQV43" s="1167"/>
      <c r="FQW43" s="1168"/>
      <c r="FQX43" s="1168"/>
      <c r="FQY43" s="1166"/>
      <c r="FQZ43" s="1167"/>
      <c r="FRA43" s="1168"/>
      <c r="FRB43" s="1168"/>
      <c r="FRC43" s="1166"/>
      <c r="FRD43" s="1167"/>
      <c r="FRE43" s="1168"/>
      <c r="FRF43" s="1168"/>
      <c r="FRG43" s="1166"/>
      <c r="FRH43" s="1167"/>
      <c r="FRI43" s="1168"/>
      <c r="FRJ43" s="1168"/>
      <c r="FRK43" s="1166"/>
      <c r="FRL43" s="1167"/>
      <c r="FRM43" s="1168"/>
      <c r="FRN43" s="1168"/>
      <c r="FRO43" s="1166"/>
      <c r="FRP43" s="1167"/>
      <c r="FRQ43" s="1168"/>
      <c r="FRR43" s="1168"/>
      <c r="FRS43" s="1166"/>
      <c r="FRT43" s="1167"/>
      <c r="FRU43" s="1168"/>
      <c r="FRV43" s="1168"/>
      <c r="FRW43" s="1166"/>
      <c r="FRX43" s="1167"/>
      <c r="FRY43" s="1168"/>
      <c r="FRZ43" s="1168"/>
      <c r="FSA43" s="1166"/>
      <c r="FSB43" s="1167"/>
      <c r="FSC43" s="1168"/>
      <c r="FSD43" s="1168"/>
      <c r="FSE43" s="1166"/>
      <c r="FSF43" s="1167"/>
      <c r="FSG43" s="1168"/>
      <c r="FSH43" s="1168"/>
      <c r="FSI43" s="1166"/>
      <c r="FSJ43" s="1167"/>
      <c r="FSK43" s="1168"/>
      <c r="FSL43" s="1168"/>
      <c r="FSM43" s="1166"/>
      <c r="FSN43" s="1167"/>
      <c r="FSO43" s="1168"/>
      <c r="FSP43" s="1168"/>
      <c r="FSQ43" s="1166"/>
      <c r="FSR43" s="1167"/>
      <c r="FSS43" s="1168"/>
      <c r="FST43" s="1168"/>
      <c r="FSU43" s="1166"/>
      <c r="FSV43" s="1167"/>
      <c r="FSW43" s="1168"/>
      <c r="FSX43" s="1168"/>
      <c r="FSY43" s="1166"/>
      <c r="FSZ43" s="1167"/>
      <c r="FTA43" s="1168"/>
      <c r="FTB43" s="1168"/>
      <c r="FTC43" s="1166"/>
      <c r="FTD43" s="1167"/>
      <c r="FTE43" s="1168"/>
      <c r="FTF43" s="1168"/>
      <c r="FTG43" s="1166"/>
      <c r="FTH43" s="1167"/>
      <c r="FTI43" s="1168"/>
      <c r="FTJ43" s="1168"/>
      <c r="FTK43" s="1166"/>
      <c r="FTL43" s="1167"/>
      <c r="FTM43" s="1168"/>
      <c r="FTN43" s="1168"/>
      <c r="FTO43" s="1166"/>
      <c r="FTP43" s="1167"/>
      <c r="FTQ43" s="1168"/>
      <c r="FTR43" s="1168"/>
      <c r="FTS43" s="1166"/>
      <c r="FTT43" s="1167"/>
      <c r="FTU43" s="1168"/>
      <c r="FTV43" s="1168"/>
      <c r="FTW43" s="1166"/>
      <c r="FTX43" s="1167"/>
      <c r="FTY43" s="1168"/>
      <c r="FTZ43" s="1168"/>
      <c r="FUA43" s="1166"/>
      <c r="FUB43" s="1167"/>
      <c r="FUC43" s="1168"/>
      <c r="FUD43" s="1168"/>
      <c r="FUE43" s="1166"/>
      <c r="FUF43" s="1167"/>
      <c r="FUG43" s="1168"/>
      <c r="FUH43" s="1168"/>
      <c r="FUI43" s="1166"/>
      <c r="FUJ43" s="1167"/>
      <c r="FUK43" s="1168"/>
      <c r="FUL43" s="1168"/>
      <c r="FUM43" s="1166"/>
      <c r="FUN43" s="1167"/>
      <c r="FUO43" s="1168"/>
      <c r="FUP43" s="1168"/>
      <c r="FUQ43" s="1166"/>
      <c r="FUR43" s="1167"/>
      <c r="FUS43" s="1168"/>
      <c r="FUT43" s="1168"/>
      <c r="FUU43" s="1166"/>
      <c r="FUV43" s="1167"/>
      <c r="FUW43" s="1168"/>
      <c r="FUX43" s="1168"/>
      <c r="FUY43" s="1166"/>
      <c r="FUZ43" s="1167"/>
      <c r="FVA43" s="1168"/>
      <c r="FVB43" s="1168"/>
      <c r="FVC43" s="1166"/>
      <c r="FVD43" s="1167"/>
      <c r="FVE43" s="1168"/>
      <c r="FVF43" s="1168"/>
      <c r="FVG43" s="1166"/>
      <c r="FVH43" s="1167"/>
      <c r="FVI43" s="1168"/>
      <c r="FVJ43" s="1168"/>
      <c r="FVK43" s="1166"/>
      <c r="FVL43" s="1167"/>
      <c r="FVM43" s="1168"/>
      <c r="FVN43" s="1168"/>
      <c r="FVO43" s="1166"/>
      <c r="FVP43" s="1167"/>
      <c r="FVQ43" s="1168"/>
      <c r="FVR43" s="1168"/>
      <c r="FVS43" s="1166"/>
      <c r="FVT43" s="1167"/>
      <c r="FVU43" s="1168"/>
      <c r="FVV43" s="1168"/>
      <c r="FVW43" s="1166"/>
      <c r="FVX43" s="1167"/>
      <c r="FVY43" s="1168"/>
      <c r="FVZ43" s="1168"/>
      <c r="FWA43" s="1166"/>
      <c r="FWB43" s="1167"/>
      <c r="FWC43" s="1168"/>
      <c r="FWD43" s="1168"/>
      <c r="FWE43" s="1166"/>
      <c r="FWF43" s="1167"/>
      <c r="FWG43" s="1168"/>
      <c r="FWH43" s="1168"/>
      <c r="FWI43" s="1166"/>
      <c r="FWJ43" s="1167"/>
      <c r="FWK43" s="1168"/>
      <c r="FWL43" s="1168"/>
      <c r="FWM43" s="1166"/>
      <c r="FWN43" s="1167"/>
      <c r="FWO43" s="1168"/>
      <c r="FWP43" s="1168"/>
      <c r="FWQ43" s="1166"/>
      <c r="FWR43" s="1167"/>
      <c r="FWS43" s="1168"/>
      <c r="FWT43" s="1168"/>
      <c r="FWU43" s="1166"/>
      <c r="FWV43" s="1167"/>
      <c r="FWW43" s="1168"/>
      <c r="FWX43" s="1168"/>
      <c r="FWY43" s="1166"/>
      <c r="FWZ43" s="1167"/>
      <c r="FXA43" s="1168"/>
      <c r="FXB43" s="1168"/>
      <c r="FXC43" s="1166"/>
      <c r="FXD43" s="1167"/>
      <c r="FXE43" s="1168"/>
      <c r="FXF43" s="1168"/>
      <c r="FXG43" s="1166"/>
      <c r="FXH43" s="1167"/>
      <c r="FXI43" s="1168"/>
      <c r="FXJ43" s="1168"/>
      <c r="FXK43" s="1166"/>
      <c r="FXL43" s="1167"/>
      <c r="FXM43" s="1168"/>
      <c r="FXN43" s="1168"/>
      <c r="FXO43" s="1166"/>
      <c r="FXP43" s="1167"/>
      <c r="FXQ43" s="1168"/>
      <c r="FXR43" s="1168"/>
      <c r="FXS43" s="1166"/>
      <c r="FXT43" s="1167"/>
      <c r="FXU43" s="1168"/>
      <c r="FXV43" s="1168"/>
      <c r="FXW43" s="1166"/>
      <c r="FXX43" s="1167"/>
      <c r="FXY43" s="1168"/>
      <c r="FXZ43" s="1168"/>
      <c r="FYA43" s="1166"/>
      <c r="FYB43" s="1167"/>
      <c r="FYC43" s="1168"/>
      <c r="FYD43" s="1168"/>
      <c r="FYE43" s="1166"/>
      <c r="FYF43" s="1167"/>
      <c r="FYG43" s="1168"/>
      <c r="FYH43" s="1168"/>
      <c r="FYI43" s="1166"/>
      <c r="FYJ43" s="1167"/>
      <c r="FYK43" s="1168"/>
      <c r="FYL43" s="1168"/>
      <c r="FYM43" s="1166"/>
      <c r="FYN43" s="1167"/>
      <c r="FYO43" s="1168"/>
      <c r="FYP43" s="1168"/>
      <c r="FYQ43" s="1166"/>
      <c r="FYR43" s="1167"/>
      <c r="FYS43" s="1168"/>
      <c r="FYT43" s="1168"/>
      <c r="FYU43" s="1166"/>
      <c r="FYV43" s="1167"/>
      <c r="FYW43" s="1168"/>
      <c r="FYX43" s="1168"/>
      <c r="FYY43" s="1166"/>
      <c r="FYZ43" s="1167"/>
      <c r="FZA43" s="1168"/>
      <c r="FZB43" s="1168"/>
      <c r="FZC43" s="1166"/>
      <c r="FZD43" s="1167"/>
      <c r="FZE43" s="1168"/>
      <c r="FZF43" s="1168"/>
      <c r="FZG43" s="1166"/>
      <c r="FZH43" s="1167"/>
      <c r="FZI43" s="1168"/>
      <c r="FZJ43" s="1168"/>
      <c r="FZK43" s="1166"/>
      <c r="FZL43" s="1167"/>
      <c r="FZM43" s="1168"/>
      <c r="FZN43" s="1168"/>
      <c r="FZO43" s="1166"/>
      <c r="FZP43" s="1167"/>
      <c r="FZQ43" s="1168"/>
      <c r="FZR43" s="1168"/>
      <c r="FZS43" s="1166"/>
      <c r="FZT43" s="1167"/>
      <c r="FZU43" s="1168"/>
      <c r="FZV43" s="1168"/>
      <c r="FZW43" s="1166"/>
      <c r="FZX43" s="1167"/>
      <c r="FZY43" s="1168"/>
      <c r="FZZ43" s="1168"/>
      <c r="GAA43" s="1166"/>
      <c r="GAB43" s="1167"/>
      <c r="GAC43" s="1168"/>
      <c r="GAD43" s="1168"/>
      <c r="GAE43" s="1166"/>
      <c r="GAF43" s="1167"/>
      <c r="GAG43" s="1168"/>
      <c r="GAH43" s="1168"/>
      <c r="GAI43" s="1166"/>
      <c r="GAJ43" s="1167"/>
      <c r="GAK43" s="1168"/>
      <c r="GAL43" s="1168"/>
      <c r="GAM43" s="1166"/>
      <c r="GAN43" s="1167"/>
      <c r="GAO43" s="1168"/>
      <c r="GAP43" s="1168"/>
      <c r="GAQ43" s="1166"/>
      <c r="GAR43" s="1167"/>
      <c r="GAS43" s="1168"/>
      <c r="GAT43" s="1168"/>
      <c r="GAU43" s="1166"/>
      <c r="GAV43" s="1167"/>
      <c r="GAW43" s="1168"/>
      <c r="GAX43" s="1168"/>
      <c r="GAY43" s="1166"/>
      <c r="GAZ43" s="1167"/>
      <c r="GBA43" s="1168"/>
      <c r="GBB43" s="1168"/>
      <c r="GBC43" s="1166"/>
      <c r="GBD43" s="1167"/>
      <c r="GBE43" s="1168"/>
      <c r="GBF43" s="1168"/>
      <c r="GBG43" s="1166"/>
      <c r="GBH43" s="1167"/>
      <c r="GBI43" s="1168"/>
      <c r="GBJ43" s="1168"/>
      <c r="GBK43" s="1166"/>
      <c r="GBL43" s="1167"/>
      <c r="GBM43" s="1168"/>
      <c r="GBN43" s="1168"/>
      <c r="GBO43" s="1166"/>
      <c r="GBP43" s="1167"/>
      <c r="GBQ43" s="1168"/>
      <c r="GBR43" s="1168"/>
      <c r="GBS43" s="1166"/>
      <c r="GBT43" s="1167"/>
      <c r="GBU43" s="1168"/>
      <c r="GBV43" s="1168"/>
      <c r="GBW43" s="1166"/>
      <c r="GBX43" s="1167"/>
      <c r="GBY43" s="1168"/>
      <c r="GBZ43" s="1168"/>
      <c r="GCA43" s="1166"/>
      <c r="GCB43" s="1167"/>
      <c r="GCC43" s="1168"/>
      <c r="GCD43" s="1168"/>
      <c r="GCE43" s="1166"/>
      <c r="GCF43" s="1167"/>
      <c r="GCG43" s="1168"/>
      <c r="GCH43" s="1168"/>
      <c r="GCI43" s="1166"/>
      <c r="GCJ43" s="1167"/>
      <c r="GCK43" s="1168"/>
      <c r="GCL43" s="1168"/>
      <c r="GCM43" s="1166"/>
      <c r="GCN43" s="1167"/>
      <c r="GCO43" s="1168"/>
      <c r="GCP43" s="1168"/>
      <c r="GCQ43" s="1166"/>
      <c r="GCR43" s="1167"/>
      <c r="GCS43" s="1168"/>
      <c r="GCT43" s="1168"/>
      <c r="GCU43" s="1166"/>
      <c r="GCV43" s="1167"/>
      <c r="GCW43" s="1168"/>
      <c r="GCX43" s="1168"/>
      <c r="GCY43" s="1166"/>
      <c r="GCZ43" s="1167"/>
      <c r="GDA43" s="1168"/>
      <c r="GDB43" s="1168"/>
      <c r="GDC43" s="1166"/>
      <c r="GDD43" s="1167"/>
      <c r="GDE43" s="1168"/>
      <c r="GDF43" s="1168"/>
      <c r="GDG43" s="1166"/>
      <c r="GDH43" s="1167"/>
      <c r="GDI43" s="1168"/>
      <c r="GDJ43" s="1168"/>
      <c r="GDK43" s="1166"/>
      <c r="GDL43" s="1167"/>
      <c r="GDM43" s="1168"/>
      <c r="GDN43" s="1168"/>
      <c r="GDO43" s="1166"/>
      <c r="GDP43" s="1167"/>
      <c r="GDQ43" s="1168"/>
      <c r="GDR43" s="1168"/>
      <c r="GDS43" s="1166"/>
      <c r="GDT43" s="1167"/>
      <c r="GDU43" s="1168"/>
      <c r="GDV43" s="1168"/>
      <c r="GDW43" s="1166"/>
      <c r="GDX43" s="1167"/>
      <c r="GDY43" s="1168"/>
      <c r="GDZ43" s="1168"/>
      <c r="GEA43" s="1166"/>
      <c r="GEB43" s="1167"/>
      <c r="GEC43" s="1168"/>
      <c r="GED43" s="1168"/>
      <c r="GEE43" s="1166"/>
      <c r="GEF43" s="1167"/>
      <c r="GEG43" s="1168"/>
      <c r="GEH43" s="1168"/>
      <c r="GEI43" s="1166"/>
      <c r="GEJ43" s="1167"/>
      <c r="GEK43" s="1168"/>
      <c r="GEL43" s="1168"/>
      <c r="GEM43" s="1166"/>
      <c r="GEN43" s="1167"/>
      <c r="GEO43" s="1168"/>
      <c r="GEP43" s="1168"/>
      <c r="GEQ43" s="1166"/>
      <c r="GER43" s="1167"/>
      <c r="GES43" s="1168"/>
      <c r="GET43" s="1168"/>
      <c r="GEU43" s="1166"/>
      <c r="GEV43" s="1167"/>
      <c r="GEW43" s="1168"/>
      <c r="GEX43" s="1168"/>
      <c r="GEY43" s="1166"/>
      <c r="GEZ43" s="1167"/>
      <c r="GFA43" s="1168"/>
      <c r="GFB43" s="1168"/>
      <c r="GFC43" s="1166"/>
      <c r="GFD43" s="1167"/>
      <c r="GFE43" s="1168"/>
      <c r="GFF43" s="1168"/>
      <c r="GFG43" s="1166"/>
      <c r="GFH43" s="1167"/>
      <c r="GFI43" s="1168"/>
      <c r="GFJ43" s="1168"/>
      <c r="GFK43" s="1166"/>
      <c r="GFL43" s="1167"/>
      <c r="GFM43" s="1168"/>
      <c r="GFN43" s="1168"/>
      <c r="GFO43" s="1166"/>
      <c r="GFP43" s="1167"/>
      <c r="GFQ43" s="1168"/>
      <c r="GFR43" s="1168"/>
      <c r="GFS43" s="1166"/>
      <c r="GFT43" s="1167"/>
      <c r="GFU43" s="1168"/>
      <c r="GFV43" s="1168"/>
      <c r="GFW43" s="1166"/>
      <c r="GFX43" s="1167"/>
      <c r="GFY43" s="1168"/>
      <c r="GFZ43" s="1168"/>
      <c r="GGA43" s="1166"/>
      <c r="GGB43" s="1167"/>
      <c r="GGC43" s="1168"/>
      <c r="GGD43" s="1168"/>
      <c r="GGE43" s="1166"/>
      <c r="GGF43" s="1167"/>
      <c r="GGG43" s="1168"/>
      <c r="GGH43" s="1168"/>
      <c r="GGI43" s="1166"/>
      <c r="GGJ43" s="1167"/>
      <c r="GGK43" s="1168"/>
      <c r="GGL43" s="1168"/>
      <c r="GGM43" s="1166"/>
      <c r="GGN43" s="1167"/>
      <c r="GGO43" s="1168"/>
      <c r="GGP43" s="1168"/>
      <c r="GGQ43" s="1166"/>
      <c r="GGR43" s="1167"/>
      <c r="GGS43" s="1168"/>
      <c r="GGT43" s="1168"/>
      <c r="GGU43" s="1166"/>
      <c r="GGV43" s="1167"/>
      <c r="GGW43" s="1168"/>
      <c r="GGX43" s="1168"/>
      <c r="GGY43" s="1166"/>
      <c r="GGZ43" s="1167"/>
      <c r="GHA43" s="1168"/>
      <c r="GHB43" s="1168"/>
      <c r="GHC43" s="1166"/>
      <c r="GHD43" s="1167"/>
      <c r="GHE43" s="1168"/>
      <c r="GHF43" s="1168"/>
      <c r="GHG43" s="1166"/>
      <c r="GHH43" s="1167"/>
      <c r="GHI43" s="1168"/>
      <c r="GHJ43" s="1168"/>
      <c r="GHK43" s="1166"/>
      <c r="GHL43" s="1167"/>
      <c r="GHM43" s="1168"/>
      <c r="GHN43" s="1168"/>
      <c r="GHO43" s="1166"/>
      <c r="GHP43" s="1167"/>
      <c r="GHQ43" s="1168"/>
      <c r="GHR43" s="1168"/>
      <c r="GHS43" s="1166"/>
      <c r="GHT43" s="1167"/>
      <c r="GHU43" s="1168"/>
      <c r="GHV43" s="1168"/>
      <c r="GHW43" s="1166"/>
      <c r="GHX43" s="1167"/>
      <c r="GHY43" s="1168"/>
      <c r="GHZ43" s="1168"/>
      <c r="GIA43" s="1166"/>
      <c r="GIB43" s="1167"/>
      <c r="GIC43" s="1168"/>
      <c r="GID43" s="1168"/>
      <c r="GIE43" s="1166"/>
      <c r="GIF43" s="1167"/>
      <c r="GIG43" s="1168"/>
      <c r="GIH43" s="1168"/>
      <c r="GII43" s="1166"/>
      <c r="GIJ43" s="1167"/>
      <c r="GIK43" s="1168"/>
      <c r="GIL43" s="1168"/>
      <c r="GIM43" s="1166"/>
      <c r="GIN43" s="1167"/>
      <c r="GIO43" s="1168"/>
      <c r="GIP43" s="1168"/>
      <c r="GIQ43" s="1166"/>
      <c r="GIR43" s="1167"/>
      <c r="GIS43" s="1168"/>
      <c r="GIT43" s="1168"/>
      <c r="GIU43" s="1166"/>
      <c r="GIV43" s="1167"/>
      <c r="GIW43" s="1168"/>
      <c r="GIX43" s="1168"/>
      <c r="GIY43" s="1166"/>
      <c r="GIZ43" s="1167"/>
      <c r="GJA43" s="1168"/>
      <c r="GJB43" s="1168"/>
      <c r="GJC43" s="1166"/>
      <c r="GJD43" s="1167"/>
      <c r="GJE43" s="1168"/>
      <c r="GJF43" s="1168"/>
      <c r="GJG43" s="1166"/>
      <c r="GJH43" s="1167"/>
      <c r="GJI43" s="1168"/>
      <c r="GJJ43" s="1168"/>
      <c r="GJK43" s="1166"/>
      <c r="GJL43" s="1167"/>
      <c r="GJM43" s="1168"/>
      <c r="GJN43" s="1168"/>
      <c r="GJO43" s="1166"/>
      <c r="GJP43" s="1167"/>
      <c r="GJQ43" s="1168"/>
      <c r="GJR43" s="1168"/>
      <c r="GJS43" s="1166"/>
      <c r="GJT43" s="1167"/>
      <c r="GJU43" s="1168"/>
      <c r="GJV43" s="1168"/>
      <c r="GJW43" s="1166"/>
      <c r="GJX43" s="1167"/>
      <c r="GJY43" s="1168"/>
      <c r="GJZ43" s="1168"/>
      <c r="GKA43" s="1166"/>
      <c r="GKB43" s="1167"/>
      <c r="GKC43" s="1168"/>
      <c r="GKD43" s="1168"/>
      <c r="GKE43" s="1166"/>
      <c r="GKF43" s="1167"/>
      <c r="GKG43" s="1168"/>
      <c r="GKH43" s="1168"/>
      <c r="GKI43" s="1166"/>
      <c r="GKJ43" s="1167"/>
      <c r="GKK43" s="1168"/>
      <c r="GKL43" s="1168"/>
      <c r="GKM43" s="1166"/>
      <c r="GKN43" s="1167"/>
      <c r="GKO43" s="1168"/>
      <c r="GKP43" s="1168"/>
      <c r="GKQ43" s="1166"/>
      <c r="GKR43" s="1167"/>
      <c r="GKS43" s="1168"/>
      <c r="GKT43" s="1168"/>
      <c r="GKU43" s="1166"/>
      <c r="GKV43" s="1167"/>
      <c r="GKW43" s="1168"/>
      <c r="GKX43" s="1168"/>
      <c r="GKY43" s="1166"/>
      <c r="GKZ43" s="1167"/>
      <c r="GLA43" s="1168"/>
      <c r="GLB43" s="1168"/>
      <c r="GLC43" s="1166"/>
      <c r="GLD43" s="1167"/>
      <c r="GLE43" s="1168"/>
      <c r="GLF43" s="1168"/>
      <c r="GLG43" s="1166"/>
      <c r="GLH43" s="1167"/>
      <c r="GLI43" s="1168"/>
      <c r="GLJ43" s="1168"/>
      <c r="GLK43" s="1166"/>
      <c r="GLL43" s="1167"/>
      <c r="GLM43" s="1168"/>
      <c r="GLN43" s="1168"/>
      <c r="GLO43" s="1166"/>
      <c r="GLP43" s="1167"/>
      <c r="GLQ43" s="1168"/>
      <c r="GLR43" s="1168"/>
      <c r="GLS43" s="1166"/>
      <c r="GLT43" s="1167"/>
      <c r="GLU43" s="1168"/>
      <c r="GLV43" s="1168"/>
      <c r="GLW43" s="1166"/>
      <c r="GLX43" s="1167"/>
      <c r="GLY43" s="1168"/>
      <c r="GLZ43" s="1168"/>
      <c r="GMA43" s="1166"/>
      <c r="GMB43" s="1167"/>
      <c r="GMC43" s="1168"/>
      <c r="GMD43" s="1168"/>
      <c r="GME43" s="1166"/>
      <c r="GMF43" s="1167"/>
      <c r="GMG43" s="1168"/>
      <c r="GMH43" s="1168"/>
      <c r="GMI43" s="1166"/>
      <c r="GMJ43" s="1167"/>
      <c r="GMK43" s="1168"/>
      <c r="GML43" s="1168"/>
      <c r="GMM43" s="1166"/>
      <c r="GMN43" s="1167"/>
      <c r="GMO43" s="1168"/>
      <c r="GMP43" s="1168"/>
      <c r="GMQ43" s="1166"/>
      <c r="GMR43" s="1167"/>
      <c r="GMS43" s="1168"/>
      <c r="GMT43" s="1168"/>
      <c r="GMU43" s="1166"/>
      <c r="GMV43" s="1167"/>
      <c r="GMW43" s="1168"/>
      <c r="GMX43" s="1168"/>
      <c r="GMY43" s="1166"/>
      <c r="GMZ43" s="1167"/>
      <c r="GNA43" s="1168"/>
      <c r="GNB43" s="1168"/>
      <c r="GNC43" s="1166"/>
      <c r="GND43" s="1167"/>
      <c r="GNE43" s="1168"/>
      <c r="GNF43" s="1168"/>
      <c r="GNG43" s="1166"/>
      <c r="GNH43" s="1167"/>
      <c r="GNI43" s="1168"/>
      <c r="GNJ43" s="1168"/>
      <c r="GNK43" s="1166"/>
      <c r="GNL43" s="1167"/>
      <c r="GNM43" s="1168"/>
      <c r="GNN43" s="1168"/>
      <c r="GNO43" s="1166"/>
      <c r="GNP43" s="1167"/>
      <c r="GNQ43" s="1168"/>
      <c r="GNR43" s="1168"/>
      <c r="GNS43" s="1166"/>
      <c r="GNT43" s="1167"/>
      <c r="GNU43" s="1168"/>
      <c r="GNV43" s="1168"/>
      <c r="GNW43" s="1166"/>
      <c r="GNX43" s="1167"/>
      <c r="GNY43" s="1168"/>
      <c r="GNZ43" s="1168"/>
      <c r="GOA43" s="1166"/>
      <c r="GOB43" s="1167"/>
      <c r="GOC43" s="1168"/>
      <c r="GOD43" s="1168"/>
      <c r="GOE43" s="1166"/>
      <c r="GOF43" s="1167"/>
      <c r="GOG43" s="1168"/>
      <c r="GOH43" s="1168"/>
      <c r="GOI43" s="1166"/>
      <c r="GOJ43" s="1167"/>
      <c r="GOK43" s="1168"/>
      <c r="GOL43" s="1168"/>
      <c r="GOM43" s="1166"/>
      <c r="GON43" s="1167"/>
      <c r="GOO43" s="1168"/>
      <c r="GOP43" s="1168"/>
      <c r="GOQ43" s="1166"/>
      <c r="GOR43" s="1167"/>
      <c r="GOS43" s="1168"/>
      <c r="GOT43" s="1168"/>
      <c r="GOU43" s="1166"/>
      <c r="GOV43" s="1167"/>
      <c r="GOW43" s="1168"/>
      <c r="GOX43" s="1168"/>
      <c r="GOY43" s="1166"/>
      <c r="GOZ43" s="1167"/>
      <c r="GPA43" s="1168"/>
      <c r="GPB43" s="1168"/>
      <c r="GPC43" s="1166"/>
      <c r="GPD43" s="1167"/>
      <c r="GPE43" s="1168"/>
      <c r="GPF43" s="1168"/>
      <c r="GPG43" s="1166"/>
      <c r="GPH43" s="1167"/>
      <c r="GPI43" s="1168"/>
      <c r="GPJ43" s="1168"/>
      <c r="GPK43" s="1166"/>
      <c r="GPL43" s="1167"/>
      <c r="GPM43" s="1168"/>
      <c r="GPN43" s="1168"/>
      <c r="GPO43" s="1166"/>
      <c r="GPP43" s="1167"/>
      <c r="GPQ43" s="1168"/>
      <c r="GPR43" s="1168"/>
      <c r="GPS43" s="1166"/>
      <c r="GPT43" s="1167"/>
      <c r="GPU43" s="1168"/>
      <c r="GPV43" s="1168"/>
      <c r="GPW43" s="1166"/>
      <c r="GPX43" s="1167"/>
      <c r="GPY43" s="1168"/>
      <c r="GPZ43" s="1168"/>
      <c r="GQA43" s="1166"/>
      <c r="GQB43" s="1167"/>
      <c r="GQC43" s="1168"/>
      <c r="GQD43" s="1168"/>
      <c r="GQE43" s="1166"/>
      <c r="GQF43" s="1167"/>
      <c r="GQG43" s="1168"/>
      <c r="GQH43" s="1168"/>
      <c r="GQI43" s="1166"/>
      <c r="GQJ43" s="1167"/>
      <c r="GQK43" s="1168"/>
      <c r="GQL43" s="1168"/>
      <c r="GQM43" s="1166"/>
      <c r="GQN43" s="1167"/>
      <c r="GQO43" s="1168"/>
      <c r="GQP43" s="1168"/>
      <c r="GQQ43" s="1166"/>
      <c r="GQR43" s="1167"/>
      <c r="GQS43" s="1168"/>
      <c r="GQT43" s="1168"/>
      <c r="GQU43" s="1166"/>
      <c r="GQV43" s="1167"/>
      <c r="GQW43" s="1168"/>
      <c r="GQX43" s="1168"/>
      <c r="GQY43" s="1166"/>
      <c r="GQZ43" s="1167"/>
      <c r="GRA43" s="1168"/>
      <c r="GRB43" s="1168"/>
      <c r="GRC43" s="1166"/>
      <c r="GRD43" s="1167"/>
      <c r="GRE43" s="1168"/>
      <c r="GRF43" s="1168"/>
      <c r="GRG43" s="1166"/>
      <c r="GRH43" s="1167"/>
      <c r="GRI43" s="1168"/>
      <c r="GRJ43" s="1168"/>
      <c r="GRK43" s="1166"/>
      <c r="GRL43" s="1167"/>
      <c r="GRM43" s="1168"/>
      <c r="GRN43" s="1168"/>
      <c r="GRO43" s="1166"/>
      <c r="GRP43" s="1167"/>
      <c r="GRQ43" s="1168"/>
      <c r="GRR43" s="1168"/>
      <c r="GRS43" s="1166"/>
      <c r="GRT43" s="1167"/>
      <c r="GRU43" s="1168"/>
      <c r="GRV43" s="1168"/>
      <c r="GRW43" s="1166"/>
      <c r="GRX43" s="1167"/>
      <c r="GRY43" s="1168"/>
      <c r="GRZ43" s="1168"/>
      <c r="GSA43" s="1166"/>
      <c r="GSB43" s="1167"/>
      <c r="GSC43" s="1168"/>
      <c r="GSD43" s="1168"/>
      <c r="GSE43" s="1166"/>
      <c r="GSF43" s="1167"/>
      <c r="GSG43" s="1168"/>
      <c r="GSH43" s="1168"/>
      <c r="GSI43" s="1166"/>
      <c r="GSJ43" s="1167"/>
      <c r="GSK43" s="1168"/>
      <c r="GSL43" s="1168"/>
      <c r="GSM43" s="1166"/>
      <c r="GSN43" s="1167"/>
      <c r="GSO43" s="1168"/>
      <c r="GSP43" s="1168"/>
      <c r="GSQ43" s="1166"/>
      <c r="GSR43" s="1167"/>
      <c r="GSS43" s="1168"/>
      <c r="GST43" s="1168"/>
      <c r="GSU43" s="1166"/>
      <c r="GSV43" s="1167"/>
      <c r="GSW43" s="1168"/>
      <c r="GSX43" s="1168"/>
      <c r="GSY43" s="1166"/>
      <c r="GSZ43" s="1167"/>
      <c r="GTA43" s="1168"/>
      <c r="GTB43" s="1168"/>
      <c r="GTC43" s="1166"/>
      <c r="GTD43" s="1167"/>
      <c r="GTE43" s="1168"/>
      <c r="GTF43" s="1168"/>
      <c r="GTG43" s="1166"/>
      <c r="GTH43" s="1167"/>
      <c r="GTI43" s="1168"/>
      <c r="GTJ43" s="1168"/>
      <c r="GTK43" s="1166"/>
      <c r="GTL43" s="1167"/>
      <c r="GTM43" s="1168"/>
      <c r="GTN43" s="1168"/>
      <c r="GTO43" s="1166"/>
      <c r="GTP43" s="1167"/>
      <c r="GTQ43" s="1168"/>
      <c r="GTR43" s="1168"/>
      <c r="GTS43" s="1166"/>
      <c r="GTT43" s="1167"/>
      <c r="GTU43" s="1168"/>
      <c r="GTV43" s="1168"/>
      <c r="GTW43" s="1166"/>
      <c r="GTX43" s="1167"/>
      <c r="GTY43" s="1168"/>
      <c r="GTZ43" s="1168"/>
      <c r="GUA43" s="1166"/>
      <c r="GUB43" s="1167"/>
      <c r="GUC43" s="1168"/>
      <c r="GUD43" s="1168"/>
      <c r="GUE43" s="1166"/>
      <c r="GUF43" s="1167"/>
      <c r="GUG43" s="1168"/>
      <c r="GUH43" s="1168"/>
      <c r="GUI43" s="1166"/>
      <c r="GUJ43" s="1167"/>
      <c r="GUK43" s="1168"/>
      <c r="GUL43" s="1168"/>
      <c r="GUM43" s="1166"/>
      <c r="GUN43" s="1167"/>
      <c r="GUO43" s="1168"/>
      <c r="GUP43" s="1168"/>
      <c r="GUQ43" s="1166"/>
      <c r="GUR43" s="1167"/>
      <c r="GUS43" s="1168"/>
      <c r="GUT43" s="1168"/>
      <c r="GUU43" s="1166"/>
      <c r="GUV43" s="1167"/>
      <c r="GUW43" s="1168"/>
      <c r="GUX43" s="1168"/>
      <c r="GUY43" s="1166"/>
      <c r="GUZ43" s="1167"/>
      <c r="GVA43" s="1168"/>
      <c r="GVB43" s="1168"/>
      <c r="GVC43" s="1166"/>
      <c r="GVD43" s="1167"/>
      <c r="GVE43" s="1168"/>
      <c r="GVF43" s="1168"/>
      <c r="GVG43" s="1166"/>
      <c r="GVH43" s="1167"/>
      <c r="GVI43" s="1168"/>
      <c r="GVJ43" s="1168"/>
      <c r="GVK43" s="1166"/>
      <c r="GVL43" s="1167"/>
      <c r="GVM43" s="1168"/>
      <c r="GVN43" s="1168"/>
      <c r="GVO43" s="1166"/>
      <c r="GVP43" s="1167"/>
      <c r="GVQ43" s="1168"/>
      <c r="GVR43" s="1168"/>
      <c r="GVS43" s="1166"/>
      <c r="GVT43" s="1167"/>
      <c r="GVU43" s="1168"/>
      <c r="GVV43" s="1168"/>
      <c r="GVW43" s="1166"/>
      <c r="GVX43" s="1167"/>
      <c r="GVY43" s="1168"/>
      <c r="GVZ43" s="1168"/>
      <c r="GWA43" s="1166"/>
      <c r="GWB43" s="1167"/>
      <c r="GWC43" s="1168"/>
      <c r="GWD43" s="1168"/>
      <c r="GWE43" s="1166"/>
      <c r="GWF43" s="1167"/>
      <c r="GWG43" s="1168"/>
      <c r="GWH43" s="1168"/>
      <c r="GWI43" s="1166"/>
      <c r="GWJ43" s="1167"/>
      <c r="GWK43" s="1168"/>
      <c r="GWL43" s="1168"/>
      <c r="GWM43" s="1166"/>
      <c r="GWN43" s="1167"/>
      <c r="GWO43" s="1168"/>
      <c r="GWP43" s="1168"/>
      <c r="GWQ43" s="1166"/>
      <c r="GWR43" s="1167"/>
      <c r="GWS43" s="1168"/>
      <c r="GWT43" s="1168"/>
      <c r="GWU43" s="1166"/>
      <c r="GWV43" s="1167"/>
      <c r="GWW43" s="1168"/>
      <c r="GWX43" s="1168"/>
      <c r="GWY43" s="1166"/>
      <c r="GWZ43" s="1167"/>
      <c r="GXA43" s="1168"/>
      <c r="GXB43" s="1168"/>
      <c r="GXC43" s="1166"/>
      <c r="GXD43" s="1167"/>
      <c r="GXE43" s="1168"/>
      <c r="GXF43" s="1168"/>
      <c r="GXG43" s="1166"/>
      <c r="GXH43" s="1167"/>
      <c r="GXI43" s="1168"/>
      <c r="GXJ43" s="1168"/>
      <c r="GXK43" s="1166"/>
      <c r="GXL43" s="1167"/>
      <c r="GXM43" s="1168"/>
      <c r="GXN43" s="1168"/>
      <c r="GXO43" s="1166"/>
      <c r="GXP43" s="1167"/>
      <c r="GXQ43" s="1168"/>
      <c r="GXR43" s="1168"/>
      <c r="GXS43" s="1166"/>
      <c r="GXT43" s="1167"/>
      <c r="GXU43" s="1168"/>
      <c r="GXV43" s="1168"/>
      <c r="GXW43" s="1166"/>
      <c r="GXX43" s="1167"/>
      <c r="GXY43" s="1168"/>
      <c r="GXZ43" s="1168"/>
      <c r="GYA43" s="1166"/>
      <c r="GYB43" s="1167"/>
      <c r="GYC43" s="1168"/>
      <c r="GYD43" s="1168"/>
      <c r="GYE43" s="1166"/>
      <c r="GYF43" s="1167"/>
      <c r="GYG43" s="1168"/>
      <c r="GYH43" s="1168"/>
      <c r="GYI43" s="1166"/>
      <c r="GYJ43" s="1167"/>
      <c r="GYK43" s="1168"/>
      <c r="GYL43" s="1168"/>
      <c r="GYM43" s="1166"/>
      <c r="GYN43" s="1167"/>
      <c r="GYO43" s="1168"/>
      <c r="GYP43" s="1168"/>
      <c r="GYQ43" s="1166"/>
      <c r="GYR43" s="1167"/>
      <c r="GYS43" s="1168"/>
      <c r="GYT43" s="1168"/>
      <c r="GYU43" s="1166"/>
      <c r="GYV43" s="1167"/>
      <c r="GYW43" s="1168"/>
      <c r="GYX43" s="1168"/>
      <c r="GYY43" s="1166"/>
      <c r="GYZ43" s="1167"/>
      <c r="GZA43" s="1168"/>
      <c r="GZB43" s="1168"/>
      <c r="GZC43" s="1166"/>
      <c r="GZD43" s="1167"/>
      <c r="GZE43" s="1168"/>
      <c r="GZF43" s="1168"/>
      <c r="GZG43" s="1166"/>
      <c r="GZH43" s="1167"/>
      <c r="GZI43" s="1168"/>
      <c r="GZJ43" s="1168"/>
      <c r="GZK43" s="1166"/>
      <c r="GZL43" s="1167"/>
      <c r="GZM43" s="1168"/>
      <c r="GZN43" s="1168"/>
      <c r="GZO43" s="1166"/>
      <c r="GZP43" s="1167"/>
      <c r="GZQ43" s="1168"/>
      <c r="GZR43" s="1168"/>
      <c r="GZS43" s="1166"/>
      <c r="GZT43" s="1167"/>
      <c r="GZU43" s="1168"/>
      <c r="GZV43" s="1168"/>
      <c r="GZW43" s="1166"/>
      <c r="GZX43" s="1167"/>
      <c r="GZY43" s="1168"/>
      <c r="GZZ43" s="1168"/>
      <c r="HAA43" s="1166"/>
      <c r="HAB43" s="1167"/>
      <c r="HAC43" s="1168"/>
      <c r="HAD43" s="1168"/>
      <c r="HAE43" s="1166"/>
      <c r="HAF43" s="1167"/>
      <c r="HAG43" s="1168"/>
      <c r="HAH43" s="1168"/>
      <c r="HAI43" s="1166"/>
      <c r="HAJ43" s="1167"/>
      <c r="HAK43" s="1168"/>
      <c r="HAL43" s="1168"/>
      <c r="HAM43" s="1166"/>
      <c r="HAN43" s="1167"/>
      <c r="HAO43" s="1168"/>
      <c r="HAP43" s="1168"/>
      <c r="HAQ43" s="1166"/>
      <c r="HAR43" s="1167"/>
      <c r="HAS43" s="1168"/>
      <c r="HAT43" s="1168"/>
      <c r="HAU43" s="1166"/>
      <c r="HAV43" s="1167"/>
      <c r="HAW43" s="1168"/>
      <c r="HAX43" s="1168"/>
      <c r="HAY43" s="1166"/>
      <c r="HAZ43" s="1167"/>
      <c r="HBA43" s="1168"/>
      <c r="HBB43" s="1168"/>
      <c r="HBC43" s="1166"/>
      <c r="HBD43" s="1167"/>
      <c r="HBE43" s="1168"/>
      <c r="HBF43" s="1168"/>
      <c r="HBG43" s="1166"/>
      <c r="HBH43" s="1167"/>
      <c r="HBI43" s="1168"/>
      <c r="HBJ43" s="1168"/>
      <c r="HBK43" s="1166"/>
      <c r="HBL43" s="1167"/>
      <c r="HBM43" s="1168"/>
      <c r="HBN43" s="1168"/>
      <c r="HBO43" s="1166"/>
      <c r="HBP43" s="1167"/>
      <c r="HBQ43" s="1168"/>
      <c r="HBR43" s="1168"/>
      <c r="HBS43" s="1166"/>
      <c r="HBT43" s="1167"/>
      <c r="HBU43" s="1168"/>
      <c r="HBV43" s="1168"/>
      <c r="HBW43" s="1166"/>
      <c r="HBX43" s="1167"/>
      <c r="HBY43" s="1168"/>
      <c r="HBZ43" s="1168"/>
      <c r="HCA43" s="1166"/>
      <c r="HCB43" s="1167"/>
      <c r="HCC43" s="1168"/>
      <c r="HCD43" s="1168"/>
      <c r="HCE43" s="1166"/>
      <c r="HCF43" s="1167"/>
      <c r="HCG43" s="1168"/>
      <c r="HCH43" s="1168"/>
      <c r="HCI43" s="1166"/>
      <c r="HCJ43" s="1167"/>
      <c r="HCK43" s="1168"/>
      <c r="HCL43" s="1168"/>
      <c r="HCM43" s="1166"/>
      <c r="HCN43" s="1167"/>
      <c r="HCO43" s="1168"/>
      <c r="HCP43" s="1168"/>
      <c r="HCQ43" s="1166"/>
      <c r="HCR43" s="1167"/>
      <c r="HCS43" s="1168"/>
      <c r="HCT43" s="1168"/>
      <c r="HCU43" s="1166"/>
      <c r="HCV43" s="1167"/>
      <c r="HCW43" s="1168"/>
      <c r="HCX43" s="1168"/>
      <c r="HCY43" s="1166"/>
      <c r="HCZ43" s="1167"/>
      <c r="HDA43" s="1168"/>
      <c r="HDB43" s="1168"/>
      <c r="HDC43" s="1166"/>
      <c r="HDD43" s="1167"/>
      <c r="HDE43" s="1168"/>
      <c r="HDF43" s="1168"/>
      <c r="HDG43" s="1166"/>
      <c r="HDH43" s="1167"/>
      <c r="HDI43" s="1168"/>
      <c r="HDJ43" s="1168"/>
      <c r="HDK43" s="1166"/>
      <c r="HDL43" s="1167"/>
      <c r="HDM43" s="1168"/>
      <c r="HDN43" s="1168"/>
      <c r="HDO43" s="1166"/>
      <c r="HDP43" s="1167"/>
      <c r="HDQ43" s="1168"/>
      <c r="HDR43" s="1168"/>
      <c r="HDS43" s="1166"/>
      <c r="HDT43" s="1167"/>
      <c r="HDU43" s="1168"/>
      <c r="HDV43" s="1168"/>
      <c r="HDW43" s="1166"/>
      <c r="HDX43" s="1167"/>
      <c r="HDY43" s="1168"/>
      <c r="HDZ43" s="1168"/>
      <c r="HEA43" s="1166"/>
      <c r="HEB43" s="1167"/>
      <c r="HEC43" s="1168"/>
      <c r="HED43" s="1168"/>
      <c r="HEE43" s="1166"/>
      <c r="HEF43" s="1167"/>
      <c r="HEG43" s="1168"/>
      <c r="HEH43" s="1168"/>
      <c r="HEI43" s="1166"/>
      <c r="HEJ43" s="1167"/>
      <c r="HEK43" s="1168"/>
      <c r="HEL43" s="1168"/>
      <c r="HEM43" s="1166"/>
      <c r="HEN43" s="1167"/>
      <c r="HEO43" s="1168"/>
      <c r="HEP43" s="1168"/>
      <c r="HEQ43" s="1166"/>
      <c r="HER43" s="1167"/>
      <c r="HES43" s="1168"/>
      <c r="HET43" s="1168"/>
      <c r="HEU43" s="1166"/>
      <c r="HEV43" s="1167"/>
      <c r="HEW43" s="1168"/>
      <c r="HEX43" s="1168"/>
      <c r="HEY43" s="1166"/>
      <c r="HEZ43" s="1167"/>
      <c r="HFA43" s="1168"/>
      <c r="HFB43" s="1168"/>
      <c r="HFC43" s="1166"/>
      <c r="HFD43" s="1167"/>
      <c r="HFE43" s="1168"/>
      <c r="HFF43" s="1168"/>
      <c r="HFG43" s="1166"/>
      <c r="HFH43" s="1167"/>
      <c r="HFI43" s="1168"/>
      <c r="HFJ43" s="1168"/>
      <c r="HFK43" s="1166"/>
      <c r="HFL43" s="1167"/>
      <c r="HFM43" s="1168"/>
      <c r="HFN43" s="1168"/>
      <c r="HFO43" s="1166"/>
      <c r="HFP43" s="1167"/>
      <c r="HFQ43" s="1168"/>
      <c r="HFR43" s="1168"/>
      <c r="HFS43" s="1166"/>
      <c r="HFT43" s="1167"/>
      <c r="HFU43" s="1168"/>
      <c r="HFV43" s="1168"/>
      <c r="HFW43" s="1166"/>
      <c r="HFX43" s="1167"/>
      <c r="HFY43" s="1168"/>
      <c r="HFZ43" s="1168"/>
      <c r="HGA43" s="1166"/>
      <c r="HGB43" s="1167"/>
      <c r="HGC43" s="1168"/>
      <c r="HGD43" s="1168"/>
      <c r="HGE43" s="1166"/>
      <c r="HGF43" s="1167"/>
      <c r="HGG43" s="1168"/>
      <c r="HGH43" s="1168"/>
      <c r="HGI43" s="1166"/>
      <c r="HGJ43" s="1167"/>
      <c r="HGK43" s="1168"/>
      <c r="HGL43" s="1168"/>
      <c r="HGM43" s="1166"/>
      <c r="HGN43" s="1167"/>
      <c r="HGO43" s="1168"/>
      <c r="HGP43" s="1168"/>
      <c r="HGQ43" s="1166"/>
      <c r="HGR43" s="1167"/>
      <c r="HGS43" s="1168"/>
      <c r="HGT43" s="1168"/>
      <c r="HGU43" s="1166"/>
      <c r="HGV43" s="1167"/>
      <c r="HGW43" s="1168"/>
      <c r="HGX43" s="1168"/>
      <c r="HGY43" s="1166"/>
      <c r="HGZ43" s="1167"/>
      <c r="HHA43" s="1168"/>
      <c r="HHB43" s="1168"/>
      <c r="HHC43" s="1166"/>
      <c r="HHD43" s="1167"/>
      <c r="HHE43" s="1168"/>
      <c r="HHF43" s="1168"/>
      <c r="HHG43" s="1166"/>
      <c r="HHH43" s="1167"/>
      <c r="HHI43" s="1168"/>
      <c r="HHJ43" s="1168"/>
      <c r="HHK43" s="1166"/>
      <c r="HHL43" s="1167"/>
      <c r="HHM43" s="1168"/>
      <c r="HHN43" s="1168"/>
      <c r="HHO43" s="1166"/>
      <c r="HHP43" s="1167"/>
      <c r="HHQ43" s="1168"/>
      <c r="HHR43" s="1168"/>
      <c r="HHS43" s="1166"/>
      <c r="HHT43" s="1167"/>
      <c r="HHU43" s="1168"/>
      <c r="HHV43" s="1168"/>
      <c r="HHW43" s="1166"/>
      <c r="HHX43" s="1167"/>
      <c r="HHY43" s="1168"/>
      <c r="HHZ43" s="1168"/>
      <c r="HIA43" s="1166"/>
      <c r="HIB43" s="1167"/>
      <c r="HIC43" s="1168"/>
      <c r="HID43" s="1168"/>
      <c r="HIE43" s="1166"/>
      <c r="HIF43" s="1167"/>
      <c r="HIG43" s="1168"/>
      <c r="HIH43" s="1168"/>
      <c r="HII43" s="1166"/>
      <c r="HIJ43" s="1167"/>
      <c r="HIK43" s="1168"/>
      <c r="HIL43" s="1168"/>
      <c r="HIM43" s="1166"/>
      <c r="HIN43" s="1167"/>
      <c r="HIO43" s="1168"/>
      <c r="HIP43" s="1168"/>
      <c r="HIQ43" s="1166"/>
      <c r="HIR43" s="1167"/>
      <c r="HIS43" s="1168"/>
      <c r="HIT43" s="1168"/>
      <c r="HIU43" s="1166"/>
      <c r="HIV43" s="1167"/>
      <c r="HIW43" s="1168"/>
      <c r="HIX43" s="1168"/>
      <c r="HIY43" s="1166"/>
      <c r="HIZ43" s="1167"/>
      <c r="HJA43" s="1168"/>
      <c r="HJB43" s="1168"/>
      <c r="HJC43" s="1166"/>
      <c r="HJD43" s="1167"/>
      <c r="HJE43" s="1168"/>
      <c r="HJF43" s="1168"/>
      <c r="HJG43" s="1166"/>
      <c r="HJH43" s="1167"/>
      <c r="HJI43" s="1168"/>
      <c r="HJJ43" s="1168"/>
      <c r="HJK43" s="1166"/>
      <c r="HJL43" s="1167"/>
      <c r="HJM43" s="1168"/>
      <c r="HJN43" s="1168"/>
      <c r="HJO43" s="1166"/>
      <c r="HJP43" s="1167"/>
      <c r="HJQ43" s="1168"/>
      <c r="HJR43" s="1168"/>
      <c r="HJS43" s="1166"/>
      <c r="HJT43" s="1167"/>
      <c r="HJU43" s="1168"/>
      <c r="HJV43" s="1168"/>
      <c r="HJW43" s="1166"/>
      <c r="HJX43" s="1167"/>
      <c r="HJY43" s="1168"/>
      <c r="HJZ43" s="1168"/>
      <c r="HKA43" s="1166"/>
      <c r="HKB43" s="1167"/>
      <c r="HKC43" s="1168"/>
      <c r="HKD43" s="1168"/>
      <c r="HKE43" s="1166"/>
      <c r="HKF43" s="1167"/>
      <c r="HKG43" s="1168"/>
      <c r="HKH43" s="1168"/>
      <c r="HKI43" s="1166"/>
      <c r="HKJ43" s="1167"/>
      <c r="HKK43" s="1168"/>
      <c r="HKL43" s="1168"/>
      <c r="HKM43" s="1166"/>
      <c r="HKN43" s="1167"/>
      <c r="HKO43" s="1168"/>
      <c r="HKP43" s="1168"/>
      <c r="HKQ43" s="1166"/>
      <c r="HKR43" s="1167"/>
      <c r="HKS43" s="1168"/>
      <c r="HKT43" s="1168"/>
      <c r="HKU43" s="1166"/>
      <c r="HKV43" s="1167"/>
      <c r="HKW43" s="1168"/>
      <c r="HKX43" s="1168"/>
      <c r="HKY43" s="1166"/>
      <c r="HKZ43" s="1167"/>
      <c r="HLA43" s="1168"/>
      <c r="HLB43" s="1168"/>
      <c r="HLC43" s="1166"/>
      <c r="HLD43" s="1167"/>
      <c r="HLE43" s="1168"/>
      <c r="HLF43" s="1168"/>
      <c r="HLG43" s="1166"/>
      <c r="HLH43" s="1167"/>
      <c r="HLI43" s="1168"/>
      <c r="HLJ43" s="1168"/>
      <c r="HLK43" s="1166"/>
      <c r="HLL43" s="1167"/>
      <c r="HLM43" s="1168"/>
      <c r="HLN43" s="1168"/>
      <c r="HLO43" s="1166"/>
      <c r="HLP43" s="1167"/>
      <c r="HLQ43" s="1168"/>
      <c r="HLR43" s="1168"/>
      <c r="HLS43" s="1166"/>
      <c r="HLT43" s="1167"/>
      <c r="HLU43" s="1168"/>
      <c r="HLV43" s="1168"/>
      <c r="HLW43" s="1166"/>
      <c r="HLX43" s="1167"/>
      <c r="HLY43" s="1168"/>
      <c r="HLZ43" s="1168"/>
      <c r="HMA43" s="1166"/>
      <c r="HMB43" s="1167"/>
      <c r="HMC43" s="1168"/>
      <c r="HMD43" s="1168"/>
      <c r="HME43" s="1166"/>
      <c r="HMF43" s="1167"/>
      <c r="HMG43" s="1168"/>
      <c r="HMH43" s="1168"/>
      <c r="HMI43" s="1166"/>
      <c r="HMJ43" s="1167"/>
      <c r="HMK43" s="1168"/>
      <c r="HML43" s="1168"/>
      <c r="HMM43" s="1166"/>
      <c r="HMN43" s="1167"/>
      <c r="HMO43" s="1168"/>
      <c r="HMP43" s="1168"/>
      <c r="HMQ43" s="1166"/>
      <c r="HMR43" s="1167"/>
      <c r="HMS43" s="1168"/>
      <c r="HMT43" s="1168"/>
      <c r="HMU43" s="1166"/>
      <c r="HMV43" s="1167"/>
      <c r="HMW43" s="1168"/>
      <c r="HMX43" s="1168"/>
      <c r="HMY43" s="1166"/>
      <c r="HMZ43" s="1167"/>
      <c r="HNA43" s="1168"/>
      <c r="HNB43" s="1168"/>
      <c r="HNC43" s="1166"/>
      <c r="HND43" s="1167"/>
      <c r="HNE43" s="1168"/>
      <c r="HNF43" s="1168"/>
      <c r="HNG43" s="1166"/>
      <c r="HNH43" s="1167"/>
      <c r="HNI43" s="1168"/>
      <c r="HNJ43" s="1168"/>
      <c r="HNK43" s="1166"/>
      <c r="HNL43" s="1167"/>
      <c r="HNM43" s="1168"/>
      <c r="HNN43" s="1168"/>
      <c r="HNO43" s="1166"/>
      <c r="HNP43" s="1167"/>
      <c r="HNQ43" s="1168"/>
      <c r="HNR43" s="1168"/>
      <c r="HNS43" s="1166"/>
      <c r="HNT43" s="1167"/>
      <c r="HNU43" s="1168"/>
      <c r="HNV43" s="1168"/>
      <c r="HNW43" s="1166"/>
      <c r="HNX43" s="1167"/>
      <c r="HNY43" s="1168"/>
      <c r="HNZ43" s="1168"/>
      <c r="HOA43" s="1166"/>
      <c r="HOB43" s="1167"/>
      <c r="HOC43" s="1168"/>
      <c r="HOD43" s="1168"/>
      <c r="HOE43" s="1166"/>
      <c r="HOF43" s="1167"/>
      <c r="HOG43" s="1168"/>
      <c r="HOH43" s="1168"/>
      <c r="HOI43" s="1166"/>
      <c r="HOJ43" s="1167"/>
      <c r="HOK43" s="1168"/>
      <c r="HOL43" s="1168"/>
      <c r="HOM43" s="1166"/>
      <c r="HON43" s="1167"/>
      <c r="HOO43" s="1168"/>
      <c r="HOP43" s="1168"/>
      <c r="HOQ43" s="1166"/>
      <c r="HOR43" s="1167"/>
      <c r="HOS43" s="1168"/>
      <c r="HOT43" s="1168"/>
      <c r="HOU43" s="1166"/>
      <c r="HOV43" s="1167"/>
      <c r="HOW43" s="1168"/>
      <c r="HOX43" s="1168"/>
      <c r="HOY43" s="1166"/>
      <c r="HOZ43" s="1167"/>
      <c r="HPA43" s="1168"/>
      <c r="HPB43" s="1168"/>
      <c r="HPC43" s="1166"/>
      <c r="HPD43" s="1167"/>
      <c r="HPE43" s="1168"/>
      <c r="HPF43" s="1168"/>
      <c r="HPG43" s="1166"/>
      <c r="HPH43" s="1167"/>
      <c r="HPI43" s="1168"/>
      <c r="HPJ43" s="1168"/>
      <c r="HPK43" s="1166"/>
      <c r="HPL43" s="1167"/>
      <c r="HPM43" s="1168"/>
      <c r="HPN43" s="1168"/>
      <c r="HPO43" s="1166"/>
      <c r="HPP43" s="1167"/>
      <c r="HPQ43" s="1168"/>
      <c r="HPR43" s="1168"/>
      <c r="HPS43" s="1166"/>
      <c r="HPT43" s="1167"/>
      <c r="HPU43" s="1168"/>
      <c r="HPV43" s="1168"/>
      <c r="HPW43" s="1166"/>
      <c r="HPX43" s="1167"/>
      <c r="HPY43" s="1168"/>
      <c r="HPZ43" s="1168"/>
      <c r="HQA43" s="1166"/>
      <c r="HQB43" s="1167"/>
      <c r="HQC43" s="1168"/>
      <c r="HQD43" s="1168"/>
      <c r="HQE43" s="1166"/>
      <c r="HQF43" s="1167"/>
      <c r="HQG43" s="1168"/>
      <c r="HQH43" s="1168"/>
      <c r="HQI43" s="1166"/>
      <c r="HQJ43" s="1167"/>
      <c r="HQK43" s="1168"/>
      <c r="HQL43" s="1168"/>
      <c r="HQM43" s="1166"/>
      <c r="HQN43" s="1167"/>
      <c r="HQO43" s="1168"/>
      <c r="HQP43" s="1168"/>
      <c r="HQQ43" s="1166"/>
      <c r="HQR43" s="1167"/>
      <c r="HQS43" s="1168"/>
      <c r="HQT43" s="1168"/>
      <c r="HQU43" s="1166"/>
      <c r="HQV43" s="1167"/>
      <c r="HQW43" s="1168"/>
      <c r="HQX43" s="1168"/>
      <c r="HQY43" s="1166"/>
      <c r="HQZ43" s="1167"/>
      <c r="HRA43" s="1168"/>
      <c r="HRB43" s="1168"/>
      <c r="HRC43" s="1166"/>
      <c r="HRD43" s="1167"/>
      <c r="HRE43" s="1168"/>
      <c r="HRF43" s="1168"/>
      <c r="HRG43" s="1166"/>
      <c r="HRH43" s="1167"/>
      <c r="HRI43" s="1168"/>
      <c r="HRJ43" s="1168"/>
      <c r="HRK43" s="1166"/>
      <c r="HRL43" s="1167"/>
      <c r="HRM43" s="1168"/>
      <c r="HRN43" s="1168"/>
      <c r="HRO43" s="1166"/>
      <c r="HRP43" s="1167"/>
      <c r="HRQ43" s="1168"/>
      <c r="HRR43" s="1168"/>
      <c r="HRS43" s="1166"/>
      <c r="HRT43" s="1167"/>
      <c r="HRU43" s="1168"/>
      <c r="HRV43" s="1168"/>
      <c r="HRW43" s="1166"/>
      <c r="HRX43" s="1167"/>
      <c r="HRY43" s="1168"/>
      <c r="HRZ43" s="1168"/>
      <c r="HSA43" s="1166"/>
      <c r="HSB43" s="1167"/>
      <c r="HSC43" s="1168"/>
      <c r="HSD43" s="1168"/>
      <c r="HSE43" s="1166"/>
      <c r="HSF43" s="1167"/>
      <c r="HSG43" s="1168"/>
      <c r="HSH43" s="1168"/>
      <c r="HSI43" s="1166"/>
      <c r="HSJ43" s="1167"/>
      <c r="HSK43" s="1168"/>
      <c r="HSL43" s="1168"/>
      <c r="HSM43" s="1166"/>
      <c r="HSN43" s="1167"/>
      <c r="HSO43" s="1168"/>
      <c r="HSP43" s="1168"/>
      <c r="HSQ43" s="1166"/>
      <c r="HSR43" s="1167"/>
      <c r="HSS43" s="1168"/>
      <c r="HST43" s="1168"/>
      <c r="HSU43" s="1166"/>
      <c r="HSV43" s="1167"/>
      <c r="HSW43" s="1168"/>
      <c r="HSX43" s="1168"/>
      <c r="HSY43" s="1166"/>
      <c r="HSZ43" s="1167"/>
      <c r="HTA43" s="1168"/>
      <c r="HTB43" s="1168"/>
      <c r="HTC43" s="1166"/>
      <c r="HTD43" s="1167"/>
      <c r="HTE43" s="1168"/>
      <c r="HTF43" s="1168"/>
      <c r="HTG43" s="1166"/>
      <c r="HTH43" s="1167"/>
      <c r="HTI43" s="1168"/>
      <c r="HTJ43" s="1168"/>
      <c r="HTK43" s="1166"/>
      <c r="HTL43" s="1167"/>
      <c r="HTM43" s="1168"/>
      <c r="HTN43" s="1168"/>
      <c r="HTO43" s="1166"/>
      <c r="HTP43" s="1167"/>
      <c r="HTQ43" s="1168"/>
      <c r="HTR43" s="1168"/>
      <c r="HTS43" s="1166"/>
      <c r="HTT43" s="1167"/>
      <c r="HTU43" s="1168"/>
      <c r="HTV43" s="1168"/>
      <c r="HTW43" s="1166"/>
      <c r="HTX43" s="1167"/>
      <c r="HTY43" s="1168"/>
      <c r="HTZ43" s="1168"/>
      <c r="HUA43" s="1166"/>
      <c r="HUB43" s="1167"/>
      <c r="HUC43" s="1168"/>
      <c r="HUD43" s="1168"/>
      <c r="HUE43" s="1166"/>
      <c r="HUF43" s="1167"/>
      <c r="HUG43" s="1168"/>
      <c r="HUH43" s="1168"/>
      <c r="HUI43" s="1166"/>
      <c r="HUJ43" s="1167"/>
      <c r="HUK43" s="1168"/>
      <c r="HUL43" s="1168"/>
      <c r="HUM43" s="1166"/>
      <c r="HUN43" s="1167"/>
      <c r="HUO43" s="1168"/>
      <c r="HUP43" s="1168"/>
      <c r="HUQ43" s="1166"/>
      <c r="HUR43" s="1167"/>
      <c r="HUS43" s="1168"/>
      <c r="HUT43" s="1168"/>
      <c r="HUU43" s="1166"/>
      <c r="HUV43" s="1167"/>
      <c r="HUW43" s="1168"/>
      <c r="HUX43" s="1168"/>
      <c r="HUY43" s="1166"/>
      <c r="HUZ43" s="1167"/>
      <c r="HVA43" s="1168"/>
      <c r="HVB43" s="1168"/>
      <c r="HVC43" s="1166"/>
      <c r="HVD43" s="1167"/>
      <c r="HVE43" s="1168"/>
      <c r="HVF43" s="1168"/>
      <c r="HVG43" s="1166"/>
      <c r="HVH43" s="1167"/>
      <c r="HVI43" s="1168"/>
      <c r="HVJ43" s="1168"/>
      <c r="HVK43" s="1166"/>
      <c r="HVL43" s="1167"/>
      <c r="HVM43" s="1168"/>
      <c r="HVN43" s="1168"/>
      <c r="HVO43" s="1166"/>
      <c r="HVP43" s="1167"/>
      <c r="HVQ43" s="1168"/>
      <c r="HVR43" s="1168"/>
      <c r="HVS43" s="1166"/>
      <c r="HVT43" s="1167"/>
      <c r="HVU43" s="1168"/>
      <c r="HVV43" s="1168"/>
      <c r="HVW43" s="1166"/>
      <c r="HVX43" s="1167"/>
      <c r="HVY43" s="1168"/>
      <c r="HVZ43" s="1168"/>
      <c r="HWA43" s="1166"/>
      <c r="HWB43" s="1167"/>
      <c r="HWC43" s="1168"/>
      <c r="HWD43" s="1168"/>
      <c r="HWE43" s="1166"/>
      <c r="HWF43" s="1167"/>
      <c r="HWG43" s="1168"/>
      <c r="HWH43" s="1168"/>
      <c r="HWI43" s="1166"/>
      <c r="HWJ43" s="1167"/>
      <c r="HWK43" s="1168"/>
      <c r="HWL43" s="1168"/>
      <c r="HWM43" s="1166"/>
      <c r="HWN43" s="1167"/>
      <c r="HWO43" s="1168"/>
      <c r="HWP43" s="1168"/>
      <c r="HWQ43" s="1166"/>
      <c r="HWR43" s="1167"/>
      <c r="HWS43" s="1168"/>
      <c r="HWT43" s="1168"/>
      <c r="HWU43" s="1166"/>
      <c r="HWV43" s="1167"/>
      <c r="HWW43" s="1168"/>
      <c r="HWX43" s="1168"/>
      <c r="HWY43" s="1166"/>
      <c r="HWZ43" s="1167"/>
      <c r="HXA43" s="1168"/>
      <c r="HXB43" s="1168"/>
      <c r="HXC43" s="1166"/>
      <c r="HXD43" s="1167"/>
      <c r="HXE43" s="1168"/>
      <c r="HXF43" s="1168"/>
      <c r="HXG43" s="1166"/>
      <c r="HXH43" s="1167"/>
      <c r="HXI43" s="1168"/>
      <c r="HXJ43" s="1168"/>
      <c r="HXK43" s="1166"/>
      <c r="HXL43" s="1167"/>
      <c r="HXM43" s="1168"/>
      <c r="HXN43" s="1168"/>
      <c r="HXO43" s="1166"/>
      <c r="HXP43" s="1167"/>
      <c r="HXQ43" s="1168"/>
      <c r="HXR43" s="1168"/>
      <c r="HXS43" s="1166"/>
      <c r="HXT43" s="1167"/>
      <c r="HXU43" s="1168"/>
      <c r="HXV43" s="1168"/>
      <c r="HXW43" s="1166"/>
      <c r="HXX43" s="1167"/>
      <c r="HXY43" s="1168"/>
      <c r="HXZ43" s="1168"/>
      <c r="HYA43" s="1166"/>
      <c r="HYB43" s="1167"/>
      <c r="HYC43" s="1168"/>
      <c r="HYD43" s="1168"/>
      <c r="HYE43" s="1166"/>
      <c r="HYF43" s="1167"/>
      <c r="HYG43" s="1168"/>
      <c r="HYH43" s="1168"/>
      <c r="HYI43" s="1166"/>
      <c r="HYJ43" s="1167"/>
      <c r="HYK43" s="1168"/>
      <c r="HYL43" s="1168"/>
      <c r="HYM43" s="1166"/>
      <c r="HYN43" s="1167"/>
      <c r="HYO43" s="1168"/>
      <c r="HYP43" s="1168"/>
      <c r="HYQ43" s="1166"/>
      <c r="HYR43" s="1167"/>
      <c r="HYS43" s="1168"/>
      <c r="HYT43" s="1168"/>
      <c r="HYU43" s="1166"/>
      <c r="HYV43" s="1167"/>
      <c r="HYW43" s="1168"/>
      <c r="HYX43" s="1168"/>
      <c r="HYY43" s="1166"/>
      <c r="HYZ43" s="1167"/>
      <c r="HZA43" s="1168"/>
      <c r="HZB43" s="1168"/>
      <c r="HZC43" s="1166"/>
      <c r="HZD43" s="1167"/>
      <c r="HZE43" s="1168"/>
      <c r="HZF43" s="1168"/>
      <c r="HZG43" s="1166"/>
      <c r="HZH43" s="1167"/>
      <c r="HZI43" s="1168"/>
      <c r="HZJ43" s="1168"/>
      <c r="HZK43" s="1166"/>
      <c r="HZL43" s="1167"/>
      <c r="HZM43" s="1168"/>
      <c r="HZN43" s="1168"/>
      <c r="HZO43" s="1166"/>
      <c r="HZP43" s="1167"/>
      <c r="HZQ43" s="1168"/>
      <c r="HZR43" s="1168"/>
      <c r="HZS43" s="1166"/>
      <c r="HZT43" s="1167"/>
      <c r="HZU43" s="1168"/>
      <c r="HZV43" s="1168"/>
      <c r="HZW43" s="1166"/>
      <c r="HZX43" s="1167"/>
      <c r="HZY43" s="1168"/>
      <c r="HZZ43" s="1168"/>
      <c r="IAA43" s="1166"/>
      <c r="IAB43" s="1167"/>
      <c r="IAC43" s="1168"/>
      <c r="IAD43" s="1168"/>
      <c r="IAE43" s="1166"/>
      <c r="IAF43" s="1167"/>
      <c r="IAG43" s="1168"/>
      <c r="IAH43" s="1168"/>
      <c r="IAI43" s="1166"/>
      <c r="IAJ43" s="1167"/>
      <c r="IAK43" s="1168"/>
      <c r="IAL43" s="1168"/>
      <c r="IAM43" s="1166"/>
      <c r="IAN43" s="1167"/>
      <c r="IAO43" s="1168"/>
      <c r="IAP43" s="1168"/>
      <c r="IAQ43" s="1166"/>
      <c r="IAR43" s="1167"/>
      <c r="IAS43" s="1168"/>
      <c r="IAT43" s="1168"/>
      <c r="IAU43" s="1166"/>
      <c r="IAV43" s="1167"/>
      <c r="IAW43" s="1168"/>
      <c r="IAX43" s="1168"/>
      <c r="IAY43" s="1166"/>
      <c r="IAZ43" s="1167"/>
      <c r="IBA43" s="1168"/>
      <c r="IBB43" s="1168"/>
      <c r="IBC43" s="1166"/>
      <c r="IBD43" s="1167"/>
      <c r="IBE43" s="1168"/>
      <c r="IBF43" s="1168"/>
      <c r="IBG43" s="1166"/>
      <c r="IBH43" s="1167"/>
      <c r="IBI43" s="1168"/>
      <c r="IBJ43" s="1168"/>
      <c r="IBK43" s="1166"/>
      <c r="IBL43" s="1167"/>
      <c r="IBM43" s="1168"/>
      <c r="IBN43" s="1168"/>
      <c r="IBO43" s="1166"/>
      <c r="IBP43" s="1167"/>
      <c r="IBQ43" s="1168"/>
      <c r="IBR43" s="1168"/>
      <c r="IBS43" s="1166"/>
      <c r="IBT43" s="1167"/>
      <c r="IBU43" s="1168"/>
      <c r="IBV43" s="1168"/>
      <c r="IBW43" s="1166"/>
      <c r="IBX43" s="1167"/>
      <c r="IBY43" s="1168"/>
      <c r="IBZ43" s="1168"/>
      <c r="ICA43" s="1166"/>
      <c r="ICB43" s="1167"/>
      <c r="ICC43" s="1168"/>
      <c r="ICD43" s="1168"/>
      <c r="ICE43" s="1166"/>
      <c r="ICF43" s="1167"/>
      <c r="ICG43" s="1168"/>
      <c r="ICH43" s="1168"/>
      <c r="ICI43" s="1166"/>
      <c r="ICJ43" s="1167"/>
      <c r="ICK43" s="1168"/>
      <c r="ICL43" s="1168"/>
      <c r="ICM43" s="1166"/>
      <c r="ICN43" s="1167"/>
      <c r="ICO43" s="1168"/>
      <c r="ICP43" s="1168"/>
      <c r="ICQ43" s="1166"/>
      <c r="ICR43" s="1167"/>
      <c r="ICS43" s="1168"/>
      <c r="ICT43" s="1168"/>
      <c r="ICU43" s="1166"/>
      <c r="ICV43" s="1167"/>
      <c r="ICW43" s="1168"/>
      <c r="ICX43" s="1168"/>
      <c r="ICY43" s="1166"/>
      <c r="ICZ43" s="1167"/>
      <c r="IDA43" s="1168"/>
      <c r="IDB43" s="1168"/>
      <c r="IDC43" s="1166"/>
      <c r="IDD43" s="1167"/>
      <c r="IDE43" s="1168"/>
      <c r="IDF43" s="1168"/>
      <c r="IDG43" s="1166"/>
      <c r="IDH43" s="1167"/>
      <c r="IDI43" s="1168"/>
      <c r="IDJ43" s="1168"/>
      <c r="IDK43" s="1166"/>
      <c r="IDL43" s="1167"/>
      <c r="IDM43" s="1168"/>
      <c r="IDN43" s="1168"/>
      <c r="IDO43" s="1166"/>
      <c r="IDP43" s="1167"/>
      <c r="IDQ43" s="1168"/>
      <c r="IDR43" s="1168"/>
      <c r="IDS43" s="1166"/>
      <c r="IDT43" s="1167"/>
      <c r="IDU43" s="1168"/>
      <c r="IDV43" s="1168"/>
      <c r="IDW43" s="1166"/>
      <c r="IDX43" s="1167"/>
      <c r="IDY43" s="1168"/>
      <c r="IDZ43" s="1168"/>
      <c r="IEA43" s="1166"/>
      <c r="IEB43" s="1167"/>
      <c r="IEC43" s="1168"/>
      <c r="IED43" s="1168"/>
      <c r="IEE43" s="1166"/>
      <c r="IEF43" s="1167"/>
      <c r="IEG43" s="1168"/>
      <c r="IEH43" s="1168"/>
      <c r="IEI43" s="1166"/>
      <c r="IEJ43" s="1167"/>
      <c r="IEK43" s="1168"/>
      <c r="IEL43" s="1168"/>
      <c r="IEM43" s="1166"/>
      <c r="IEN43" s="1167"/>
      <c r="IEO43" s="1168"/>
      <c r="IEP43" s="1168"/>
      <c r="IEQ43" s="1166"/>
      <c r="IER43" s="1167"/>
      <c r="IES43" s="1168"/>
      <c r="IET43" s="1168"/>
      <c r="IEU43" s="1166"/>
      <c r="IEV43" s="1167"/>
      <c r="IEW43" s="1168"/>
      <c r="IEX43" s="1168"/>
      <c r="IEY43" s="1166"/>
      <c r="IEZ43" s="1167"/>
      <c r="IFA43" s="1168"/>
      <c r="IFB43" s="1168"/>
      <c r="IFC43" s="1166"/>
      <c r="IFD43" s="1167"/>
      <c r="IFE43" s="1168"/>
      <c r="IFF43" s="1168"/>
      <c r="IFG43" s="1166"/>
      <c r="IFH43" s="1167"/>
      <c r="IFI43" s="1168"/>
      <c r="IFJ43" s="1168"/>
      <c r="IFK43" s="1166"/>
      <c r="IFL43" s="1167"/>
      <c r="IFM43" s="1168"/>
      <c r="IFN43" s="1168"/>
      <c r="IFO43" s="1166"/>
      <c r="IFP43" s="1167"/>
      <c r="IFQ43" s="1168"/>
      <c r="IFR43" s="1168"/>
      <c r="IFS43" s="1166"/>
      <c r="IFT43" s="1167"/>
      <c r="IFU43" s="1168"/>
      <c r="IFV43" s="1168"/>
      <c r="IFW43" s="1166"/>
      <c r="IFX43" s="1167"/>
      <c r="IFY43" s="1168"/>
      <c r="IFZ43" s="1168"/>
      <c r="IGA43" s="1166"/>
      <c r="IGB43" s="1167"/>
      <c r="IGC43" s="1168"/>
      <c r="IGD43" s="1168"/>
      <c r="IGE43" s="1166"/>
      <c r="IGF43" s="1167"/>
      <c r="IGG43" s="1168"/>
      <c r="IGH43" s="1168"/>
      <c r="IGI43" s="1166"/>
      <c r="IGJ43" s="1167"/>
      <c r="IGK43" s="1168"/>
      <c r="IGL43" s="1168"/>
      <c r="IGM43" s="1166"/>
      <c r="IGN43" s="1167"/>
      <c r="IGO43" s="1168"/>
      <c r="IGP43" s="1168"/>
      <c r="IGQ43" s="1166"/>
      <c r="IGR43" s="1167"/>
      <c r="IGS43" s="1168"/>
      <c r="IGT43" s="1168"/>
      <c r="IGU43" s="1166"/>
      <c r="IGV43" s="1167"/>
      <c r="IGW43" s="1168"/>
      <c r="IGX43" s="1168"/>
      <c r="IGY43" s="1166"/>
      <c r="IGZ43" s="1167"/>
      <c r="IHA43" s="1168"/>
      <c r="IHB43" s="1168"/>
      <c r="IHC43" s="1166"/>
      <c r="IHD43" s="1167"/>
      <c r="IHE43" s="1168"/>
      <c r="IHF43" s="1168"/>
      <c r="IHG43" s="1166"/>
      <c r="IHH43" s="1167"/>
      <c r="IHI43" s="1168"/>
      <c r="IHJ43" s="1168"/>
      <c r="IHK43" s="1166"/>
      <c r="IHL43" s="1167"/>
      <c r="IHM43" s="1168"/>
      <c r="IHN43" s="1168"/>
      <c r="IHO43" s="1166"/>
      <c r="IHP43" s="1167"/>
      <c r="IHQ43" s="1168"/>
      <c r="IHR43" s="1168"/>
      <c r="IHS43" s="1166"/>
      <c r="IHT43" s="1167"/>
      <c r="IHU43" s="1168"/>
      <c r="IHV43" s="1168"/>
      <c r="IHW43" s="1166"/>
      <c r="IHX43" s="1167"/>
      <c r="IHY43" s="1168"/>
      <c r="IHZ43" s="1168"/>
      <c r="IIA43" s="1166"/>
      <c r="IIB43" s="1167"/>
      <c r="IIC43" s="1168"/>
      <c r="IID43" s="1168"/>
      <c r="IIE43" s="1166"/>
      <c r="IIF43" s="1167"/>
      <c r="IIG43" s="1168"/>
      <c r="IIH43" s="1168"/>
      <c r="III43" s="1166"/>
      <c r="IIJ43" s="1167"/>
      <c r="IIK43" s="1168"/>
      <c r="IIL43" s="1168"/>
      <c r="IIM43" s="1166"/>
      <c r="IIN43" s="1167"/>
      <c r="IIO43" s="1168"/>
      <c r="IIP43" s="1168"/>
      <c r="IIQ43" s="1166"/>
      <c r="IIR43" s="1167"/>
      <c r="IIS43" s="1168"/>
      <c r="IIT43" s="1168"/>
      <c r="IIU43" s="1166"/>
      <c r="IIV43" s="1167"/>
      <c r="IIW43" s="1168"/>
      <c r="IIX43" s="1168"/>
      <c r="IIY43" s="1166"/>
      <c r="IIZ43" s="1167"/>
      <c r="IJA43" s="1168"/>
      <c r="IJB43" s="1168"/>
      <c r="IJC43" s="1166"/>
      <c r="IJD43" s="1167"/>
      <c r="IJE43" s="1168"/>
      <c r="IJF43" s="1168"/>
      <c r="IJG43" s="1166"/>
      <c r="IJH43" s="1167"/>
      <c r="IJI43" s="1168"/>
      <c r="IJJ43" s="1168"/>
      <c r="IJK43" s="1166"/>
      <c r="IJL43" s="1167"/>
      <c r="IJM43" s="1168"/>
      <c r="IJN43" s="1168"/>
      <c r="IJO43" s="1166"/>
      <c r="IJP43" s="1167"/>
      <c r="IJQ43" s="1168"/>
      <c r="IJR43" s="1168"/>
      <c r="IJS43" s="1166"/>
      <c r="IJT43" s="1167"/>
      <c r="IJU43" s="1168"/>
      <c r="IJV43" s="1168"/>
      <c r="IJW43" s="1166"/>
      <c r="IJX43" s="1167"/>
      <c r="IJY43" s="1168"/>
      <c r="IJZ43" s="1168"/>
      <c r="IKA43" s="1166"/>
      <c r="IKB43" s="1167"/>
      <c r="IKC43" s="1168"/>
      <c r="IKD43" s="1168"/>
      <c r="IKE43" s="1166"/>
      <c r="IKF43" s="1167"/>
      <c r="IKG43" s="1168"/>
      <c r="IKH43" s="1168"/>
      <c r="IKI43" s="1166"/>
      <c r="IKJ43" s="1167"/>
      <c r="IKK43" s="1168"/>
      <c r="IKL43" s="1168"/>
      <c r="IKM43" s="1166"/>
      <c r="IKN43" s="1167"/>
      <c r="IKO43" s="1168"/>
      <c r="IKP43" s="1168"/>
      <c r="IKQ43" s="1166"/>
      <c r="IKR43" s="1167"/>
      <c r="IKS43" s="1168"/>
      <c r="IKT43" s="1168"/>
      <c r="IKU43" s="1166"/>
      <c r="IKV43" s="1167"/>
      <c r="IKW43" s="1168"/>
      <c r="IKX43" s="1168"/>
      <c r="IKY43" s="1166"/>
      <c r="IKZ43" s="1167"/>
      <c r="ILA43" s="1168"/>
      <c r="ILB43" s="1168"/>
      <c r="ILC43" s="1166"/>
      <c r="ILD43" s="1167"/>
      <c r="ILE43" s="1168"/>
      <c r="ILF43" s="1168"/>
      <c r="ILG43" s="1166"/>
      <c r="ILH43" s="1167"/>
      <c r="ILI43" s="1168"/>
      <c r="ILJ43" s="1168"/>
      <c r="ILK43" s="1166"/>
      <c r="ILL43" s="1167"/>
      <c r="ILM43" s="1168"/>
      <c r="ILN43" s="1168"/>
      <c r="ILO43" s="1166"/>
      <c r="ILP43" s="1167"/>
      <c r="ILQ43" s="1168"/>
      <c r="ILR43" s="1168"/>
      <c r="ILS43" s="1166"/>
      <c r="ILT43" s="1167"/>
      <c r="ILU43" s="1168"/>
      <c r="ILV43" s="1168"/>
      <c r="ILW43" s="1166"/>
      <c r="ILX43" s="1167"/>
      <c r="ILY43" s="1168"/>
      <c r="ILZ43" s="1168"/>
      <c r="IMA43" s="1166"/>
      <c r="IMB43" s="1167"/>
      <c r="IMC43" s="1168"/>
      <c r="IMD43" s="1168"/>
      <c r="IME43" s="1166"/>
      <c r="IMF43" s="1167"/>
      <c r="IMG43" s="1168"/>
      <c r="IMH43" s="1168"/>
      <c r="IMI43" s="1166"/>
      <c r="IMJ43" s="1167"/>
      <c r="IMK43" s="1168"/>
      <c r="IML43" s="1168"/>
      <c r="IMM43" s="1166"/>
      <c r="IMN43" s="1167"/>
      <c r="IMO43" s="1168"/>
      <c r="IMP43" s="1168"/>
      <c r="IMQ43" s="1166"/>
      <c r="IMR43" s="1167"/>
      <c r="IMS43" s="1168"/>
      <c r="IMT43" s="1168"/>
      <c r="IMU43" s="1166"/>
      <c r="IMV43" s="1167"/>
      <c r="IMW43" s="1168"/>
      <c r="IMX43" s="1168"/>
      <c r="IMY43" s="1166"/>
      <c r="IMZ43" s="1167"/>
      <c r="INA43" s="1168"/>
      <c r="INB43" s="1168"/>
      <c r="INC43" s="1166"/>
      <c r="IND43" s="1167"/>
      <c r="INE43" s="1168"/>
      <c r="INF43" s="1168"/>
      <c r="ING43" s="1166"/>
      <c r="INH43" s="1167"/>
      <c r="INI43" s="1168"/>
      <c r="INJ43" s="1168"/>
      <c r="INK43" s="1166"/>
      <c r="INL43" s="1167"/>
      <c r="INM43" s="1168"/>
      <c r="INN43" s="1168"/>
      <c r="INO43" s="1166"/>
      <c r="INP43" s="1167"/>
      <c r="INQ43" s="1168"/>
      <c r="INR43" s="1168"/>
      <c r="INS43" s="1166"/>
      <c r="INT43" s="1167"/>
      <c r="INU43" s="1168"/>
      <c r="INV43" s="1168"/>
      <c r="INW43" s="1166"/>
      <c r="INX43" s="1167"/>
      <c r="INY43" s="1168"/>
      <c r="INZ43" s="1168"/>
      <c r="IOA43" s="1166"/>
      <c r="IOB43" s="1167"/>
      <c r="IOC43" s="1168"/>
      <c r="IOD43" s="1168"/>
      <c r="IOE43" s="1166"/>
      <c r="IOF43" s="1167"/>
      <c r="IOG43" s="1168"/>
      <c r="IOH43" s="1168"/>
      <c r="IOI43" s="1166"/>
      <c r="IOJ43" s="1167"/>
      <c r="IOK43" s="1168"/>
      <c r="IOL43" s="1168"/>
      <c r="IOM43" s="1166"/>
      <c r="ION43" s="1167"/>
      <c r="IOO43" s="1168"/>
      <c r="IOP43" s="1168"/>
      <c r="IOQ43" s="1166"/>
      <c r="IOR43" s="1167"/>
      <c r="IOS43" s="1168"/>
      <c r="IOT43" s="1168"/>
      <c r="IOU43" s="1166"/>
      <c r="IOV43" s="1167"/>
      <c r="IOW43" s="1168"/>
      <c r="IOX43" s="1168"/>
      <c r="IOY43" s="1166"/>
      <c r="IOZ43" s="1167"/>
      <c r="IPA43" s="1168"/>
      <c r="IPB43" s="1168"/>
      <c r="IPC43" s="1166"/>
      <c r="IPD43" s="1167"/>
      <c r="IPE43" s="1168"/>
      <c r="IPF43" s="1168"/>
      <c r="IPG43" s="1166"/>
      <c r="IPH43" s="1167"/>
      <c r="IPI43" s="1168"/>
      <c r="IPJ43" s="1168"/>
      <c r="IPK43" s="1166"/>
      <c r="IPL43" s="1167"/>
      <c r="IPM43" s="1168"/>
      <c r="IPN43" s="1168"/>
      <c r="IPO43" s="1166"/>
      <c r="IPP43" s="1167"/>
      <c r="IPQ43" s="1168"/>
      <c r="IPR43" s="1168"/>
      <c r="IPS43" s="1166"/>
      <c r="IPT43" s="1167"/>
      <c r="IPU43" s="1168"/>
      <c r="IPV43" s="1168"/>
      <c r="IPW43" s="1166"/>
      <c r="IPX43" s="1167"/>
      <c r="IPY43" s="1168"/>
      <c r="IPZ43" s="1168"/>
      <c r="IQA43" s="1166"/>
      <c r="IQB43" s="1167"/>
      <c r="IQC43" s="1168"/>
      <c r="IQD43" s="1168"/>
      <c r="IQE43" s="1166"/>
      <c r="IQF43" s="1167"/>
      <c r="IQG43" s="1168"/>
      <c r="IQH43" s="1168"/>
      <c r="IQI43" s="1166"/>
      <c r="IQJ43" s="1167"/>
      <c r="IQK43" s="1168"/>
      <c r="IQL43" s="1168"/>
      <c r="IQM43" s="1166"/>
      <c r="IQN43" s="1167"/>
      <c r="IQO43" s="1168"/>
      <c r="IQP43" s="1168"/>
      <c r="IQQ43" s="1166"/>
      <c r="IQR43" s="1167"/>
      <c r="IQS43" s="1168"/>
      <c r="IQT43" s="1168"/>
      <c r="IQU43" s="1166"/>
      <c r="IQV43" s="1167"/>
      <c r="IQW43" s="1168"/>
      <c r="IQX43" s="1168"/>
      <c r="IQY43" s="1166"/>
      <c r="IQZ43" s="1167"/>
      <c r="IRA43" s="1168"/>
      <c r="IRB43" s="1168"/>
      <c r="IRC43" s="1166"/>
      <c r="IRD43" s="1167"/>
      <c r="IRE43" s="1168"/>
      <c r="IRF43" s="1168"/>
      <c r="IRG43" s="1166"/>
      <c r="IRH43" s="1167"/>
      <c r="IRI43" s="1168"/>
      <c r="IRJ43" s="1168"/>
      <c r="IRK43" s="1166"/>
      <c r="IRL43" s="1167"/>
      <c r="IRM43" s="1168"/>
      <c r="IRN43" s="1168"/>
      <c r="IRO43" s="1166"/>
      <c r="IRP43" s="1167"/>
      <c r="IRQ43" s="1168"/>
      <c r="IRR43" s="1168"/>
      <c r="IRS43" s="1166"/>
      <c r="IRT43" s="1167"/>
      <c r="IRU43" s="1168"/>
      <c r="IRV43" s="1168"/>
      <c r="IRW43" s="1166"/>
      <c r="IRX43" s="1167"/>
      <c r="IRY43" s="1168"/>
      <c r="IRZ43" s="1168"/>
      <c r="ISA43" s="1166"/>
      <c r="ISB43" s="1167"/>
      <c r="ISC43" s="1168"/>
      <c r="ISD43" s="1168"/>
      <c r="ISE43" s="1166"/>
      <c r="ISF43" s="1167"/>
      <c r="ISG43" s="1168"/>
      <c r="ISH43" s="1168"/>
      <c r="ISI43" s="1166"/>
      <c r="ISJ43" s="1167"/>
      <c r="ISK43" s="1168"/>
      <c r="ISL43" s="1168"/>
      <c r="ISM43" s="1166"/>
      <c r="ISN43" s="1167"/>
      <c r="ISO43" s="1168"/>
      <c r="ISP43" s="1168"/>
      <c r="ISQ43" s="1166"/>
      <c r="ISR43" s="1167"/>
      <c r="ISS43" s="1168"/>
      <c r="IST43" s="1168"/>
      <c r="ISU43" s="1166"/>
      <c r="ISV43" s="1167"/>
      <c r="ISW43" s="1168"/>
      <c r="ISX43" s="1168"/>
      <c r="ISY43" s="1166"/>
      <c r="ISZ43" s="1167"/>
      <c r="ITA43" s="1168"/>
      <c r="ITB43" s="1168"/>
      <c r="ITC43" s="1166"/>
      <c r="ITD43" s="1167"/>
      <c r="ITE43" s="1168"/>
      <c r="ITF43" s="1168"/>
      <c r="ITG43" s="1166"/>
      <c r="ITH43" s="1167"/>
      <c r="ITI43" s="1168"/>
      <c r="ITJ43" s="1168"/>
      <c r="ITK43" s="1166"/>
      <c r="ITL43" s="1167"/>
      <c r="ITM43" s="1168"/>
      <c r="ITN43" s="1168"/>
      <c r="ITO43" s="1166"/>
      <c r="ITP43" s="1167"/>
      <c r="ITQ43" s="1168"/>
      <c r="ITR43" s="1168"/>
      <c r="ITS43" s="1166"/>
      <c r="ITT43" s="1167"/>
      <c r="ITU43" s="1168"/>
      <c r="ITV43" s="1168"/>
      <c r="ITW43" s="1166"/>
      <c r="ITX43" s="1167"/>
      <c r="ITY43" s="1168"/>
      <c r="ITZ43" s="1168"/>
      <c r="IUA43" s="1166"/>
      <c r="IUB43" s="1167"/>
      <c r="IUC43" s="1168"/>
      <c r="IUD43" s="1168"/>
      <c r="IUE43" s="1166"/>
      <c r="IUF43" s="1167"/>
      <c r="IUG43" s="1168"/>
      <c r="IUH43" s="1168"/>
      <c r="IUI43" s="1166"/>
      <c r="IUJ43" s="1167"/>
      <c r="IUK43" s="1168"/>
      <c r="IUL43" s="1168"/>
      <c r="IUM43" s="1166"/>
      <c r="IUN43" s="1167"/>
      <c r="IUO43" s="1168"/>
      <c r="IUP43" s="1168"/>
      <c r="IUQ43" s="1166"/>
      <c r="IUR43" s="1167"/>
      <c r="IUS43" s="1168"/>
      <c r="IUT43" s="1168"/>
      <c r="IUU43" s="1166"/>
      <c r="IUV43" s="1167"/>
      <c r="IUW43" s="1168"/>
      <c r="IUX43" s="1168"/>
      <c r="IUY43" s="1166"/>
      <c r="IUZ43" s="1167"/>
      <c r="IVA43" s="1168"/>
      <c r="IVB43" s="1168"/>
      <c r="IVC43" s="1166"/>
      <c r="IVD43" s="1167"/>
      <c r="IVE43" s="1168"/>
      <c r="IVF43" s="1168"/>
      <c r="IVG43" s="1166"/>
      <c r="IVH43" s="1167"/>
      <c r="IVI43" s="1168"/>
      <c r="IVJ43" s="1168"/>
      <c r="IVK43" s="1166"/>
      <c r="IVL43" s="1167"/>
      <c r="IVM43" s="1168"/>
      <c r="IVN43" s="1168"/>
      <c r="IVO43" s="1166"/>
      <c r="IVP43" s="1167"/>
      <c r="IVQ43" s="1168"/>
      <c r="IVR43" s="1168"/>
      <c r="IVS43" s="1166"/>
      <c r="IVT43" s="1167"/>
      <c r="IVU43" s="1168"/>
      <c r="IVV43" s="1168"/>
      <c r="IVW43" s="1166"/>
      <c r="IVX43" s="1167"/>
      <c r="IVY43" s="1168"/>
      <c r="IVZ43" s="1168"/>
      <c r="IWA43" s="1166"/>
      <c r="IWB43" s="1167"/>
      <c r="IWC43" s="1168"/>
      <c r="IWD43" s="1168"/>
      <c r="IWE43" s="1166"/>
      <c r="IWF43" s="1167"/>
      <c r="IWG43" s="1168"/>
      <c r="IWH43" s="1168"/>
      <c r="IWI43" s="1166"/>
      <c r="IWJ43" s="1167"/>
      <c r="IWK43" s="1168"/>
      <c r="IWL43" s="1168"/>
      <c r="IWM43" s="1166"/>
      <c r="IWN43" s="1167"/>
      <c r="IWO43" s="1168"/>
      <c r="IWP43" s="1168"/>
      <c r="IWQ43" s="1166"/>
      <c r="IWR43" s="1167"/>
      <c r="IWS43" s="1168"/>
      <c r="IWT43" s="1168"/>
      <c r="IWU43" s="1166"/>
      <c r="IWV43" s="1167"/>
      <c r="IWW43" s="1168"/>
      <c r="IWX43" s="1168"/>
      <c r="IWY43" s="1166"/>
      <c r="IWZ43" s="1167"/>
      <c r="IXA43" s="1168"/>
      <c r="IXB43" s="1168"/>
      <c r="IXC43" s="1166"/>
      <c r="IXD43" s="1167"/>
      <c r="IXE43" s="1168"/>
      <c r="IXF43" s="1168"/>
      <c r="IXG43" s="1166"/>
      <c r="IXH43" s="1167"/>
      <c r="IXI43" s="1168"/>
      <c r="IXJ43" s="1168"/>
      <c r="IXK43" s="1166"/>
      <c r="IXL43" s="1167"/>
      <c r="IXM43" s="1168"/>
      <c r="IXN43" s="1168"/>
      <c r="IXO43" s="1166"/>
      <c r="IXP43" s="1167"/>
      <c r="IXQ43" s="1168"/>
      <c r="IXR43" s="1168"/>
      <c r="IXS43" s="1166"/>
      <c r="IXT43" s="1167"/>
      <c r="IXU43" s="1168"/>
      <c r="IXV43" s="1168"/>
      <c r="IXW43" s="1166"/>
      <c r="IXX43" s="1167"/>
      <c r="IXY43" s="1168"/>
      <c r="IXZ43" s="1168"/>
      <c r="IYA43" s="1166"/>
      <c r="IYB43" s="1167"/>
      <c r="IYC43" s="1168"/>
      <c r="IYD43" s="1168"/>
      <c r="IYE43" s="1166"/>
      <c r="IYF43" s="1167"/>
      <c r="IYG43" s="1168"/>
      <c r="IYH43" s="1168"/>
      <c r="IYI43" s="1166"/>
      <c r="IYJ43" s="1167"/>
      <c r="IYK43" s="1168"/>
      <c r="IYL43" s="1168"/>
      <c r="IYM43" s="1166"/>
      <c r="IYN43" s="1167"/>
      <c r="IYO43" s="1168"/>
      <c r="IYP43" s="1168"/>
      <c r="IYQ43" s="1166"/>
      <c r="IYR43" s="1167"/>
      <c r="IYS43" s="1168"/>
      <c r="IYT43" s="1168"/>
      <c r="IYU43" s="1166"/>
      <c r="IYV43" s="1167"/>
      <c r="IYW43" s="1168"/>
      <c r="IYX43" s="1168"/>
      <c r="IYY43" s="1166"/>
      <c r="IYZ43" s="1167"/>
      <c r="IZA43" s="1168"/>
      <c r="IZB43" s="1168"/>
      <c r="IZC43" s="1166"/>
      <c r="IZD43" s="1167"/>
      <c r="IZE43" s="1168"/>
      <c r="IZF43" s="1168"/>
      <c r="IZG43" s="1166"/>
      <c r="IZH43" s="1167"/>
      <c r="IZI43" s="1168"/>
      <c r="IZJ43" s="1168"/>
      <c r="IZK43" s="1166"/>
      <c r="IZL43" s="1167"/>
      <c r="IZM43" s="1168"/>
      <c r="IZN43" s="1168"/>
      <c r="IZO43" s="1166"/>
      <c r="IZP43" s="1167"/>
      <c r="IZQ43" s="1168"/>
      <c r="IZR43" s="1168"/>
      <c r="IZS43" s="1166"/>
      <c r="IZT43" s="1167"/>
      <c r="IZU43" s="1168"/>
      <c r="IZV43" s="1168"/>
      <c r="IZW43" s="1166"/>
      <c r="IZX43" s="1167"/>
      <c r="IZY43" s="1168"/>
      <c r="IZZ43" s="1168"/>
      <c r="JAA43" s="1166"/>
      <c r="JAB43" s="1167"/>
      <c r="JAC43" s="1168"/>
      <c r="JAD43" s="1168"/>
      <c r="JAE43" s="1166"/>
      <c r="JAF43" s="1167"/>
      <c r="JAG43" s="1168"/>
      <c r="JAH43" s="1168"/>
      <c r="JAI43" s="1166"/>
      <c r="JAJ43" s="1167"/>
      <c r="JAK43" s="1168"/>
      <c r="JAL43" s="1168"/>
      <c r="JAM43" s="1166"/>
      <c r="JAN43" s="1167"/>
      <c r="JAO43" s="1168"/>
      <c r="JAP43" s="1168"/>
      <c r="JAQ43" s="1166"/>
      <c r="JAR43" s="1167"/>
      <c r="JAS43" s="1168"/>
      <c r="JAT43" s="1168"/>
      <c r="JAU43" s="1166"/>
      <c r="JAV43" s="1167"/>
      <c r="JAW43" s="1168"/>
      <c r="JAX43" s="1168"/>
      <c r="JAY43" s="1166"/>
      <c r="JAZ43" s="1167"/>
      <c r="JBA43" s="1168"/>
      <c r="JBB43" s="1168"/>
      <c r="JBC43" s="1166"/>
      <c r="JBD43" s="1167"/>
      <c r="JBE43" s="1168"/>
      <c r="JBF43" s="1168"/>
      <c r="JBG43" s="1166"/>
      <c r="JBH43" s="1167"/>
      <c r="JBI43" s="1168"/>
      <c r="JBJ43" s="1168"/>
      <c r="JBK43" s="1166"/>
      <c r="JBL43" s="1167"/>
      <c r="JBM43" s="1168"/>
      <c r="JBN43" s="1168"/>
      <c r="JBO43" s="1166"/>
      <c r="JBP43" s="1167"/>
      <c r="JBQ43" s="1168"/>
      <c r="JBR43" s="1168"/>
      <c r="JBS43" s="1166"/>
      <c r="JBT43" s="1167"/>
      <c r="JBU43" s="1168"/>
      <c r="JBV43" s="1168"/>
      <c r="JBW43" s="1166"/>
      <c r="JBX43" s="1167"/>
      <c r="JBY43" s="1168"/>
      <c r="JBZ43" s="1168"/>
      <c r="JCA43" s="1166"/>
      <c r="JCB43" s="1167"/>
      <c r="JCC43" s="1168"/>
      <c r="JCD43" s="1168"/>
      <c r="JCE43" s="1166"/>
      <c r="JCF43" s="1167"/>
      <c r="JCG43" s="1168"/>
      <c r="JCH43" s="1168"/>
      <c r="JCI43" s="1166"/>
      <c r="JCJ43" s="1167"/>
      <c r="JCK43" s="1168"/>
      <c r="JCL43" s="1168"/>
      <c r="JCM43" s="1166"/>
      <c r="JCN43" s="1167"/>
      <c r="JCO43" s="1168"/>
      <c r="JCP43" s="1168"/>
      <c r="JCQ43" s="1166"/>
      <c r="JCR43" s="1167"/>
      <c r="JCS43" s="1168"/>
      <c r="JCT43" s="1168"/>
      <c r="JCU43" s="1166"/>
      <c r="JCV43" s="1167"/>
      <c r="JCW43" s="1168"/>
      <c r="JCX43" s="1168"/>
      <c r="JCY43" s="1166"/>
      <c r="JCZ43" s="1167"/>
      <c r="JDA43" s="1168"/>
      <c r="JDB43" s="1168"/>
      <c r="JDC43" s="1166"/>
      <c r="JDD43" s="1167"/>
      <c r="JDE43" s="1168"/>
      <c r="JDF43" s="1168"/>
      <c r="JDG43" s="1166"/>
      <c r="JDH43" s="1167"/>
      <c r="JDI43" s="1168"/>
      <c r="JDJ43" s="1168"/>
      <c r="JDK43" s="1166"/>
      <c r="JDL43" s="1167"/>
      <c r="JDM43" s="1168"/>
      <c r="JDN43" s="1168"/>
      <c r="JDO43" s="1166"/>
      <c r="JDP43" s="1167"/>
      <c r="JDQ43" s="1168"/>
      <c r="JDR43" s="1168"/>
      <c r="JDS43" s="1166"/>
      <c r="JDT43" s="1167"/>
      <c r="JDU43" s="1168"/>
      <c r="JDV43" s="1168"/>
      <c r="JDW43" s="1166"/>
      <c r="JDX43" s="1167"/>
      <c r="JDY43" s="1168"/>
      <c r="JDZ43" s="1168"/>
      <c r="JEA43" s="1166"/>
      <c r="JEB43" s="1167"/>
      <c r="JEC43" s="1168"/>
      <c r="JED43" s="1168"/>
      <c r="JEE43" s="1166"/>
      <c r="JEF43" s="1167"/>
      <c r="JEG43" s="1168"/>
      <c r="JEH43" s="1168"/>
      <c r="JEI43" s="1166"/>
      <c r="JEJ43" s="1167"/>
      <c r="JEK43" s="1168"/>
      <c r="JEL43" s="1168"/>
      <c r="JEM43" s="1166"/>
      <c r="JEN43" s="1167"/>
      <c r="JEO43" s="1168"/>
      <c r="JEP43" s="1168"/>
      <c r="JEQ43" s="1166"/>
      <c r="JER43" s="1167"/>
      <c r="JES43" s="1168"/>
      <c r="JET43" s="1168"/>
      <c r="JEU43" s="1166"/>
      <c r="JEV43" s="1167"/>
      <c r="JEW43" s="1168"/>
      <c r="JEX43" s="1168"/>
      <c r="JEY43" s="1166"/>
      <c r="JEZ43" s="1167"/>
      <c r="JFA43" s="1168"/>
      <c r="JFB43" s="1168"/>
      <c r="JFC43" s="1166"/>
      <c r="JFD43" s="1167"/>
      <c r="JFE43" s="1168"/>
      <c r="JFF43" s="1168"/>
      <c r="JFG43" s="1166"/>
      <c r="JFH43" s="1167"/>
      <c r="JFI43" s="1168"/>
      <c r="JFJ43" s="1168"/>
      <c r="JFK43" s="1166"/>
      <c r="JFL43" s="1167"/>
      <c r="JFM43" s="1168"/>
      <c r="JFN43" s="1168"/>
      <c r="JFO43" s="1166"/>
      <c r="JFP43" s="1167"/>
      <c r="JFQ43" s="1168"/>
      <c r="JFR43" s="1168"/>
      <c r="JFS43" s="1166"/>
      <c r="JFT43" s="1167"/>
      <c r="JFU43" s="1168"/>
      <c r="JFV43" s="1168"/>
      <c r="JFW43" s="1166"/>
      <c r="JFX43" s="1167"/>
      <c r="JFY43" s="1168"/>
      <c r="JFZ43" s="1168"/>
      <c r="JGA43" s="1166"/>
      <c r="JGB43" s="1167"/>
      <c r="JGC43" s="1168"/>
      <c r="JGD43" s="1168"/>
      <c r="JGE43" s="1166"/>
      <c r="JGF43" s="1167"/>
      <c r="JGG43" s="1168"/>
      <c r="JGH43" s="1168"/>
      <c r="JGI43" s="1166"/>
      <c r="JGJ43" s="1167"/>
      <c r="JGK43" s="1168"/>
      <c r="JGL43" s="1168"/>
      <c r="JGM43" s="1166"/>
      <c r="JGN43" s="1167"/>
      <c r="JGO43" s="1168"/>
      <c r="JGP43" s="1168"/>
      <c r="JGQ43" s="1166"/>
      <c r="JGR43" s="1167"/>
      <c r="JGS43" s="1168"/>
      <c r="JGT43" s="1168"/>
      <c r="JGU43" s="1166"/>
      <c r="JGV43" s="1167"/>
      <c r="JGW43" s="1168"/>
      <c r="JGX43" s="1168"/>
      <c r="JGY43" s="1166"/>
      <c r="JGZ43" s="1167"/>
      <c r="JHA43" s="1168"/>
      <c r="JHB43" s="1168"/>
      <c r="JHC43" s="1166"/>
      <c r="JHD43" s="1167"/>
      <c r="JHE43" s="1168"/>
      <c r="JHF43" s="1168"/>
      <c r="JHG43" s="1166"/>
      <c r="JHH43" s="1167"/>
      <c r="JHI43" s="1168"/>
      <c r="JHJ43" s="1168"/>
      <c r="JHK43" s="1166"/>
      <c r="JHL43" s="1167"/>
      <c r="JHM43" s="1168"/>
      <c r="JHN43" s="1168"/>
      <c r="JHO43" s="1166"/>
      <c r="JHP43" s="1167"/>
      <c r="JHQ43" s="1168"/>
      <c r="JHR43" s="1168"/>
      <c r="JHS43" s="1166"/>
      <c r="JHT43" s="1167"/>
      <c r="JHU43" s="1168"/>
      <c r="JHV43" s="1168"/>
      <c r="JHW43" s="1166"/>
      <c r="JHX43" s="1167"/>
      <c r="JHY43" s="1168"/>
      <c r="JHZ43" s="1168"/>
      <c r="JIA43" s="1166"/>
      <c r="JIB43" s="1167"/>
      <c r="JIC43" s="1168"/>
      <c r="JID43" s="1168"/>
      <c r="JIE43" s="1166"/>
      <c r="JIF43" s="1167"/>
      <c r="JIG43" s="1168"/>
      <c r="JIH43" s="1168"/>
      <c r="JII43" s="1166"/>
      <c r="JIJ43" s="1167"/>
      <c r="JIK43" s="1168"/>
      <c r="JIL43" s="1168"/>
      <c r="JIM43" s="1166"/>
      <c r="JIN43" s="1167"/>
      <c r="JIO43" s="1168"/>
      <c r="JIP43" s="1168"/>
      <c r="JIQ43" s="1166"/>
      <c r="JIR43" s="1167"/>
      <c r="JIS43" s="1168"/>
      <c r="JIT43" s="1168"/>
      <c r="JIU43" s="1166"/>
      <c r="JIV43" s="1167"/>
      <c r="JIW43" s="1168"/>
      <c r="JIX43" s="1168"/>
      <c r="JIY43" s="1166"/>
      <c r="JIZ43" s="1167"/>
      <c r="JJA43" s="1168"/>
      <c r="JJB43" s="1168"/>
      <c r="JJC43" s="1166"/>
      <c r="JJD43" s="1167"/>
      <c r="JJE43" s="1168"/>
      <c r="JJF43" s="1168"/>
      <c r="JJG43" s="1166"/>
      <c r="JJH43" s="1167"/>
      <c r="JJI43" s="1168"/>
      <c r="JJJ43" s="1168"/>
      <c r="JJK43" s="1166"/>
      <c r="JJL43" s="1167"/>
      <c r="JJM43" s="1168"/>
      <c r="JJN43" s="1168"/>
      <c r="JJO43" s="1166"/>
      <c r="JJP43" s="1167"/>
      <c r="JJQ43" s="1168"/>
      <c r="JJR43" s="1168"/>
      <c r="JJS43" s="1166"/>
      <c r="JJT43" s="1167"/>
      <c r="JJU43" s="1168"/>
      <c r="JJV43" s="1168"/>
      <c r="JJW43" s="1166"/>
      <c r="JJX43" s="1167"/>
      <c r="JJY43" s="1168"/>
      <c r="JJZ43" s="1168"/>
      <c r="JKA43" s="1166"/>
      <c r="JKB43" s="1167"/>
      <c r="JKC43" s="1168"/>
      <c r="JKD43" s="1168"/>
      <c r="JKE43" s="1166"/>
      <c r="JKF43" s="1167"/>
      <c r="JKG43" s="1168"/>
      <c r="JKH43" s="1168"/>
      <c r="JKI43" s="1166"/>
      <c r="JKJ43" s="1167"/>
      <c r="JKK43" s="1168"/>
      <c r="JKL43" s="1168"/>
      <c r="JKM43" s="1166"/>
      <c r="JKN43" s="1167"/>
      <c r="JKO43" s="1168"/>
      <c r="JKP43" s="1168"/>
      <c r="JKQ43" s="1166"/>
      <c r="JKR43" s="1167"/>
      <c r="JKS43" s="1168"/>
      <c r="JKT43" s="1168"/>
      <c r="JKU43" s="1166"/>
      <c r="JKV43" s="1167"/>
      <c r="JKW43" s="1168"/>
      <c r="JKX43" s="1168"/>
      <c r="JKY43" s="1166"/>
      <c r="JKZ43" s="1167"/>
      <c r="JLA43" s="1168"/>
      <c r="JLB43" s="1168"/>
      <c r="JLC43" s="1166"/>
      <c r="JLD43" s="1167"/>
      <c r="JLE43" s="1168"/>
      <c r="JLF43" s="1168"/>
      <c r="JLG43" s="1166"/>
      <c r="JLH43" s="1167"/>
      <c r="JLI43" s="1168"/>
      <c r="JLJ43" s="1168"/>
      <c r="JLK43" s="1166"/>
      <c r="JLL43" s="1167"/>
      <c r="JLM43" s="1168"/>
      <c r="JLN43" s="1168"/>
      <c r="JLO43" s="1166"/>
      <c r="JLP43" s="1167"/>
      <c r="JLQ43" s="1168"/>
      <c r="JLR43" s="1168"/>
      <c r="JLS43" s="1166"/>
      <c r="JLT43" s="1167"/>
      <c r="JLU43" s="1168"/>
      <c r="JLV43" s="1168"/>
      <c r="JLW43" s="1166"/>
      <c r="JLX43" s="1167"/>
      <c r="JLY43" s="1168"/>
      <c r="JLZ43" s="1168"/>
      <c r="JMA43" s="1166"/>
      <c r="JMB43" s="1167"/>
      <c r="JMC43" s="1168"/>
      <c r="JMD43" s="1168"/>
      <c r="JME43" s="1166"/>
      <c r="JMF43" s="1167"/>
      <c r="JMG43" s="1168"/>
      <c r="JMH43" s="1168"/>
      <c r="JMI43" s="1166"/>
      <c r="JMJ43" s="1167"/>
      <c r="JMK43" s="1168"/>
      <c r="JML43" s="1168"/>
      <c r="JMM43" s="1166"/>
      <c r="JMN43" s="1167"/>
      <c r="JMO43" s="1168"/>
      <c r="JMP43" s="1168"/>
      <c r="JMQ43" s="1166"/>
      <c r="JMR43" s="1167"/>
      <c r="JMS43" s="1168"/>
      <c r="JMT43" s="1168"/>
      <c r="JMU43" s="1166"/>
      <c r="JMV43" s="1167"/>
      <c r="JMW43" s="1168"/>
      <c r="JMX43" s="1168"/>
      <c r="JMY43" s="1166"/>
      <c r="JMZ43" s="1167"/>
      <c r="JNA43" s="1168"/>
      <c r="JNB43" s="1168"/>
      <c r="JNC43" s="1166"/>
      <c r="JND43" s="1167"/>
      <c r="JNE43" s="1168"/>
      <c r="JNF43" s="1168"/>
      <c r="JNG43" s="1166"/>
      <c r="JNH43" s="1167"/>
      <c r="JNI43" s="1168"/>
      <c r="JNJ43" s="1168"/>
      <c r="JNK43" s="1166"/>
      <c r="JNL43" s="1167"/>
      <c r="JNM43" s="1168"/>
      <c r="JNN43" s="1168"/>
      <c r="JNO43" s="1166"/>
      <c r="JNP43" s="1167"/>
      <c r="JNQ43" s="1168"/>
      <c r="JNR43" s="1168"/>
      <c r="JNS43" s="1166"/>
      <c r="JNT43" s="1167"/>
      <c r="JNU43" s="1168"/>
      <c r="JNV43" s="1168"/>
      <c r="JNW43" s="1166"/>
      <c r="JNX43" s="1167"/>
      <c r="JNY43" s="1168"/>
      <c r="JNZ43" s="1168"/>
      <c r="JOA43" s="1166"/>
      <c r="JOB43" s="1167"/>
      <c r="JOC43" s="1168"/>
      <c r="JOD43" s="1168"/>
      <c r="JOE43" s="1166"/>
      <c r="JOF43" s="1167"/>
      <c r="JOG43" s="1168"/>
      <c r="JOH43" s="1168"/>
      <c r="JOI43" s="1166"/>
      <c r="JOJ43" s="1167"/>
      <c r="JOK43" s="1168"/>
      <c r="JOL43" s="1168"/>
      <c r="JOM43" s="1166"/>
      <c r="JON43" s="1167"/>
      <c r="JOO43" s="1168"/>
      <c r="JOP43" s="1168"/>
      <c r="JOQ43" s="1166"/>
      <c r="JOR43" s="1167"/>
      <c r="JOS43" s="1168"/>
      <c r="JOT43" s="1168"/>
      <c r="JOU43" s="1166"/>
      <c r="JOV43" s="1167"/>
      <c r="JOW43" s="1168"/>
      <c r="JOX43" s="1168"/>
      <c r="JOY43" s="1166"/>
      <c r="JOZ43" s="1167"/>
      <c r="JPA43" s="1168"/>
      <c r="JPB43" s="1168"/>
      <c r="JPC43" s="1166"/>
      <c r="JPD43" s="1167"/>
      <c r="JPE43" s="1168"/>
      <c r="JPF43" s="1168"/>
      <c r="JPG43" s="1166"/>
      <c r="JPH43" s="1167"/>
      <c r="JPI43" s="1168"/>
      <c r="JPJ43" s="1168"/>
      <c r="JPK43" s="1166"/>
      <c r="JPL43" s="1167"/>
      <c r="JPM43" s="1168"/>
      <c r="JPN43" s="1168"/>
      <c r="JPO43" s="1166"/>
      <c r="JPP43" s="1167"/>
      <c r="JPQ43" s="1168"/>
      <c r="JPR43" s="1168"/>
      <c r="JPS43" s="1166"/>
      <c r="JPT43" s="1167"/>
      <c r="JPU43" s="1168"/>
      <c r="JPV43" s="1168"/>
      <c r="JPW43" s="1166"/>
      <c r="JPX43" s="1167"/>
      <c r="JPY43" s="1168"/>
      <c r="JPZ43" s="1168"/>
      <c r="JQA43" s="1166"/>
      <c r="JQB43" s="1167"/>
      <c r="JQC43" s="1168"/>
      <c r="JQD43" s="1168"/>
      <c r="JQE43" s="1166"/>
      <c r="JQF43" s="1167"/>
      <c r="JQG43" s="1168"/>
      <c r="JQH43" s="1168"/>
      <c r="JQI43" s="1166"/>
      <c r="JQJ43" s="1167"/>
      <c r="JQK43" s="1168"/>
      <c r="JQL43" s="1168"/>
      <c r="JQM43" s="1166"/>
      <c r="JQN43" s="1167"/>
      <c r="JQO43" s="1168"/>
      <c r="JQP43" s="1168"/>
      <c r="JQQ43" s="1166"/>
      <c r="JQR43" s="1167"/>
      <c r="JQS43" s="1168"/>
      <c r="JQT43" s="1168"/>
      <c r="JQU43" s="1166"/>
      <c r="JQV43" s="1167"/>
      <c r="JQW43" s="1168"/>
      <c r="JQX43" s="1168"/>
      <c r="JQY43" s="1166"/>
      <c r="JQZ43" s="1167"/>
      <c r="JRA43" s="1168"/>
      <c r="JRB43" s="1168"/>
      <c r="JRC43" s="1166"/>
      <c r="JRD43" s="1167"/>
      <c r="JRE43" s="1168"/>
      <c r="JRF43" s="1168"/>
      <c r="JRG43" s="1166"/>
      <c r="JRH43" s="1167"/>
      <c r="JRI43" s="1168"/>
      <c r="JRJ43" s="1168"/>
      <c r="JRK43" s="1166"/>
      <c r="JRL43" s="1167"/>
      <c r="JRM43" s="1168"/>
      <c r="JRN43" s="1168"/>
      <c r="JRO43" s="1166"/>
      <c r="JRP43" s="1167"/>
      <c r="JRQ43" s="1168"/>
      <c r="JRR43" s="1168"/>
      <c r="JRS43" s="1166"/>
      <c r="JRT43" s="1167"/>
      <c r="JRU43" s="1168"/>
      <c r="JRV43" s="1168"/>
      <c r="JRW43" s="1166"/>
      <c r="JRX43" s="1167"/>
      <c r="JRY43" s="1168"/>
      <c r="JRZ43" s="1168"/>
      <c r="JSA43" s="1166"/>
      <c r="JSB43" s="1167"/>
      <c r="JSC43" s="1168"/>
      <c r="JSD43" s="1168"/>
      <c r="JSE43" s="1166"/>
      <c r="JSF43" s="1167"/>
      <c r="JSG43" s="1168"/>
      <c r="JSH43" s="1168"/>
      <c r="JSI43" s="1166"/>
      <c r="JSJ43" s="1167"/>
      <c r="JSK43" s="1168"/>
      <c r="JSL43" s="1168"/>
      <c r="JSM43" s="1166"/>
      <c r="JSN43" s="1167"/>
      <c r="JSO43" s="1168"/>
      <c r="JSP43" s="1168"/>
      <c r="JSQ43" s="1166"/>
      <c r="JSR43" s="1167"/>
      <c r="JSS43" s="1168"/>
      <c r="JST43" s="1168"/>
      <c r="JSU43" s="1166"/>
      <c r="JSV43" s="1167"/>
      <c r="JSW43" s="1168"/>
      <c r="JSX43" s="1168"/>
      <c r="JSY43" s="1166"/>
      <c r="JSZ43" s="1167"/>
      <c r="JTA43" s="1168"/>
      <c r="JTB43" s="1168"/>
      <c r="JTC43" s="1166"/>
      <c r="JTD43" s="1167"/>
      <c r="JTE43" s="1168"/>
      <c r="JTF43" s="1168"/>
      <c r="JTG43" s="1166"/>
      <c r="JTH43" s="1167"/>
      <c r="JTI43" s="1168"/>
      <c r="JTJ43" s="1168"/>
      <c r="JTK43" s="1166"/>
      <c r="JTL43" s="1167"/>
      <c r="JTM43" s="1168"/>
      <c r="JTN43" s="1168"/>
      <c r="JTO43" s="1166"/>
      <c r="JTP43" s="1167"/>
      <c r="JTQ43" s="1168"/>
      <c r="JTR43" s="1168"/>
      <c r="JTS43" s="1166"/>
      <c r="JTT43" s="1167"/>
      <c r="JTU43" s="1168"/>
      <c r="JTV43" s="1168"/>
      <c r="JTW43" s="1166"/>
      <c r="JTX43" s="1167"/>
      <c r="JTY43" s="1168"/>
      <c r="JTZ43" s="1168"/>
      <c r="JUA43" s="1166"/>
      <c r="JUB43" s="1167"/>
      <c r="JUC43" s="1168"/>
      <c r="JUD43" s="1168"/>
      <c r="JUE43" s="1166"/>
      <c r="JUF43" s="1167"/>
      <c r="JUG43" s="1168"/>
      <c r="JUH43" s="1168"/>
      <c r="JUI43" s="1166"/>
      <c r="JUJ43" s="1167"/>
      <c r="JUK43" s="1168"/>
      <c r="JUL43" s="1168"/>
      <c r="JUM43" s="1166"/>
      <c r="JUN43" s="1167"/>
      <c r="JUO43" s="1168"/>
      <c r="JUP43" s="1168"/>
      <c r="JUQ43" s="1166"/>
      <c r="JUR43" s="1167"/>
      <c r="JUS43" s="1168"/>
      <c r="JUT43" s="1168"/>
      <c r="JUU43" s="1166"/>
      <c r="JUV43" s="1167"/>
      <c r="JUW43" s="1168"/>
      <c r="JUX43" s="1168"/>
      <c r="JUY43" s="1166"/>
      <c r="JUZ43" s="1167"/>
      <c r="JVA43" s="1168"/>
      <c r="JVB43" s="1168"/>
      <c r="JVC43" s="1166"/>
      <c r="JVD43" s="1167"/>
      <c r="JVE43" s="1168"/>
      <c r="JVF43" s="1168"/>
      <c r="JVG43" s="1166"/>
      <c r="JVH43" s="1167"/>
      <c r="JVI43" s="1168"/>
      <c r="JVJ43" s="1168"/>
      <c r="JVK43" s="1166"/>
      <c r="JVL43" s="1167"/>
      <c r="JVM43" s="1168"/>
      <c r="JVN43" s="1168"/>
      <c r="JVO43" s="1166"/>
      <c r="JVP43" s="1167"/>
      <c r="JVQ43" s="1168"/>
      <c r="JVR43" s="1168"/>
      <c r="JVS43" s="1166"/>
      <c r="JVT43" s="1167"/>
      <c r="JVU43" s="1168"/>
      <c r="JVV43" s="1168"/>
      <c r="JVW43" s="1166"/>
      <c r="JVX43" s="1167"/>
      <c r="JVY43" s="1168"/>
      <c r="JVZ43" s="1168"/>
      <c r="JWA43" s="1166"/>
      <c r="JWB43" s="1167"/>
      <c r="JWC43" s="1168"/>
      <c r="JWD43" s="1168"/>
      <c r="JWE43" s="1166"/>
      <c r="JWF43" s="1167"/>
      <c r="JWG43" s="1168"/>
      <c r="JWH43" s="1168"/>
      <c r="JWI43" s="1166"/>
      <c r="JWJ43" s="1167"/>
      <c r="JWK43" s="1168"/>
      <c r="JWL43" s="1168"/>
      <c r="JWM43" s="1166"/>
      <c r="JWN43" s="1167"/>
      <c r="JWO43" s="1168"/>
      <c r="JWP43" s="1168"/>
      <c r="JWQ43" s="1166"/>
      <c r="JWR43" s="1167"/>
      <c r="JWS43" s="1168"/>
      <c r="JWT43" s="1168"/>
      <c r="JWU43" s="1166"/>
      <c r="JWV43" s="1167"/>
      <c r="JWW43" s="1168"/>
      <c r="JWX43" s="1168"/>
      <c r="JWY43" s="1166"/>
      <c r="JWZ43" s="1167"/>
      <c r="JXA43" s="1168"/>
      <c r="JXB43" s="1168"/>
      <c r="JXC43" s="1166"/>
      <c r="JXD43" s="1167"/>
      <c r="JXE43" s="1168"/>
      <c r="JXF43" s="1168"/>
      <c r="JXG43" s="1166"/>
      <c r="JXH43" s="1167"/>
      <c r="JXI43" s="1168"/>
      <c r="JXJ43" s="1168"/>
      <c r="JXK43" s="1166"/>
      <c r="JXL43" s="1167"/>
      <c r="JXM43" s="1168"/>
      <c r="JXN43" s="1168"/>
      <c r="JXO43" s="1166"/>
      <c r="JXP43" s="1167"/>
      <c r="JXQ43" s="1168"/>
      <c r="JXR43" s="1168"/>
      <c r="JXS43" s="1166"/>
      <c r="JXT43" s="1167"/>
      <c r="JXU43" s="1168"/>
      <c r="JXV43" s="1168"/>
      <c r="JXW43" s="1166"/>
      <c r="JXX43" s="1167"/>
      <c r="JXY43" s="1168"/>
      <c r="JXZ43" s="1168"/>
      <c r="JYA43" s="1166"/>
      <c r="JYB43" s="1167"/>
      <c r="JYC43" s="1168"/>
      <c r="JYD43" s="1168"/>
      <c r="JYE43" s="1166"/>
      <c r="JYF43" s="1167"/>
      <c r="JYG43" s="1168"/>
      <c r="JYH43" s="1168"/>
      <c r="JYI43" s="1166"/>
      <c r="JYJ43" s="1167"/>
      <c r="JYK43" s="1168"/>
      <c r="JYL43" s="1168"/>
      <c r="JYM43" s="1166"/>
      <c r="JYN43" s="1167"/>
      <c r="JYO43" s="1168"/>
      <c r="JYP43" s="1168"/>
      <c r="JYQ43" s="1166"/>
      <c r="JYR43" s="1167"/>
      <c r="JYS43" s="1168"/>
      <c r="JYT43" s="1168"/>
      <c r="JYU43" s="1166"/>
      <c r="JYV43" s="1167"/>
      <c r="JYW43" s="1168"/>
      <c r="JYX43" s="1168"/>
      <c r="JYY43" s="1166"/>
      <c r="JYZ43" s="1167"/>
      <c r="JZA43" s="1168"/>
      <c r="JZB43" s="1168"/>
      <c r="JZC43" s="1166"/>
      <c r="JZD43" s="1167"/>
      <c r="JZE43" s="1168"/>
      <c r="JZF43" s="1168"/>
      <c r="JZG43" s="1166"/>
      <c r="JZH43" s="1167"/>
      <c r="JZI43" s="1168"/>
      <c r="JZJ43" s="1168"/>
      <c r="JZK43" s="1166"/>
      <c r="JZL43" s="1167"/>
      <c r="JZM43" s="1168"/>
      <c r="JZN43" s="1168"/>
      <c r="JZO43" s="1166"/>
      <c r="JZP43" s="1167"/>
      <c r="JZQ43" s="1168"/>
      <c r="JZR43" s="1168"/>
      <c r="JZS43" s="1166"/>
      <c r="JZT43" s="1167"/>
      <c r="JZU43" s="1168"/>
      <c r="JZV43" s="1168"/>
      <c r="JZW43" s="1166"/>
      <c r="JZX43" s="1167"/>
      <c r="JZY43" s="1168"/>
      <c r="JZZ43" s="1168"/>
      <c r="KAA43" s="1166"/>
      <c r="KAB43" s="1167"/>
      <c r="KAC43" s="1168"/>
      <c r="KAD43" s="1168"/>
      <c r="KAE43" s="1166"/>
      <c r="KAF43" s="1167"/>
      <c r="KAG43" s="1168"/>
      <c r="KAH43" s="1168"/>
      <c r="KAI43" s="1166"/>
      <c r="KAJ43" s="1167"/>
      <c r="KAK43" s="1168"/>
      <c r="KAL43" s="1168"/>
      <c r="KAM43" s="1166"/>
      <c r="KAN43" s="1167"/>
      <c r="KAO43" s="1168"/>
      <c r="KAP43" s="1168"/>
      <c r="KAQ43" s="1166"/>
      <c r="KAR43" s="1167"/>
      <c r="KAS43" s="1168"/>
      <c r="KAT43" s="1168"/>
      <c r="KAU43" s="1166"/>
      <c r="KAV43" s="1167"/>
      <c r="KAW43" s="1168"/>
      <c r="KAX43" s="1168"/>
      <c r="KAY43" s="1166"/>
      <c r="KAZ43" s="1167"/>
      <c r="KBA43" s="1168"/>
      <c r="KBB43" s="1168"/>
      <c r="KBC43" s="1166"/>
      <c r="KBD43" s="1167"/>
      <c r="KBE43" s="1168"/>
      <c r="KBF43" s="1168"/>
      <c r="KBG43" s="1166"/>
      <c r="KBH43" s="1167"/>
      <c r="KBI43" s="1168"/>
      <c r="KBJ43" s="1168"/>
      <c r="KBK43" s="1166"/>
      <c r="KBL43" s="1167"/>
      <c r="KBM43" s="1168"/>
      <c r="KBN43" s="1168"/>
      <c r="KBO43" s="1166"/>
      <c r="KBP43" s="1167"/>
      <c r="KBQ43" s="1168"/>
      <c r="KBR43" s="1168"/>
      <c r="KBS43" s="1166"/>
      <c r="KBT43" s="1167"/>
      <c r="KBU43" s="1168"/>
      <c r="KBV43" s="1168"/>
      <c r="KBW43" s="1166"/>
      <c r="KBX43" s="1167"/>
      <c r="KBY43" s="1168"/>
      <c r="KBZ43" s="1168"/>
      <c r="KCA43" s="1166"/>
      <c r="KCB43" s="1167"/>
      <c r="KCC43" s="1168"/>
      <c r="KCD43" s="1168"/>
      <c r="KCE43" s="1166"/>
      <c r="KCF43" s="1167"/>
      <c r="KCG43" s="1168"/>
      <c r="KCH43" s="1168"/>
      <c r="KCI43" s="1166"/>
      <c r="KCJ43" s="1167"/>
      <c r="KCK43" s="1168"/>
      <c r="KCL43" s="1168"/>
      <c r="KCM43" s="1166"/>
      <c r="KCN43" s="1167"/>
      <c r="KCO43" s="1168"/>
      <c r="KCP43" s="1168"/>
      <c r="KCQ43" s="1166"/>
      <c r="KCR43" s="1167"/>
      <c r="KCS43" s="1168"/>
      <c r="KCT43" s="1168"/>
      <c r="KCU43" s="1166"/>
      <c r="KCV43" s="1167"/>
      <c r="KCW43" s="1168"/>
      <c r="KCX43" s="1168"/>
      <c r="KCY43" s="1166"/>
      <c r="KCZ43" s="1167"/>
      <c r="KDA43" s="1168"/>
      <c r="KDB43" s="1168"/>
      <c r="KDC43" s="1166"/>
      <c r="KDD43" s="1167"/>
      <c r="KDE43" s="1168"/>
      <c r="KDF43" s="1168"/>
      <c r="KDG43" s="1166"/>
      <c r="KDH43" s="1167"/>
      <c r="KDI43" s="1168"/>
      <c r="KDJ43" s="1168"/>
      <c r="KDK43" s="1166"/>
      <c r="KDL43" s="1167"/>
      <c r="KDM43" s="1168"/>
      <c r="KDN43" s="1168"/>
      <c r="KDO43" s="1166"/>
      <c r="KDP43" s="1167"/>
      <c r="KDQ43" s="1168"/>
      <c r="KDR43" s="1168"/>
      <c r="KDS43" s="1166"/>
      <c r="KDT43" s="1167"/>
      <c r="KDU43" s="1168"/>
      <c r="KDV43" s="1168"/>
      <c r="KDW43" s="1166"/>
      <c r="KDX43" s="1167"/>
      <c r="KDY43" s="1168"/>
      <c r="KDZ43" s="1168"/>
      <c r="KEA43" s="1166"/>
      <c r="KEB43" s="1167"/>
      <c r="KEC43" s="1168"/>
      <c r="KED43" s="1168"/>
      <c r="KEE43" s="1166"/>
      <c r="KEF43" s="1167"/>
      <c r="KEG43" s="1168"/>
      <c r="KEH43" s="1168"/>
      <c r="KEI43" s="1166"/>
      <c r="KEJ43" s="1167"/>
      <c r="KEK43" s="1168"/>
      <c r="KEL43" s="1168"/>
      <c r="KEM43" s="1166"/>
      <c r="KEN43" s="1167"/>
      <c r="KEO43" s="1168"/>
      <c r="KEP43" s="1168"/>
      <c r="KEQ43" s="1166"/>
      <c r="KER43" s="1167"/>
      <c r="KES43" s="1168"/>
      <c r="KET43" s="1168"/>
      <c r="KEU43" s="1166"/>
      <c r="KEV43" s="1167"/>
      <c r="KEW43" s="1168"/>
      <c r="KEX43" s="1168"/>
      <c r="KEY43" s="1166"/>
      <c r="KEZ43" s="1167"/>
      <c r="KFA43" s="1168"/>
      <c r="KFB43" s="1168"/>
      <c r="KFC43" s="1166"/>
      <c r="KFD43" s="1167"/>
      <c r="KFE43" s="1168"/>
      <c r="KFF43" s="1168"/>
      <c r="KFG43" s="1166"/>
      <c r="KFH43" s="1167"/>
      <c r="KFI43" s="1168"/>
      <c r="KFJ43" s="1168"/>
      <c r="KFK43" s="1166"/>
      <c r="KFL43" s="1167"/>
      <c r="KFM43" s="1168"/>
      <c r="KFN43" s="1168"/>
      <c r="KFO43" s="1166"/>
      <c r="KFP43" s="1167"/>
      <c r="KFQ43" s="1168"/>
      <c r="KFR43" s="1168"/>
      <c r="KFS43" s="1166"/>
      <c r="KFT43" s="1167"/>
      <c r="KFU43" s="1168"/>
      <c r="KFV43" s="1168"/>
      <c r="KFW43" s="1166"/>
      <c r="KFX43" s="1167"/>
      <c r="KFY43" s="1168"/>
      <c r="KFZ43" s="1168"/>
      <c r="KGA43" s="1166"/>
      <c r="KGB43" s="1167"/>
      <c r="KGC43" s="1168"/>
      <c r="KGD43" s="1168"/>
      <c r="KGE43" s="1166"/>
      <c r="KGF43" s="1167"/>
      <c r="KGG43" s="1168"/>
      <c r="KGH43" s="1168"/>
      <c r="KGI43" s="1166"/>
      <c r="KGJ43" s="1167"/>
      <c r="KGK43" s="1168"/>
      <c r="KGL43" s="1168"/>
      <c r="KGM43" s="1166"/>
      <c r="KGN43" s="1167"/>
      <c r="KGO43" s="1168"/>
      <c r="KGP43" s="1168"/>
      <c r="KGQ43" s="1166"/>
      <c r="KGR43" s="1167"/>
      <c r="KGS43" s="1168"/>
      <c r="KGT43" s="1168"/>
      <c r="KGU43" s="1166"/>
      <c r="KGV43" s="1167"/>
      <c r="KGW43" s="1168"/>
      <c r="KGX43" s="1168"/>
      <c r="KGY43" s="1166"/>
      <c r="KGZ43" s="1167"/>
      <c r="KHA43" s="1168"/>
      <c r="KHB43" s="1168"/>
      <c r="KHC43" s="1166"/>
      <c r="KHD43" s="1167"/>
      <c r="KHE43" s="1168"/>
      <c r="KHF43" s="1168"/>
      <c r="KHG43" s="1166"/>
      <c r="KHH43" s="1167"/>
      <c r="KHI43" s="1168"/>
      <c r="KHJ43" s="1168"/>
      <c r="KHK43" s="1166"/>
      <c r="KHL43" s="1167"/>
      <c r="KHM43" s="1168"/>
      <c r="KHN43" s="1168"/>
      <c r="KHO43" s="1166"/>
      <c r="KHP43" s="1167"/>
      <c r="KHQ43" s="1168"/>
      <c r="KHR43" s="1168"/>
      <c r="KHS43" s="1166"/>
      <c r="KHT43" s="1167"/>
      <c r="KHU43" s="1168"/>
      <c r="KHV43" s="1168"/>
      <c r="KHW43" s="1166"/>
      <c r="KHX43" s="1167"/>
      <c r="KHY43" s="1168"/>
      <c r="KHZ43" s="1168"/>
      <c r="KIA43" s="1166"/>
      <c r="KIB43" s="1167"/>
      <c r="KIC43" s="1168"/>
      <c r="KID43" s="1168"/>
      <c r="KIE43" s="1166"/>
      <c r="KIF43" s="1167"/>
      <c r="KIG43" s="1168"/>
      <c r="KIH43" s="1168"/>
      <c r="KII43" s="1166"/>
      <c r="KIJ43" s="1167"/>
      <c r="KIK43" s="1168"/>
      <c r="KIL43" s="1168"/>
      <c r="KIM43" s="1166"/>
      <c r="KIN43" s="1167"/>
      <c r="KIO43" s="1168"/>
      <c r="KIP43" s="1168"/>
      <c r="KIQ43" s="1166"/>
      <c r="KIR43" s="1167"/>
      <c r="KIS43" s="1168"/>
      <c r="KIT43" s="1168"/>
      <c r="KIU43" s="1166"/>
      <c r="KIV43" s="1167"/>
      <c r="KIW43" s="1168"/>
      <c r="KIX43" s="1168"/>
      <c r="KIY43" s="1166"/>
      <c r="KIZ43" s="1167"/>
      <c r="KJA43" s="1168"/>
      <c r="KJB43" s="1168"/>
      <c r="KJC43" s="1166"/>
      <c r="KJD43" s="1167"/>
      <c r="KJE43" s="1168"/>
      <c r="KJF43" s="1168"/>
      <c r="KJG43" s="1166"/>
      <c r="KJH43" s="1167"/>
      <c r="KJI43" s="1168"/>
      <c r="KJJ43" s="1168"/>
      <c r="KJK43" s="1166"/>
      <c r="KJL43" s="1167"/>
      <c r="KJM43" s="1168"/>
      <c r="KJN43" s="1168"/>
      <c r="KJO43" s="1166"/>
      <c r="KJP43" s="1167"/>
      <c r="KJQ43" s="1168"/>
      <c r="KJR43" s="1168"/>
      <c r="KJS43" s="1166"/>
      <c r="KJT43" s="1167"/>
      <c r="KJU43" s="1168"/>
      <c r="KJV43" s="1168"/>
      <c r="KJW43" s="1166"/>
      <c r="KJX43" s="1167"/>
      <c r="KJY43" s="1168"/>
      <c r="KJZ43" s="1168"/>
      <c r="KKA43" s="1166"/>
      <c r="KKB43" s="1167"/>
      <c r="KKC43" s="1168"/>
      <c r="KKD43" s="1168"/>
      <c r="KKE43" s="1166"/>
      <c r="KKF43" s="1167"/>
      <c r="KKG43" s="1168"/>
      <c r="KKH43" s="1168"/>
      <c r="KKI43" s="1166"/>
      <c r="KKJ43" s="1167"/>
      <c r="KKK43" s="1168"/>
      <c r="KKL43" s="1168"/>
      <c r="KKM43" s="1166"/>
      <c r="KKN43" s="1167"/>
      <c r="KKO43" s="1168"/>
      <c r="KKP43" s="1168"/>
      <c r="KKQ43" s="1166"/>
      <c r="KKR43" s="1167"/>
      <c r="KKS43" s="1168"/>
      <c r="KKT43" s="1168"/>
      <c r="KKU43" s="1166"/>
      <c r="KKV43" s="1167"/>
      <c r="KKW43" s="1168"/>
      <c r="KKX43" s="1168"/>
      <c r="KKY43" s="1166"/>
      <c r="KKZ43" s="1167"/>
      <c r="KLA43" s="1168"/>
      <c r="KLB43" s="1168"/>
      <c r="KLC43" s="1166"/>
      <c r="KLD43" s="1167"/>
      <c r="KLE43" s="1168"/>
      <c r="KLF43" s="1168"/>
      <c r="KLG43" s="1166"/>
      <c r="KLH43" s="1167"/>
      <c r="KLI43" s="1168"/>
      <c r="KLJ43" s="1168"/>
      <c r="KLK43" s="1166"/>
      <c r="KLL43" s="1167"/>
      <c r="KLM43" s="1168"/>
      <c r="KLN43" s="1168"/>
      <c r="KLO43" s="1166"/>
      <c r="KLP43" s="1167"/>
      <c r="KLQ43" s="1168"/>
      <c r="KLR43" s="1168"/>
      <c r="KLS43" s="1166"/>
      <c r="KLT43" s="1167"/>
      <c r="KLU43" s="1168"/>
      <c r="KLV43" s="1168"/>
      <c r="KLW43" s="1166"/>
      <c r="KLX43" s="1167"/>
      <c r="KLY43" s="1168"/>
      <c r="KLZ43" s="1168"/>
      <c r="KMA43" s="1166"/>
      <c r="KMB43" s="1167"/>
      <c r="KMC43" s="1168"/>
      <c r="KMD43" s="1168"/>
      <c r="KME43" s="1166"/>
      <c r="KMF43" s="1167"/>
      <c r="KMG43" s="1168"/>
      <c r="KMH43" s="1168"/>
      <c r="KMI43" s="1166"/>
      <c r="KMJ43" s="1167"/>
      <c r="KMK43" s="1168"/>
      <c r="KML43" s="1168"/>
      <c r="KMM43" s="1166"/>
      <c r="KMN43" s="1167"/>
      <c r="KMO43" s="1168"/>
      <c r="KMP43" s="1168"/>
      <c r="KMQ43" s="1166"/>
      <c r="KMR43" s="1167"/>
      <c r="KMS43" s="1168"/>
      <c r="KMT43" s="1168"/>
      <c r="KMU43" s="1166"/>
      <c r="KMV43" s="1167"/>
      <c r="KMW43" s="1168"/>
      <c r="KMX43" s="1168"/>
      <c r="KMY43" s="1166"/>
      <c r="KMZ43" s="1167"/>
      <c r="KNA43" s="1168"/>
      <c r="KNB43" s="1168"/>
      <c r="KNC43" s="1166"/>
      <c r="KND43" s="1167"/>
      <c r="KNE43" s="1168"/>
      <c r="KNF43" s="1168"/>
      <c r="KNG43" s="1166"/>
      <c r="KNH43" s="1167"/>
      <c r="KNI43" s="1168"/>
      <c r="KNJ43" s="1168"/>
      <c r="KNK43" s="1166"/>
      <c r="KNL43" s="1167"/>
      <c r="KNM43" s="1168"/>
      <c r="KNN43" s="1168"/>
      <c r="KNO43" s="1166"/>
      <c r="KNP43" s="1167"/>
      <c r="KNQ43" s="1168"/>
      <c r="KNR43" s="1168"/>
      <c r="KNS43" s="1166"/>
      <c r="KNT43" s="1167"/>
      <c r="KNU43" s="1168"/>
      <c r="KNV43" s="1168"/>
      <c r="KNW43" s="1166"/>
      <c r="KNX43" s="1167"/>
      <c r="KNY43" s="1168"/>
      <c r="KNZ43" s="1168"/>
      <c r="KOA43" s="1166"/>
      <c r="KOB43" s="1167"/>
      <c r="KOC43" s="1168"/>
      <c r="KOD43" s="1168"/>
      <c r="KOE43" s="1166"/>
      <c r="KOF43" s="1167"/>
      <c r="KOG43" s="1168"/>
      <c r="KOH43" s="1168"/>
      <c r="KOI43" s="1166"/>
      <c r="KOJ43" s="1167"/>
      <c r="KOK43" s="1168"/>
      <c r="KOL43" s="1168"/>
      <c r="KOM43" s="1166"/>
      <c r="KON43" s="1167"/>
      <c r="KOO43" s="1168"/>
      <c r="KOP43" s="1168"/>
      <c r="KOQ43" s="1166"/>
      <c r="KOR43" s="1167"/>
      <c r="KOS43" s="1168"/>
      <c r="KOT43" s="1168"/>
      <c r="KOU43" s="1166"/>
      <c r="KOV43" s="1167"/>
      <c r="KOW43" s="1168"/>
      <c r="KOX43" s="1168"/>
      <c r="KOY43" s="1166"/>
      <c r="KOZ43" s="1167"/>
      <c r="KPA43" s="1168"/>
      <c r="KPB43" s="1168"/>
      <c r="KPC43" s="1166"/>
      <c r="KPD43" s="1167"/>
      <c r="KPE43" s="1168"/>
      <c r="KPF43" s="1168"/>
      <c r="KPG43" s="1166"/>
      <c r="KPH43" s="1167"/>
      <c r="KPI43" s="1168"/>
      <c r="KPJ43" s="1168"/>
      <c r="KPK43" s="1166"/>
      <c r="KPL43" s="1167"/>
      <c r="KPM43" s="1168"/>
      <c r="KPN43" s="1168"/>
      <c r="KPO43" s="1166"/>
      <c r="KPP43" s="1167"/>
      <c r="KPQ43" s="1168"/>
      <c r="KPR43" s="1168"/>
      <c r="KPS43" s="1166"/>
      <c r="KPT43" s="1167"/>
      <c r="KPU43" s="1168"/>
      <c r="KPV43" s="1168"/>
      <c r="KPW43" s="1166"/>
      <c r="KPX43" s="1167"/>
      <c r="KPY43" s="1168"/>
      <c r="KPZ43" s="1168"/>
      <c r="KQA43" s="1166"/>
      <c r="KQB43" s="1167"/>
      <c r="KQC43" s="1168"/>
      <c r="KQD43" s="1168"/>
      <c r="KQE43" s="1166"/>
      <c r="KQF43" s="1167"/>
      <c r="KQG43" s="1168"/>
      <c r="KQH43" s="1168"/>
      <c r="KQI43" s="1166"/>
      <c r="KQJ43" s="1167"/>
      <c r="KQK43" s="1168"/>
      <c r="KQL43" s="1168"/>
      <c r="KQM43" s="1166"/>
      <c r="KQN43" s="1167"/>
      <c r="KQO43" s="1168"/>
      <c r="KQP43" s="1168"/>
      <c r="KQQ43" s="1166"/>
      <c r="KQR43" s="1167"/>
      <c r="KQS43" s="1168"/>
      <c r="KQT43" s="1168"/>
      <c r="KQU43" s="1166"/>
      <c r="KQV43" s="1167"/>
      <c r="KQW43" s="1168"/>
      <c r="KQX43" s="1168"/>
      <c r="KQY43" s="1166"/>
      <c r="KQZ43" s="1167"/>
      <c r="KRA43" s="1168"/>
      <c r="KRB43" s="1168"/>
      <c r="KRC43" s="1166"/>
      <c r="KRD43" s="1167"/>
      <c r="KRE43" s="1168"/>
      <c r="KRF43" s="1168"/>
      <c r="KRG43" s="1166"/>
      <c r="KRH43" s="1167"/>
      <c r="KRI43" s="1168"/>
      <c r="KRJ43" s="1168"/>
      <c r="KRK43" s="1166"/>
      <c r="KRL43" s="1167"/>
      <c r="KRM43" s="1168"/>
      <c r="KRN43" s="1168"/>
      <c r="KRO43" s="1166"/>
      <c r="KRP43" s="1167"/>
      <c r="KRQ43" s="1168"/>
      <c r="KRR43" s="1168"/>
      <c r="KRS43" s="1166"/>
      <c r="KRT43" s="1167"/>
      <c r="KRU43" s="1168"/>
      <c r="KRV43" s="1168"/>
      <c r="KRW43" s="1166"/>
      <c r="KRX43" s="1167"/>
      <c r="KRY43" s="1168"/>
      <c r="KRZ43" s="1168"/>
      <c r="KSA43" s="1166"/>
      <c r="KSB43" s="1167"/>
      <c r="KSC43" s="1168"/>
      <c r="KSD43" s="1168"/>
      <c r="KSE43" s="1166"/>
      <c r="KSF43" s="1167"/>
      <c r="KSG43" s="1168"/>
      <c r="KSH43" s="1168"/>
      <c r="KSI43" s="1166"/>
      <c r="KSJ43" s="1167"/>
      <c r="KSK43" s="1168"/>
      <c r="KSL43" s="1168"/>
      <c r="KSM43" s="1166"/>
      <c r="KSN43" s="1167"/>
      <c r="KSO43" s="1168"/>
      <c r="KSP43" s="1168"/>
      <c r="KSQ43" s="1166"/>
      <c r="KSR43" s="1167"/>
      <c r="KSS43" s="1168"/>
      <c r="KST43" s="1168"/>
      <c r="KSU43" s="1166"/>
      <c r="KSV43" s="1167"/>
      <c r="KSW43" s="1168"/>
      <c r="KSX43" s="1168"/>
      <c r="KSY43" s="1166"/>
      <c r="KSZ43" s="1167"/>
      <c r="KTA43" s="1168"/>
      <c r="KTB43" s="1168"/>
      <c r="KTC43" s="1166"/>
      <c r="KTD43" s="1167"/>
      <c r="KTE43" s="1168"/>
      <c r="KTF43" s="1168"/>
      <c r="KTG43" s="1166"/>
      <c r="KTH43" s="1167"/>
      <c r="KTI43" s="1168"/>
      <c r="KTJ43" s="1168"/>
      <c r="KTK43" s="1166"/>
      <c r="KTL43" s="1167"/>
      <c r="KTM43" s="1168"/>
      <c r="KTN43" s="1168"/>
      <c r="KTO43" s="1166"/>
      <c r="KTP43" s="1167"/>
      <c r="KTQ43" s="1168"/>
      <c r="KTR43" s="1168"/>
      <c r="KTS43" s="1166"/>
      <c r="KTT43" s="1167"/>
      <c r="KTU43" s="1168"/>
      <c r="KTV43" s="1168"/>
      <c r="KTW43" s="1166"/>
      <c r="KTX43" s="1167"/>
      <c r="KTY43" s="1168"/>
      <c r="KTZ43" s="1168"/>
      <c r="KUA43" s="1166"/>
      <c r="KUB43" s="1167"/>
      <c r="KUC43" s="1168"/>
      <c r="KUD43" s="1168"/>
      <c r="KUE43" s="1166"/>
      <c r="KUF43" s="1167"/>
      <c r="KUG43" s="1168"/>
      <c r="KUH43" s="1168"/>
      <c r="KUI43" s="1166"/>
      <c r="KUJ43" s="1167"/>
      <c r="KUK43" s="1168"/>
      <c r="KUL43" s="1168"/>
      <c r="KUM43" s="1166"/>
      <c r="KUN43" s="1167"/>
      <c r="KUO43" s="1168"/>
      <c r="KUP43" s="1168"/>
      <c r="KUQ43" s="1166"/>
      <c r="KUR43" s="1167"/>
      <c r="KUS43" s="1168"/>
      <c r="KUT43" s="1168"/>
      <c r="KUU43" s="1166"/>
      <c r="KUV43" s="1167"/>
      <c r="KUW43" s="1168"/>
      <c r="KUX43" s="1168"/>
      <c r="KUY43" s="1166"/>
      <c r="KUZ43" s="1167"/>
      <c r="KVA43" s="1168"/>
      <c r="KVB43" s="1168"/>
      <c r="KVC43" s="1166"/>
      <c r="KVD43" s="1167"/>
      <c r="KVE43" s="1168"/>
      <c r="KVF43" s="1168"/>
      <c r="KVG43" s="1166"/>
      <c r="KVH43" s="1167"/>
      <c r="KVI43" s="1168"/>
      <c r="KVJ43" s="1168"/>
      <c r="KVK43" s="1166"/>
      <c r="KVL43" s="1167"/>
      <c r="KVM43" s="1168"/>
      <c r="KVN43" s="1168"/>
      <c r="KVO43" s="1166"/>
      <c r="KVP43" s="1167"/>
      <c r="KVQ43" s="1168"/>
      <c r="KVR43" s="1168"/>
      <c r="KVS43" s="1166"/>
      <c r="KVT43" s="1167"/>
      <c r="KVU43" s="1168"/>
      <c r="KVV43" s="1168"/>
      <c r="KVW43" s="1166"/>
      <c r="KVX43" s="1167"/>
      <c r="KVY43" s="1168"/>
      <c r="KVZ43" s="1168"/>
      <c r="KWA43" s="1166"/>
      <c r="KWB43" s="1167"/>
      <c r="KWC43" s="1168"/>
      <c r="KWD43" s="1168"/>
      <c r="KWE43" s="1166"/>
      <c r="KWF43" s="1167"/>
      <c r="KWG43" s="1168"/>
      <c r="KWH43" s="1168"/>
      <c r="KWI43" s="1166"/>
      <c r="KWJ43" s="1167"/>
      <c r="KWK43" s="1168"/>
      <c r="KWL43" s="1168"/>
      <c r="KWM43" s="1166"/>
      <c r="KWN43" s="1167"/>
      <c r="KWO43" s="1168"/>
      <c r="KWP43" s="1168"/>
      <c r="KWQ43" s="1166"/>
      <c r="KWR43" s="1167"/>
      <c r="KWS43" s="1168"/>
      <c r="KWT43" s="1168"/>
      <c r="KWU43" s="1166"/>
      <c r="KWV43" s="1167"/>
      <c r="KWW43" s="1168"/>
      <c r="KWX43" s="1168"/>
      <c r="KWY43" s="1166"/>
      <c r="KWZ43" s="1167"/>
      <c r="KXA43" s="1168"/>
      <c r="KXB43" s="1168"/>
      <c r="KXC43" s="1166"/>
      <c r="KXD43" s="1167"/>
      <c r="KXE43" s="1168"/>
      <c r="KXF43" s="1168"/>
      <c r="KXG43" s="1166"/>
      <c r="KXH43" s="1167"/>
      <c r="KXI43" s="1168"/>
      <c r="KXJ43" s="1168"/>
      <c r="KXK43" s="1166"/>
      <c r="KXL43" s="1167"/>
      <c r="KXM43" s="1168"/>
      <c r="KXN43" s="1168"/>
      <c r="KXO43" s="1166"/>
      <c r="KXP43" s="1167"/>
      <c r="KXQ43" s="1168"/>
      <c r="KXR43" s="1168"/>
      <c r="KXS43" s="1166"/>
      <c r="KXT43" s="1167"/>
      <c r="KXU43" s="1168"/>
      <c r="KXV43" s="1168"/>
      <c r="KXW43" s="1166"/>
      <c r="KXX43" s="1167"/>
      <c r="KXY43" s="1168"/>
      <c r="KXZ43" s="1168"/>
      <c r="KYA43" s="1166"/>
      <c r="KYB43" s="1167"/>
      <c r="KYC43" s="1168"/>
      <c r="KYD43" s="1168"/>
      <c r="KYE43" s="1166"/>
      <c r="KYF43" s="1167"/>
      <c r="KYG43" s="1168"/>
      <c r="KYH43" s="1168"/>
      <c r="KYI43" s="1166"/>
      <c r="KYJ43" s="1167"/>
      <c r="KYK43" s="1168"/>
      <c r="KYL43" s="1168"/>
      <c r="KYM43" s="1166"/>
      <c r="KYN43" s="1167"/>
      <c r="KYO43" s="1168"/>
      <c r="KYP43" s="1168"/>
      <c r="KYQ43" s="1166"/>
      <c r="KYR43" s="1167"/>
      <c r="KYS43" s="1168"/>
      <c r="KYT43" s="1168"/>
      <c r="KYU43" s="1166"/>
      <c r="KYV43" s="1167"/>
      <c r="KYW43" s="1168"/>
      <c r="KYX43" s="1168"/>
      <c r="KYY43" s="1166"/>
      <c r="KYZ43" s="1167"/>
      <c r="KZA43" s="1168"/>
      <c r="KZB43" s="1168"/>
      <c r="KZC43" s="1166"/>
      <c r="KZD43" s="1167"/>
      <c r="KZE43" s="1168"/>
      <c r="KZF43" s="1168"/>
      <c r="KZG43" s="1166"/>
      <c r="KZH43" s="1167"/>
      <c r="KZI43" s="1168"/>
      <c r="KZJ43" s="1168"/>
      <c r="KZK43" s="1166"/>
      <c r="KZL43" s="1167"/>
      <c r="KZM43" s="1168"/>
      <c r="KZN43" s="1168"/>
      <c r="KZO43" s="1166"/>
      <c r="KZP43" s="1167"/>
      <c r="KZQ43" s="1168"/>
      <c r="KZR43" s="1168"/>
      <c r="KZS43" s="1166"/>
      <c r="KZT43" s="1167"/>
      <c r="KZU43" s="1168"/>
      <c r="KZV43" s="1168"/>
      <c r="KZW43" s="1166"/>
      <c r="KZX43" s="1167"/>
      <c r="KZY43" s="1168"/>
      <c r="KZZ43" s="1168"/>
      <c r="LAA43" s="1166"/>
      <c r="LAB43" s="1167"/>
      <c r="LAC43" s="1168"/>
      <c r="LAD43" s="1168"/>
      <c r="LAE43" s="1166"/>
      <c r="LAF43" s="1167"/>
      <c r="LAG43" s="1168"/>
      <c r="LAH43" s="1168"/>
      <c r="LAI43" s="1166"/>
      <c r="LAJ43" s="1167"/>
      <c r="LAK43" s="1168"/>
      <c r="LAL43" s="1168"/>
      <c r="LAM43" s="1166"/>
      <c r="LAN43" s="1167"/>
      <c r="LAO43" s="1168"/>
      <c r="LAP43" s="1168"/>
      <c r="LAQ43" s="1166"/>
      <c r="LAR43" s="1167"/>
      <c r="LAS43" s="1168"/>
      <c r="LAT43" s="1168"/>
      <c r="LAU43" s="1166"/>
      <c r="LAV43" s="1167"/>
      <c r="LAW43" s="1168"/>
      <c r="LAX43" s="1168"/>
      <c r="LAY43" s="1166"/>
      <c r="LAZ43" s="1167"/>
      <c r="LBA43" s="1168"/>
      <c r="LBB43" s="1168"/>
      <c r="LBC43" s="1166"/>
      <c r="LBD43" s="1167"/>
      <c r="LBE43" s="1168"/>
      <c r="LBF43" s="1168"/>
      <c r="LBG43" s="1166"/>
      <c r="LBH43" s="1167"/>
      <c r="LBI43" s="1168"/>
      <c r="LBJ43" s="1168"/>
      <c r="LBK43" s="1166"/>
      <c r="LBL43" s="1167"/>
      <c r="LBM43" s="1168"/>
      <c r="LBN43" s="1168"/>
      <c r="LBO43" s="1166"/>
      <c r="LBP43" s="1167"/>
      <c r="LBQ43" s="1168"/>
      <c r="LBR43" s="1168"/>
      <c r="LBS43" s="1166"/>
      <c r="LBT43" s="1167"/>
      <c r="LBU43" s="1168"/>
      <c r="LBV43" s="1168"/>
      <c r="LBW43" s="1166"/>
      <c r="LBX43" s="1167"/>
      <c r="LBY43" s="1168"/>
      <c r="LBZ43" s="1168"/>
      <c r="LCA43" s="1166"/>
      <c r="LCB43" s="1167"/>
      <c r="LCC43" s="1168"/>
      <c r="LCD43" s="1168"/>
      <c r="LCE43" s="1166"/>
      <c r="LCF43" s="1167"/>
      <c r="LCG43" s="1168"/>
      <c r="LCH43" s="1168"/>
      <c r="LCI43" s="1166"/>
      <c r="LCJ43" s="1167"/>
      <c r="LCK43" s="1168"/>
      <c r="LCL43" s="1168"/>
      <c r="LCM43" s="1166"/>
      <c r="LCN43" s="1167"/>
      <c r="LCO43" s="1168"/>
      <c r="LCP43" s="1168"/>
      <c r="LCQ43" s="1166"/>
      <c r="LCR43" s="1167"/>
      <c r="LCS43" s="1168"/>
      <c r="LCT43" s="1168"/>
      <c r="LCU43" s="1166"/>
      <c r="LCV43" s="1167"/>
      <c r="LCW43" s="1168"/>
      <c r="LCX43" s="1168"/>
      <c r="LCY43" s="1166"/>
      <c r="LCZ43" s="1167"/>
      <c r="LDA43" s="1168"/>
      <c r="LDB43" s="1168"/>
      <c r="LDC43" s="1166"/>
      <c r="LDD43" s="1167"/>
      <c r="LDE43" s="1168"/>
      <c r="LDF43" s="1168"/>
      <c r="LDG43" s="1166"/>
      <c r="LDH43" s="1167"/>
      <c r="LDI43" s="1168"/>
      <c r="LDJ43" s="1168"/>
      <c r="LDK43" s="1166"/>
      <c r="LDL43" s="1167"/>
      <c r="LDM43" s="1168"/>
      <c r="LDN43" s="1168"/>
      <c r="LDO43" s="1166"/>
      <c r="LDP43" s="1167"/>
      <c r="LDQ43" s="1168"/>
      <c r="LDR43" s="1168"/>
      <c r="LDS43" s="1166"/>
      <c r="LDT43" s="1167"/>
      <c r="LDU43" s="1168"/>
      <c r="LDV43" s="1168"/>
      <c r="LDW43" s="1166"/>
      <c r="LDX43" s="1167"/>
      <c r="LDY43" s="1168"/>
      <c r="LDZ43" s="1168"/>
      <c r="LEA43" s="1166"/>
      <c r="LEB43" s="1167"/>
      <c r="LEC43" s="1168"/>
      <c r="LED43" s="1168"/>
      <c r="LEE43" s="1166"/>
      <c r="LEF43" s="1167"/>
      <c r="LEG43" s="1168"/>
      <c r="LEH43" s="1168"/>
      <c r="LEI43" s="1166"/>
      <c r="LEJ43" s="1167"/>
      <c r="LEK43" s="1168"/>
      <c r="LEL43" s="1168"/>
      <c r="LEM43" s="1166"/>
      <c r="LEN43" s="1167"/>
      <c r="LEO43" s="1168"/>
      <c r="LEP43" s="1168"/>
      <c r="LEQ43" s="1166"/>
      <c r="LER43" s="1167"/>
      <c r="LES43" s="1168"/>
      <c r="LET43" s="1168"/>
      <c r="LEU43" s="1166"/>
      <c r="LEV43" s="1167"/>
      <c r="LEW43" s="1168"/>
      <c r="LEX43" s="1168"/>
      <c r="LEY43" s="1166"/>
      <c r="LEZ43" s="1167"/>
      <c r="LFA43" s="1168"/>
      <c r="LFB43" s="1168"/>
      <c r="LFC43" s="1166"/>
      <c r="LFD43" s="1167"/>
      <c r="LFE43" s="1168"/>
      <c r="LFF43" s="1168"/>
      <c r="LFG43" s="1166"/>
      <c r="LFH43" s="1167"/>
      <c r="LFI43" s="1168"/>
      <c r="LFJ43" s="1168"/>
      <c r="LFK43" s="1166"/>
      <c r="LFL43" s="1167"/>
      <c r="LFM43" s="1168"/>
      <c r="LFN43" s="1168"/>
      <c r="LFO43" s="1166"/>
      <c r="LFP43" s="1167"/>
      <c r="LFQ43" s="1168"/>
      <c r="LFR43" s="1168"/>
      <c r="LFS43" s="1166"/>
      <c r="LFT43" s="1167"/>
      <c r="LFU43" s="1168"/>
      <c r="LFV43" s="1168"/>
      <c r="LFW43" s="1166"/>
      <c r="LFX43" s="1167"/>
      <c r="LFY43" s="1168"/>
      <c r="LFZ43" s="1168"/>
      <c r="LGA43" s="1166"/>
      <c r="LGB43" s="1167"/>
      <c r="LGC43" s="1168"/>
      <c r="LGD43" s="1168"/>
      <c r="LGE43" s="1166"/>
      <c r="LGF43" s="1167"/>
      <c r="LGG43" s="1168"/>
      <c r="LGH43" s="1168"/>
      <c r="LGI43" s="1166"/>
      <c r="LGJ43" s="1167"/>
      <c r="LGK43" s="1168"/>
      <c r="LGL43" s="1168"/>
      <c r="LGM43" s="1166"/>
      <c r="LGN43" s="1167"/>
      <c r="LGO43" s="1168"/>
      <c r="LGP43" s="1168"/>
      <c r="LGQ43" s="1166"/>
      <c r="LGR43" s="1167"/>
      <c r="LGS43" s="1168"/>
      <c r="LGT43" s="1168"/>
      <c r="LGU43" s="1166"/>
      <c r="LGV43" s="1167"/>
      <c r="LGW43" s="1168"/>
      <c r="LGX43" s="1168"/>
      <c r="LGY43" s="1166"/>
      <c r="LGZ43" s="1167"/>
      <c r="LHA43" s="1168"/>
      <c r="LHB43" s="1168"/>
      <c r="LHC43" s="1166"/>
      <c r="LHD43" s="1167"/>
      <c r="LHE43" s="1168"/>
      <c r="LHF43" s="1168"/>
      <c r="LHG43" s="1166"/>
      <c r="LHH43" s="1167"/>
      <c r="LHI43" s="1168"/>
      <c r="LHJ43" s="1168"/>
      <c r="LHK43" s="1166"/>
      <c r="LHL43" s="1167"/>
      <c r="LHM43" s="1168"/>
      <c r="LHN43" s="1168"/>
      <c r="LHO43" s="1166"/>
      <c r="LHP43" s="1167"/>
      <c r="LHQ43" s="1168"/>
      <c r="LHR43" s="1168"/>
      <c r="LHS43" s="1166"/>
      <c r="LHT43" s="1167"/>
      <c r="LHU43" s="1168"/>
      <c r="LHV43" s="1168"/>
      <c r="LHW43" s="1166"/>
      <c r="LHX43" s="1167"/>
      <c r="LHY43" s="1168"/>
      <c r="LHZ43" s="1168"/>
      <c r="LIA43" s="1166"/>
      <c r="LIB43" s="1167"/>
      <c r="LIC43" s="1168"/>
      <c r="LID43" s="1168"/>
      <c r="LIE43" s="1166"/>
      <c r="LIF43" s="1167"/>
      <c r="LIG43" s="1168"/>
      <c r="LIH43" s="1168"/>
      <c r="LII43" s="1166"/>
      <c r="LIJ43" s="1167"/>
      <c r="LIK43" s="1168"/>
      <c r="LIL43" s="1168"/>
      <c r="LIM43" s="1166"/>
      <c r="LIN43" s="1167"/>
      <c r="LIO43" s="1168"/>
      <c r="LIP43" s="1168"/>
      <c r="LIQ43" s="1166"/>
      <c r="LIR43" s="1167"/>
      <c r="LIS43" s="1168"/>
      <c r="LIT43" s="1168"/>
      <c r="LIU43" s="1166"/>
      <c r="LIV43" s="1167"/>
      <c r="LIW43" s="1168"/>
      <c r="LIX43" s="1168"/>
      <c r="LIY43" s="1166"/>
      <c r="LIZ43" s="1167"/>
      <c r="LJA43" s="1168"/>
      <c r="LJB43" s="1168"/>
      <c r="LJC43" s="1166"/>
      <c r="LJD43" s="1167"/>
      <c r="LJE43" s="1168"/>
      <c r="LJF43" s="1168"/>
      <c r="LJG43" s="1166"/>
      <c r="LJH43" s="1167"/>
      <c r="LJI43" s="1168"/>
      <c r="LJJ43" s="1168"/>
      <c r="LJK43" s="1166"/>
      <c r="LJL43" s="1167"/>
      <c r="LJM43" s="1168"/>
      <c r="LJN43" s="1168"/>
      <c r="LJO43" s="1166"/>
      <c r="LJP43" s="1167"/>
      <c r="LJQ43" s="1168"/>
      <c r="LJR43" s="1168"/>
      <c r="LJS43" s="1166"/>
      <c r="LJT43" s="1167"/>
      <c r="LJU43" s="1168"/>
      <c r="LJV43" s="1168"/>
      <c r="LJW43" s="1166"/>
      <c r="LJX43" s="1167"/>
      <c r="LJY43" s="1168"/>
      <c r="LJZ43" s="1168"/>
      <c r="LKA43" s="1166"/>
      <c r="LKB43" s="1167"/>
      <c r="LKC43" s="1168"/>
      <c r="LKD43" s="1168"/>
      <c r="LKE43" s="1166"/>
      <c r="LKF43" s="1167"/>
      <c r="LKG43" s="1168"/>
      <c r="LKH43" s="1168"/>
      <c r="LKI43" s="1166"/>
      <c r="LKJ43" s="1167"/>
      <c r="LKK43" s="1168"/>
      <c r="LKL43" s="1168"/>
      <c r="LKM43" s="1166"/>
      <c r="LKN43" s="1167"/>
      <c r="LKO43" s="1168"/>
      <c r="LKP43" s="1168"/>
      <c r="LKQ43" s="1166"/>
      <c r="LKR43" s="1167"/>
      <c r="LKS43" s="1168"/>
      <c r="LKT43" s="1168"/>
      <c r="LKU43" s="1166"/>
      <c r="LKV43" s="1167"/>
      <c r="LKW43" s="1168"/>
      <c r="LKX43" s="1168"/>
      <c r="LKY43" s="1166"/>
      <c r="LKZ43" s="1167"/>
      <c r="LLA43" s="1168"/>
      <c r="LLB43" s="1168"/>
      <c r="LLC43" s="1166"/>
      <c r="LLD43" s="1167"/>
      <c r="LLE43" s="1168"/>
      <c r="LLF43" s="1168"/>
      <c r="LLG43" s="1166"/>
      <c r="LLH43" s="1167"/>
      <c r="LLI43" s="1168"/>
      <c r="LLJ43" s="1168"/>
      <c r="LLK43" s="1166"/>
      <c r="LLL43" s="1167"/>
      <c r="LLM43" s="1168"/>
      <c r="LLN43" s="1168"/>
      <c r="LLO43" s="1166"/>
      <c r="LLP43" s="1167"/>
      <c r="LLQ43" s="1168"/>
      <c r="LLR43" s="1168"/>
      <c r="LLS43" s="1166"/>
      <c r="LLT43" s="1167"/>
      <c r="LLU43" s="1168"/>
      <c r="LLV43" s="1168"/>
      <c r="LLW43" s="1166"/>
      <c r="LLX43" s="1167"/>
      <c r="LLY43" s="1168"/>
      <c r="LLZ43" s="1168"/>
      <c r="LMA43" s="1166"/>
      <c r="LMB43" s="1167"/>
      <c r="LMC43" s="1168"/>
      <c r="LMD43" s="1168"/>
      <c r="LME43" s="1166"/>
      <c r="LMF43" s="1167"/>
      <c r="LMG43" s="1168"/>
      <c r="LMH43" s="1168"/>
      <c r="LMI43" s="1166"/>
      <c r="LMJ43" s="1167"/>
      <c r="LMK43" s="1168"/>
      <c r="LML43" s="1168"/>
      <c r="LMM43" s="1166"/>
      <c r="LMN43" s="1167"/>
      <c r="LMO43" s="1168"/>
      <c r="LMP43" s="1168"/>
      <c r="LMQ43" s="1166"/>
      <c r="LMR43" s="1167"/>
      <c r="LMS43" s="1168"/>
      <c r="LMT43" s="1168"/>
      <c r="LMU43" s="1166"/>
      <c r="LMV43" s="1167"/>
      <c r="LMW43" s="1168"/>
      <c r="LMX43" s="1168"/>
      <c r="LMY43" s="1166"/>
      <c r="LMZ43" s="1167"/>
      <c r="LNA43" s="1168"/>
      <c r="LNB43" s="1168"/>
      <c r="LNC43" s="1166"/>
      <c r="LND43" s="1167"/>
      <c r="LNE43" s="1168"/>
      <c r="LNF43" s="1168"/>
      <c r="LNG43" s="1166"/>
      <c r="LNH43" s="1167"/>
      <c r="LNI43" s="1168"/>
      <c r="LNJ43" s="1168"/>
      <c r="LNK43" s="1166"/>
      <c r="LNL43" s="1167"/>
      <c r="LNM43" s="1168"/>
      <c r="LNN43" s="1168"/>
      <c r="LNO43" s="1166"/>
      <c r="LNP43" s="1167"/>
      <c r="LNQ43" s="1168"/>
      <c r="LNR43" s="1168"/>
      <c r="LNS43" s="1166"/>
      <c r="LNT43" s="1167"/>
      <c r="LNU43" s="1168"/>
      <c r="LNV43" s="1168"/>
      <c r="LNW43" s="1166"/>
      <c r="LNX43" s="1167"/>
      <c r="LNY43" s="1168"/>
      <c r="LNZ43" s="1168"/>
      <c r="LOA43" s="1166"/>
      <c r="LOB43" s="1167"/>
      <c r="LOC43" s="1168"/>
      <c r="LOD43" s="1168"/>
      <c r="LOE43" s="1166"/>
      <c r="LOF43" s="1167"/>
      <c r="LOG43" s="1168"/>
      <c r="LOH43" s="1168"/>
      <c r="LOI43" s="1166"/>
      <c r="LOJ43" s="1167"/>
      <c r="LOK43" s="1168"/>
      <c r="LOL43" s="1168"/>
      <c r="LOM43" s="1166"/>
      <c r="LON43" s="1167"/>
      <c r="LOO43" s="1168"/>
      <c r="LOP43" s="1168"/>
      <c r="LOQ43" s="1166"/>
      <c r="LOR43" s="1167"/>
      <c r="LOS43" s="1168"/>
      <c r="LOT43" s="1168"/>
      <c r="LOU43" s="1166"/>
      <c r="LOV43" s="1167"/>
      <c r="LOW43" s="1168"/>
      <c r="LOX43" s="1168"/>
      <c r="LOY43" s="1166"/>
      <c r="LOZ43" s="1167"/>
      <c r="LPA43" s="1168"/>
      <c r="LPB43" s="1168"/>
      <c r="LPC43" s="1166"/>
      <c r="LPD43" s="1167"/>
      <c r="LPE43" s="1168"/>
      <c r="LPF43" s="1168"/>
      <c r="LPG43" s="1166"/>
      <c r="LPH43" s="1167"/>
      <c r="LPI43" s="1168"/>
      <c r="LPJ43" s="1168"/>
      <c r="LPK43" s="1166"/>
      <c r="LPL43" s="1167"/>
      <c r="LPM43" s="1168"/>
      <c r="LPN43" s="1168"/>
      <c r="LPO43" s="1166"/>
      <c r="LPP43" s="1167"/>
      <c r="LPQ43" s="1168"/>
      <c r="LPR43" s="1168"/>
      <c r="LPS43" s="1166"/>
      <c r="LPT43" s="1167"/>
      <c r="LPU43" s="1168"/>
      <c r="LPV43" s="1168"/>
      <c r="LPW43" s="1166"/>
      <c r="LPX43" s="1167"/>
      <c r="LPY43" s="1168"/>
      <c r="LPZ43" s="1168"/>
      <c r="LQA43" s="1166"/>
      <c r="LQB43" s="1167"/>
      <c r="LQC43" s="1168"/>
      <c r="LQD43" s="1168"/>
      <c r="LQE43" s="1166"/>
      <c r="LQF43" s="1167"/>
      <c r="LQG43" s="1168"/>
      <c r="LQH43" s="1168"/>
      <c r="LQI43" s="1166"/>
      <c r="LQJ43" s="1167"/>
      <c r="LQK43" s="1168"/>
      <c r="LQL43" s="1168"/>
      <c r="LQM43" s="1166"/>
      <c r="LQN43" s="1167"/>
      <c r="LQO43" s="1168"/>
      <c r="LQP43" s="1168"/>
      <c r="LQQ43" s="1166"/>
      <c r="LQR43" s="1167"/>
      <c r="LQS43" s="1168"/>
      <c r="LQT43" s="1168"/>
      <c r="LQU43" s="1166"/>
      <c r="LQV43" s="1167"/>
      <c r="LQW43" s="1168"/>
      <c r="LQX43" s="1168"/>
      <c r="LQY43" s="1166"/>
      <c r="LQZ43" s="1167"/>
      <c r="LRA43" s="1168"/>
      <c r="LRB43" s="1168"/>
      <c r="LRC43" s="1166"/>
      <c r="LRD43" s="1167"/>
      <c r="LRE43" s="1168"/>
      <c r="LRF43" s="1168"/>
      <c r="LRG43" s="1166"/>
      <c r="LRH43" s="1167"/>
      <c r="LRI43" s="1168"/>
      <c r="LRJ43" s="1168"/>
      <c r="LRK43" s="1166"/>
      <c r="LRL43" s="1167"/>
      <c r="LRM43" s="1168"/>
      <c r="LRN43" s="1168"/>
      <c r="LRO43" s="1166"/>
      <c r="LRP43" s="1167"/>
      <c r="LRQ43" s="1168"/>
      <c r="LRR43" s="1168"/>
      <c r="LRS43" s="1166"/>
      <c r="LRT43" s="1167"/>
      <c r="LRU43" s="1168"/>
      <c r="LRV43" s="1168"/>
      <c r="LRW43" s="1166"/>
      <c r="LRX43" s="1167"/>
      <c r="LRY43" s="1168"/>
      <c r="LRZ43" s="1168"/>
      <c r="LSA43" s="1166"/>
      <c r="LSB43" s="1167"/>
      <c r="LSC43" s="1168"/>
      <c r="LSD43" s="1168"/>
      <c r="LSE43" s="1166"/>
      <c r="LSF43" s="1167"/>
      <c r="LSG43" s="1168"/>
      <c r="LSH43" s="1168"/>
      <c r="LSI43" s="1166"/>
      <c r="LSJ43" s="1167"/>
      <c r="LSK43" s="1168"/>
      <c r="LSL43" s="1168"/>
      <c r="LSM43" s="1166"/>
      <c r="LSN43" s="1167"/>
      <c r="LSO43" s="1168"/>
      <c r="LSP43" s="1168"/>
      <c r="LSQ43" s="1166"/>
      <c r="LSR43" s="1167"/>
      <c r="LSS43" s="1168"/>
      <c r="LST43" s="1168"/>
      <c r="LSU43" s="1166"/>
      <c r="LSV43" s="1167"/>
      <c r="LSW43" s="1168"/>
      <c r="LSX43" s="1168"/>
      <c r="LSY43" s="1166"/>
      <c r="LSZ43" s="1167"/>
      <c r="LTA43" s="1168"/>
      <c r="LTB43" s="1168"/>
      <c r="LTC43" s="1166"/>
      <c r="LTD43" s="1167"/>
      <c r="LTE43" s="1168"/>
      <c r="LTF43" s="1168"/>
      <c r="LTG43" s="1166"/>
      <c r="LTH43" s="1167"/>
      <c r="LTI43" s="1168"/>
      <c r="LTJ43" s="1168"/>
      <c r="LTK43" s="1166"/>
      <c r="LTL43" s="1167"/>
      <c r="LTM43" s="1168"/>
      <c r="LTN43" s="1168"/>
      <c r="LTO43" s="1166"/>
      <c r="LTP43" s="1167"/>
      <c r="LTQ43" s="1168"/>
      <c r="LTR43" s="1168"/>
      <c r="LTS43" s="1166"/>
      <c r="LTT43" s="1167"/>
      <c r="LTU43" s="1168"/>
      <c r="LTV43" s="1168"/>
      <c r="LTW43" s="1166"/>
      <c r="LTX43" s="1167"/>
      <c r="LTY43" s="1168"/>
      <c r="LTZ43" s="1168"/>
      <c r="LUA43" s="1166"/>
      <c r="LUB43" s="1167"/>
      <c r="LUC43" s="1168"/>
      <c r="LUD43" s="1168"/>
      <c r="LUE43" s="1166"/>
      <c r="LUF43" s="1167"/>
      <c r="LUG43" s="1168"/>
      <c r="LUH43" s="1168"/>
      <c r="LUI43" s="1166"/>
      <c r="LUJ43" s="1167"/>
      <c r="LUK43" s="1168"/>
      <c r="LUL43" s="1168"/>
      <c r="LUM43" s="1166"/>
      <c r="LUN43" s="1167"/>
      <c r="LUO43" s="1168"/>
      <c r="LUP43" s="1168"/>
      <c r="LUQ43" s="1166"/>
      <c r="LUR43" s="1167"/>
      <c r="LUS43" s="1168"/>
      <c r="LUT43" s="1168"/>
      <c r="LUU43" s="1166"/>
      <c r="LUV43" s="1167"/>
      <c r="LUW43" s="1168"/>
      <c r="LUX43" s="1168"/>
      <c r="LUY43" s="1166"/>
      <c r="LUZ43" s="1167"/>
      <c r="LVA43" s="1168"/>
      <c r="LVB43" s="1168"/>
      <c r="LVC43" s="1166"/>
      <c r="LVD43" s="1167"/>
      <c r="LVE43" s="1168"/>
      <c r="LVF43" s="1168"/>
      <c r="LVG43" s="1166"/>
      <c r="LVH43" s="1167"/>
      <c r="LVI43" s="1168"/>
      <c r="LVJ43" s="1168"/>
      <c r="LVK43" s="1166"/>
      <c r="LVL43" s="1167"/>
      <c r="LVM43" s="1168"/>
      <c r="LVN43" s="1168"/>
      <c r="LVO43" s="1166"/>
      <c r="LVP43" s="1167"/>
      <c r="LVQ43" s="1168"/>
      <c r="LVR43" s="1168"/>
      <c r="LVS43" s="1166"/>
      <c r="LVT43" s="1167"/>
      <c r="LVU43" s="1168"/>
      <c r="LVV43" s="1168"/>
      <c r="LVW43" s="1166"/>
      <c r="LVX43" s="1167"/>
      <c r="LVY43" s="1168"/>
      <c r="LVZ43" s="1168"/>
      <c r="LWA43" s="1166"/>
      <c r="LWB43" s="1167"/>
      <c r="LWC43" s="1168"/>
      <c r="LWD43" s="1168"/>
      <c r="LWE43" s="1166"/>
      <c r="LWF43" s="1167"/>
      <c r="LWG43" s="1168"/>
      <c r="LWH43" s="1168"/>
      <c r="LWI43" s="1166"/>
      <c r="LWJ43" s="1167"/>
      <c r="LWK43" s="1168"/>
      <c r="LWL43" s="1168"/>
      <c r="LWM43" s="1166"/>
      <c r="LWN43" s="1167"/>
      <c r="LWO43" s="1168"/>
      <c r="LWP43" s="1168"/>
      <c r="LWQ43" s="1166"/>
      <c r="LWR43" s="1167"/>
      <c r="LWS43" s="1168"/>
      <c r="LWT43" s="1168"/>
      <c r="LWU43" s="1166"/>
      <c r="LWV43" s="1167"/>
      <c r="LWW43" s="1168"/>
      <c r="LWX43" s="1168"/>
      <c r="LWY43" s="1166"/>
      <c r="LWZ43" s="1167"/>
      <c r="LXA43" s="1168"/>
      <c r="LXB43" s="1168"/>
      <c r="LXC43" s="1166"/>
      <c r="LXD43" s="1167"/>
      <c r="LXE43" s="1168"/>
      <c r="LXF43" s="1168"/>
      <c r="LXG43" s="1166"/>
      <c r="LXH43" s="1167"/>
      <c r="LXI43" s="1168"/>
      <c r="LXJ43" s="1168"/>
      <c r="LXK43" s="1166"/>
      <c r="LXL43" s="1167"/>
      <c r="LXM43" s="1168"/>
      <c r="LXN43" s="1168"/>
      <c r="LXO43" s="1166"/>
      <c r="LXP43" s="1167"/>
      <c r="LXQ43" s="1168"/>
      <c r="LXR43" s="1168"/>
      <c r="LXS43" s="1166"/>
      <c r="LXT43" s="1167"/>
      <c r="LXU43" s="1168"/>
      <c r="LXV43" s="1168"/>
      <c r="LXW43" s="1166"/>
      <c r="LXX43" s="1167"/>
      <c r="LXY43" s="1168"/>
      <c r="LXZ43" s="1168"/>
      <c r="LYA43" s="1166"/>
      <c r="LYB43" s="1167"/>
      <c r="LYC43" s="1168"/>
      <c r="LYD43" s="1168"/>
      <c r="LYE43" s="1166"/>
      <c r="LYF43" s="1167"/>
      <c r="LYG43" s="1168"/>
      <c r="LYH43" s="1168"/>
      <c r="LYI43" s="1166"/>
      <c r="LYJ43" s="1167"/>
      <c r="LYK43" s="1168"/>
      <c r="LYL43" s="1168"/>
      <c r="LYM43" s="1166"/>
      <c r="LYN43" s="1167"/>
      <c r="LYO43" s="1168"/>
      <c r="LYP43" s="1168"/>
      <c r="LYQ43" s="1166"/>
      <c r="LYR43" s="1167"/>
      <c r="LYS43" s="1168"/>
      <c r="LYT43" s="1168"/>
      <c r="LYU43" s="1166"/>
      <c r="LYV43" s="1167"/>
      <c r="LYW43" s="1168"/>
      <c r="LYX43" s="1168"/>
      <c r="LYY43" s="1166"/>
      <c r="LYZ43" s="1167"/>
      <c r="LZA43" s="1168"/>
      <c r="LZB43" s="1168"/>
      <c r="LZC43" s="1166"/>
      <c r="LZD43" s="1167"/>
      <c r="LZE43" s="1168"/>
      <c r="LZF43" s="1168"/>
      <c r="LZG43" s="1166"/>
      <c r="LZH43" s="1167"/>
      <c r="LZI43" s="1168"/>
      <c r="LZJ43" s="1168"/>
      <c r="LZK43" s="1166"/>
      <c r="LZL43" s="1167"/>
      <c r="LZM43" s="1168"/>
      <c r="LZN43" s="1168"/>
      <c r="LZO43" s="1166"/>
      <c r="LZP43" s="1167"/>
      <c r="LZQ43" s="1168"/>
      <c r="LZR43" s="1168"/>
      <c r="LZS43" s="1166"/>
      <c r="LZT43" s="1167"/>
      <c r="LZU43" s="1168"/>
      <c r="LZV43" s="1168"/>
      <c r="LZW43" s="1166"/>
      <c r="LZX43" s="1167"/>
      <c r="LZY43" s="1168"/>
      <c r="LZZ43" s="1168"/>
      <c r="MAA43" s="1166"/>
      <c r="MAB43" s="1167"/>
      <c r="MAC43" s="1168"/>
      <c r="MAD43" s="1168"/>
      <c r="MAE43" s="1166"/>
      <c r="MAF43" s="1167"/>
      <c r="MAG43" s="1168"/>
      <c r="MAH43" s="1168"/>
      <c r="MAI43" s="1166"/>
      <c r="MAJ43" s="1167"/>
      <c r="MAK43" s="1168"/>
      <c r="MAL43" s="1168"/>
      <c r="MAM43" s="1166"/>
      <c r="MAN43" s="1167"/>
      <c r="MAO43" s="1168"/>
      <c r="MAP43" s="1168"/>
      <c r="MAQ43" s="1166"/>
      <c r="MAR43" s="1167"/>
      <c r="MAS43" s="1168"/>
      <c r="MAT43" s="1168"/>
      <c r="MAU43" s="1166"/>
      <c r="MAV43" s="1167"/>
      <c r="MAW43" s="1168"/>
      <c r="MAX43" s="1168"/>
      <c r="MAY43" s="1166"/>
      <c r="MAZ43" s="1167"/>
      <c r="MBA43" s="1168"/>
      <c r="MBB43" s="1168"/>
      <c r="MBC43" s="1166"/>
      <c r="MBD43" s="1167"/>
      <c r="MBE43" s="1168"/>
      <c r="MBF43" s="1168"/>
      <c r="MBG43" s="1166"/>
      <c r="MBH43" s="1167"/>
      <c r="MBI43" s="1168"/>
      <c r="MBJ43" s="1168"/>
      <c r="MBK43" s="1166"/>
      <c r="MBL43" s="1167"/>
      <c r="MBM43" s="1168"/>
      <c r="MBN43" s="1168"/>
      <c r="MBO43" s="1166"/>
      <c r="MBP43" s="1167"/>
      <c r="MBQ43" s="1168"/>
      <c r="MBR43" s="1168"/>
      <c r="MBS43" s="1166"/>
      <c r="MBT43" s="1167"/>
      <c r="MBU43" s="1168"/>
      <c r="MBV43" s="1168"/>
      <c r="MBW43" s="1166"/>
      <c r="MBX43" s="1167"/>
      <c r="MBY43" s="1168"/>
      <c r="MBZ43" s="1168"/>
      <c r="MCA43" s="1166"/>
      <c r="MCB43" s="1167"/>
      <c r="MCC43" s="1168"/>
      <c r="MCD43" s="1168"/>
      <c r="MCE43" s="1166"/>
      <c r="MCF43" s="1167"/>
      <c r="MCG43" s="1168"/>
      <c r="MCH43" s="1168"/>
      <c r="MCI43" s="1166"/>
      <c r="MCJ43" s="1167"/>
      <c r="MCK43" s="1168"/>
      <c r="MCL43" s="1168"/>
      <c r="MCM43" s="1166"/>
      <c r="MCN43" s="1167"/>
      <c r="MCO43" s="1168"/>
      <c r="MCP43" s="1168"/>
      <c r="MCQ43" s="1166"/>
      <c r="MCR43" s="1167"/>
      <c r="MCS43" s="1168"/>
      <c r="MCT43" s="1168"/>
      <c r="MCU43" s="1166"/>
      <c r="MCV43" s="1167"/>
      <c r="MCW43" s="1168"/>
      <c r="MCX43" s="1168"/>
      <c r="MCY43" s="1166"/>
      <c r="MCZ43" s="1167"/>
      <c r="MDA43" s="1168"/>
      <c r="MDB43" s="1168"/>
      <c r="MDC43" s="1166"/>
      <c r="MDD43" s="1167"/>
      <c r="MDE43" s="1168"/>
      <c r="MDF43" s="1168"/>
      <c r="MDG43" s="1166"/>
      <c r="MDH43" s="1167"/>
      <c r="MDI43" s="1168"/>
      <c r="MDJ43" s="1168"/>
      <c r="MDK43" s="1166"/>
      <c r="MDL43" s="1167"/>
      <c r="MDM43" s="1168"/>
      <c r="MDN43" s="1168"/>
      <c r="MDO43" s="1166"/>
      <c r="MDP43" s="1167"/>
      <c r="MDQ43" s="1168"/>
      <c r="MDR43" s="1168"/>
      <c r="MDS43" s="1166"/>
      <c r="MDT43" s="1167"/>
      <c r="MDU43" s="1168"/>
      <c r="MDV43" s="1168"/>
      <c r="MDW43" s="1166"/>
      <c r="MDX43" s="1167"/>
      <c r="MDY43" s="1168"/>
      <c r="MDZ43" s="1168"/>
      <c r="MEA43" s="1166"/>
      <c r="MEB43" s="1167"/>
      <c r="MEC43" s="1168"/>
      <c r="MED43" s="1168"/>
      <c r="MEE43" s="1166"/>
      <c r="MEF43" s="1167"/>
      <c r="MEG43" s="1168"/>
      <c r="MEH43" s="1168"/>
      <c r="MEI43" s="1166"/>
      <c r="MEJ43" s="1167"/>
      <c r="MEK43" s="1168"/>
      <c r="MEL43" s="1168"/>
      <c r="MEM43" s="1166"/>
      <c r="MEN43" s="1167"/>
      <c r="MEO43" s="1168"/>
      <c r="MEP43" s="1168"/>
      <c r="MEQ43" s="1166"/>
      <c r="MER43" s="1167"/>
      <c r="MES43" s="1168"/>
      <c r="MET43" s="1168"/>
      <c r="MEU43" s="1166"/>
      <c r="MEV43" s="1167"/>
      <c r="MEW43" s="1168"/>
      <c r="MEX43" s="1168"/>
      <c r="MEY43" s="1166"/>
      <c r="MEZ43" s="1167"/>
      <c r="MFA43" s="1168"/>
      <c r="MFB43" s="1168"/>
      <c r="MFC43" s="1166"/>
      <c r="MFD43" s="1167"/>
      <c r="MFE43" s="1168"/>
      <c r="MFF43" s="1168"/>
      <c r="MFG43" s="1166"/>
      <c r="MFH43" s="1167"/>
      <c r="MFI43" s="1168"/>
      <c r="MFJ43" s="1168"/>
      <c r="MFK43" s="1166"/>
      <c r="MFL43" s="1167"/>
      <c r="MFM43" s="1168"/>
      <c r="MFN43" s="1168"/>
      <c r="MFO43" s="1166"/>
      <c r="MFP43" s="1167"/>
      <c r="MFQ43" s="1168"/>
      <c r="MFR43" s="1168"/>
      <c r="MFS43" s="1166"/>
      <c r="MFT43" s="1167"/>
      <c r="MFU43" s="1168"/>
      <c r="MFV43" s="1168"/>
      <c r="MFW43" s="1166"/>
      <c r="MFX43" s="1167"/>
      <c r="MFY43" s="1168"/>
      <c r="MFZ43" s="1168"/>
      <c r="MGA43" s="1166"/>
      <c r="MGB43" s="1167"/>
      <c r="MGC43" s="1168"/>
      <c r="MGD43" s="1168"/>
      <c r="MGE43" s="1166"/>
      <c r="MGF43" s="1167"/>
      <c r="MGG43" s="1168"/>
      <c r="MGH43" s="1168"/>
      <c r="MGI43" s="1166"/>
      <c r="MGJ43" s="1167"/>
      <c r="MGK43" s="1168"/>
      <c r="MGL43" s="1168"/>
      <c r="MGM43" s="1166"/>
      <c r="MGN43" s="1167"/>
      <c r="MGO43" s="1168"/>
      <c r="MGP43" s="1168"/>
      <c r="MGQ43" s="1166"/>
      <c r="MGR43" s="1167"/>
      <c r="MGS43" s="1168"/>
      <c r="MGT43" s="1168"/>
      <c r="MGU43" s="1166"/>
      <c r="MGV43" s="1167"/>
      <c r="MGW43" s="1168"/>
      <c r="MGX43" s="1168"/>
      <c r="MGY43" s="1166"/>
      <c r="MGZ43" s="1167"/>
      <c r="MHA43" s="1168"/>
      <c r="MHB43" s="1168"/>
      <c r="MHC43" s="1166"/>
      <c r="MHD43" s="1167"/>
      <c r="MHE43" s="1168"/>
      <c r="MHF43" s="1168"/>
      <c r="MHG43" s="1166"/>
      <c r="MHH43" s="1167"/>
      <c r="MHI43" s="1168"/>
      <c r="MHJ43" s="1168"/>
      <c r="MHK43" s="1166"/>
      <c r="MHL43" s="1167"/>
      <c r="MHM43" s="1168"/>
      <c r="MHN43" s="1168"/>
      <c r="MHO43" s="1166"/>
      <c r="MHP43" s="1167"/>
      <c r="MHQ43" s="1168"/>
      <c r="MHR43" s="1168"/>
      <c r="MHS43" s="1166"/>
      <c r="MHT43" s="1167"/>
      <c r="MHU43" s="1168"/>
      <c r="MHV43" s="1168"/>
      <c r="MHW43" s="1166"/>
      <c r="MHX43" s="1167"/>
      <c r="MHY43" s="1168"/>
      <c r="MHZ43" s="1168"/>
      <c r="MIA43" s="1166"/>
      <c r="MIB43" s="1167"/>
      <c r="MIC43" s="1168"/>
      <c r="MID43" s="1168"/>
      <c r="MIE43" s="1166"/>
      <c r="MIF43" s="1167"/>
      <c r="MIG43" s="1168"/>
      <c r="MIH43" s="1168"/>
      <c r="MII43" s="1166"/>
      <c r="MIJ43" s="1167"/>
      <c r="MIK43" s="1168"/>
      <c r="MIL43" s="1168"/>
      <c r="MIM43" s="1166"/>
      <c r="MIN43" s="1167"/>
      <c r="MIO43" s="1168"/>
      <c r="MIP43" s="1168"/>
      <c r="MIQ43" s="1166"/>
      <c r="MIR43" s="1167"/>
      <c r="MIS43" s="1168"/>
      <c r="MIT43" s="1168"/>
      <c r="MIU43" s="1166"/>
      <c r="MIV43" s="1167"/>
      <c r="MIW43" s="1168"/>
      <c r="MIX43" s="1168"/>
      <c r="MIY43" s="1166"/>
      <c r="MIZ43" s="1167"/>
      <c r="MJA43" s="1168"/>
      <c r="MJB43" s="1168"/>
      <c r="MJC43" s="1166"/>
      <c r="MJD43" s="1167"/>
      <c r="MJE43" s="1168"/>
      <c r="MJF43" s="1168"/>
      <c r="MJG43" s="1166"/>
      <c r="MJH43" s="1167"/>
      <c r="MJI43" s="1168"/>
      <c r="MJJ43" s="1168"/>
      <c r="MJK43" s="1166"/>
      <c r="MJL43" s="1167"/>
      <c r="MJM43" s="1168"/>
      <c r="MJN43" s="1168"/>
      <c r="MJO43" s="1166"/>
      <c r="MJP43" s="1167"/>
      <c r="MJQ43" s="1168"/>
      <c r="MJR43" s="1168"/>
      <c r="MJS43" s="1166"/>
      <c r="MJT43" s="1167"/>
      <c r="MJU43" s="1168"/>
      <c r="MJV43" s="1168"/>
      <c r="MJW43" s="1166"/>
      <c r="MJX43" s="1167"/>
      <c r="MJY43" s="1168"/>
      <c r="MJZ43" s="1168"/>
      <c r="MKA43" s="1166"/>
      <c r="MKB43" s="1167"/>
      <c r="MKC43" s="1168"/>
      <c r="MKD43" s="1168"/>
      <c r="MKE43" s="1166"/>
      <c r="MKF43" s="1167"/>
      <c r="MKG43" s="1168"/>
      <c r="MKH43" s="1168"/>
      <c r="MKI43" s="1166"/>
      <c r="MKJ43" s="1167"/>
      <c r="MKK43" s="1168"/>
      <c r="MKL43" s="1168"/>
      <c r="MKM43" s="1166"/>
      <c r="MKN43" s="1167"/>
      <c r="MKO43" s="1168"/>
      <c r="MKP43" s="1168"/>
      <c r="MKQ43" s="1166"/>
      <c r="MKR43" s="1167"/>
      <c r="MKS43" s="1168"/>
      <c r="MKT43" s="1168"/>
      <c r="MKU43" s="1166"/>
      <c r="MKV43" s="1167"/>
      <c r="MKW43" s="1168"/>
      <c r="MKX43" s="1168"/>
      <c r="MKY43" s="1166"/>
      <c r="MKZ43" s="1167"/>
      <c r="MLA43" s="1168"/>
      <c r="MLB43" s="1168"/>
      <c r="MLC43" s="1166"/>
      <c r="MLD43" s="1167"/>
      <c r="MLE43" s="1168"/>
      <c r="MLF43" s="1168"/>
      <c r="MLG43" s="1166"/>
      <c r="MLH43" s="1167"/>
      <c r="MLI43" s="1168"/>
      <c r="MLJ43" s="1168"/>
      <c r="MLK43" s="1166"/>
      <c r="MLL43" s="1167"/>
      <c r="MLM43" s="1168"/>
      <c r="MLN43" s="1168"/>
      <c r="MLO43" s="1166"/>
      <c r="MLP43" s="1167"/>
      <c r="MLQ43" s="1168"/>
      <c r="MLR43" s="1168"/>
      <c r="MLS43" s="1166"/>
      <c r="MLT43" s="1167"/>
      <c r="MLU43" s="1168"/>
      <c r="MLV43" s="1168"/>
      <c r="MLW43" s="1166"/>
      <c r="MLX43" s="1167"/>
      <c r="MLY43" s="1168"/>
      <c r="MLZ43" s="1168"/>
      <c r="MMA43" s="1166"/>
      <c r="MMB43" s="1167"/>
      <c r="MMC43" s="1168"/>
      <c r="MMD43" s="1168"/>
      <c r="MME43" s="1166"/>
      <c r="MMF43" s="1167"/>
      <c r="MMG43" s="1168"/>
      <c r="MMH43" s="1168"/>
      <c r="MMI43" s="1166"/>
      <c r="MMJ43" s="1167"/>
      <c r="MMK43" s="1168"/>
      <c r="MML43" s="1168"/>
      <c r="MMM43" s="1166"/>
      <c r="MMN43" s="1167"/>
      <c r="MMO43" s="1168"/>
      <c r="MMP43" s="1168"/>
      <c r="MMQ43" s="1166"/>
      <c r="MMR43" s="1167"/>
      <c r="MMS43" s="1168"/>
      <c r="MMT43" s="1168"/>
      <c r="MMU43" s="1166"/>
      <c r="MMV43" s="1167"/>
      <c r="MMW43" s="1168"/>
      <c r="MMX43" s="1168"/>
      <c r="MMY43" s="1166"/>
      <c r="MMZ43" s="1167"/>
      <c r="MNA43" s="1168"/>
      <c r="MNB43" s="1168"/>
      <c r="MNC43" s="1166"/>
      <c r="MND43" s="1167"/>
      <c r="MNE43" s="1168"/>
      <c r="MNF43" s="1168"/>
      <c r="MNG43" s="1166"/>
      <c r="MNH43" s="1167"/>
      <c r="MNI43" s="1168"/>
      <c r="MNJ43" s="1168"/>
      <c r="MNK43" s="1166"/>
      <c r="MNL43" s="1167"/>
      <c r="MNM43" s="1168"/>
      <c r="MNN43" s="1168"/>
      <c r="MNO43" s="1166"/>
      <c r="MNP43" s="1167"/>
      <c r="MNQ43" s="1168"/>
      <c r="MNR43" s="1168"/>
      <c r="MNS43" s="1166"/>
      <c r="MNT43" s="1167"/>
      <c r="MNU43" s="1168"/>
      <c r="MNV43" s="1168"/>
      <c r="MNW43" s="1166"/>
      <c r="MNX43" s="1167"/>
      <c r="MNY43" s="1168"/>
      <c r="MNZ43" s="1168"/>
      <c r="MOA43" s="1166"/>
      <c r="MOB43" s="1167"/>
      <c r="MOC43" s="1168"/>
      <c r="MOD43" s="1168"/>
      <c r="MOE43" s="1166"/>
      <c r="MOF43" s="1167"/>
      <c r="MOG43" s="1168"/>
      <c r="MOH43" s="1168"/>
      <c r="MOI43" s="1166"/>
      <c r="MOJ43" s="1167"/>
      <c r="MOK43" s="1168"/>
      <c r="MOL43" s="1168"/>
      <c r="MOM43" s="1166"/>
      <c r="MON43" s="1167"/>
      <c r="MOO43" s="1168"/>
      <c r="MOP43" s="1168"/>
      <c r="MOQ43" s="1166"/>
      <c r="MOR43" s="1167"/>
      <c r="MOS43" s="1168"/>
      <c r="MOT43" s="1168"/>
      <c r="MOU43" s="1166"/>
      <c r="MOV43" s="1167"/>
      <c r="MOW43" s="1168"/>
      <c r="MOX43" s="1168"/>
      <c r="MOY43" s="1166"/>
      <c r="MOZ43" s="1167"/>
      <c r="MPA43" s="1168"/>
      <c r="MPB43" s="1168"/>
      <c r="MPC43" s="1166"/>
      <c r="MPD43" s="1167"/>
      <c r="MPE43" s="1168"/>
      <c r="MPF43" s="1168"/>
      <c r="MPG43" s="1166"/>
      <c r="MPH43" s="1167"/>
      <c r="MPI43" s="1168"/>
      <c r="MPJ43" s="1168"/>
      <c r="MPK43" s="1166"/>
      <c r="MPL43" s="1167"/>
      <c r="MPM43" s="1168"/>
      <c r="MPN43" s="1168"/>
      <c r="MPO43" s="1166"/>
      <c r="MPP43" s="1167"/>
      <c r="MPQ43" s="1168"/>
      <c r="MPR43" s="1168"/>
      <c r="MPS43" s="1166"/>
      <c r="MPT43" s="1167"/>
      <c r="MPU43" s="1168"/>
      <c r="MPV43" s="1168"/>
      <c r="MPW43" s="1166"/>
      <c r="MPX43" s="1167"/>
      <c r="MPY43" s="1168"/>
      <c r="MPZ43" s="1168"/>
      <c r="MQA43" s="1166"/>
      <c r="MQB43" s="1167"/>
      <c r="MQC43" s="1168"/>
      <c r="MQD43" s="1168"/>
      <c r="MQE43" s="1166"/>
      <c r="MQF43" s="1167"/>
      <c r="MQG43" s="1168"/>
      <c r="MQH43" s="1168"/>
      <c r="MQI43" s="1166"/>
      <c r="MQJ43" s="1167"/>
      <c r="MQK43" s="1168"/>
      <c r="MQL43" s="1168"/>
      <c r="MQM43" s="1166"/>
      <c r="MQN43" s="1167"/>
      <c r="MQO43" s="1168"/>
      <c r="MQP43" s="1168"/>
      <c r="MQQ43" s="1166"/>
      <c r="MQR43" s="1167"/>
      <c r="MQS43" s="1168"/>
      <c r="MQT43" s="1168"/>
      <c r="MQU43" s="1166"/>
      <c r="MQV43" s="1167"/>
      <c r="MQW43" s="1168"/>
      <c r="MQX43" s="1168"/>
      <c r="MQY43" s="1166"/>
      <c r="MQZ43" s="1167"/>
      <c r="MRA43" s="1168"/>
      <c r="MRB43" s="1168"/>
      <c r="MRC43" s="1166"/>
      <c r="MRD43" s="1167"/>
      <c r="MRE43" s="1168"/>
      <c r="MRF43" s="1168"/>
      <c r="MRG43" s="1166"/>
      <c r="MRH43" s="1167"/>
      <c r="MRI43" s="1168"/>
      <c r="MRJ43" s="1168"/>
      <c r="MRK43" s="1166"/>
      <c r="MRL43" s="1167"/>
      <c r="MRM43" s="1168"/>
      <c r="MRN43" s="1168"/>
      <c r="MRO43" s="1166"/>
      <c r="MRP43" s="1167"/>
      <c r="MRQ43" s="1168"/>
      <c r="MRR43" s="1168"/>
      <c r="MRS43" s="1166"/>
      <c r="MRT43" s="1167"/>
      <c r="MRU43" s="1168"/>
      <c r="MRV43" s="1168"/>
      <c r="MRW43" s="1166"/>
      <c r="MRX43" s="1167"/>
      <c r="MRY43" s="1168"/>
      <c r="MRZ43" s="1168"/>
      <c r="MSA43" s="1166"/>
      <c r="MSB43" s="1167"/>
      <c r="MSC43" s="1168"/>
      <c r="MSD43" s="1168"/>
      <c r="MSE43" s="1166"/>
      <c r="MSF43" s="1167"/>
      <c r="MSG43" s="1168"/>
      <c r="MSH43" s="1168"/>
      <c r="MSI43" s="1166"/>
      <c r="MSJ43" s="1167"/>
      <c r="MSK43" s="1168"/>
      <c r="MSL43" s="1168"/>
      <c r="MSM43" s="1166"/>
      <c r="MSN43" s="1167"/>
      <c r="MSO43" s="1168"/>
      <c r="MSP43" s="1168"/>
      <c r="MSQ43" s="1166"/>
      <c r="MSR43" s="1167"/>
      <c r="MSS43" s="1168"/>
      <c r="MST43" s="1168"/>
      <c r="MSU43" s="1166"/>
      <c r="MSV43" s="1167"/>
      <c r="MSW43" s="1168"/>
      <c r="MSX43" s="1168"/>
      <c r="MSY43" s="1166"/>
      <c r="MSZ43" s="1167"/>
      <c r="MTA43" s="1168"/>
      <c r="MTB43" s="1168"/>
      <c r="MTC43" s="1166"/>
      <c r="MTD43" s="1167"/>
      <c r="MTE43" s="1168"/>
      <c r="MTF43" s="1168"/>
      <c r="MTG43" s="1166"/>
      <c r="MTH43" s="1167"/>
      <c r="MTI43" s="1168"/>
      <c r="MTJ43" s="1168"/>
      <c r="MTK43" s="1166"/>
      <c r="MTL43" s="1167"/>
      <c r="MTM43" s="1168"/>
      <c r="MTN43" s="1168"/>
      <c r="MTO43" s="1166"/>
      <c r="MTP43" s="1167"/>
      <c r="MTQ43" s="1168"/>
      <c r="MTR43" s="1168"/>
      <c r="MTS43" s="1166"/>
      <c r="MTT43" s="1167"/>
      <c r="MTU43" s="1168"/>
      <c r="MTV43" s="1168"/>
      <c r="MTW43" s="1166"/>
      <c r="MTX43" s="1167"/>
      <c r="MTY43" s="1168"/>
      <c r="MTZ43" s="1168"/>
      <c r="MUA43" s="1166"/>
      <c r="MUB43" s="1167"/>
      <c r="MUC43" s="1168"/>
      <c r="MUD43" s="1168"/>
      <c r="MUE43" s="1166"/>
      <c r="MUF43" s="1167"/>
      <c r="MUG43" s="1168"/>
      <c r="MUH43" s="1168"/>
      <c r="MUI43" s="1166"/>
      <c r="MUJ43" s="1167"/>
      <c r="MUK43" s="1168"/>
      <c r="MUL43" s="1168"/>
      <c r="MUM43" s="1166"/>
      <c r="MUN43" s="1167"/>
      <c r="MUO43" s="1168"/>
      <c r="MUP43" s="1168"/>
      <c r="MUQ43" s="1166"/>
      <c r="MUR43" s="1167"/>
      <c r="MUS43" s="1168"/>
      <c r="MUT43" s="1168"/>
      <c r="MUU43" s="1166"/>
      <c r="MUV43" s="1167"/>
      <c r="MUW43" s="1168"/>
      <c r="MUX43" s="1168"/>
      <c r="MUY43" s="1166"/>
      <c r="MUZ43" s="1167"/>
      <c r="MVA43" s="1168"/>
      <c r="MVB43" s="1168"/>
      <c r="MVC43" s="1166"/>
      <c r="MVD43" s="1167"/>
      <c r="MVE43" s="1168"/>
      <c r="MVF43" s="1168"/>
      <c r="MVG43" s="1166"/>
      <c r="MVH43" s="1167"/>
      <c r="MVI43" s="1168"/>
      <c r="MVJ43" s="1168"/>
      <c r="MVK43" s="1166"/>
      <c r="MVL43" s="1167"/>
      <c r="MVM43" s="1168"/>
      <c r="MVN43" s="1168"/>
      <c r="MVO43" s="1166"/>
      <c r="MVP43" s="1167"/>
      <c r="MVQ43" s="1168"/>
      <c r="MVR43" s="1168"/>
      <c r="MVS43" s="1166"/>
      <c r="MVT43" s="1167"/>
      <c r="MVU43" s="1168"/>
      <c r="MVV43" s="1168"/>
      <c r="MVW43" s="1166"/>
      <c r="MVX43" s="1167"/>
      <c r="MVY43" s="1168"/>
      <c r="MVZ43" s="1168"/>
      <c r="MWA43" s="1166"/>
      <c r="MWB43" s="1167"/>
      <c r="MWC43" s="1168"/>
      <c r="MWD43" s="1168"/>
      <c r="MWE43" s="1166"/>
      <c r="MWF43" s="1167"/>
      <c r="MWG43" s="1168"/>
      <c r="MWH43" s="1168"/>
      <c r="MWI43" s="1166"/>
      <c r="MWJ43" s="1167"/>
      <c r="MWK43" s="1168"/>
      <c r="MWL43" s="1168"/>
      <c r="MWM43" s="1166"/>
      <c r="MWN43" s="1167"/>
      <c r="MWO43" s="1168"/>
      <c r="MWP43" s="1168"/>
      <c r="MWQ43" s="1166"/>
      <c r="MWR43" s="1167"/>
      <c r="MWS43" s="1168"/>
      <c r="MWT43" s="1168"/>
      <c r="MWU43" s="1166"/>
      <c r="MWV43" s="1167"/>
      <c r="MWW43" s="1168"/>
      <c r="MWX43" s="1168"/>
      <c r="MWY43" s="1166"/>
      <c r="MWZ43" s="1167"/>
      <c r="MXA43" s="1168"/>
      <c r="MXB43" s="1168"/>
      <c r="MXC43" s="1166"/>
      <c r="MXD43" s="1167"/>
      <c r="MXE43" s="1168"/>
      <c r="MXF43" s="1168"/>
      <c r="MXG43" s="1166"/>
      <c r="MXH43" s="1167"/>
      <c r="MXI43" s="1168"/>
      <c r="MXJ43" s="1168"/>
      <c r="MXK43" s="1166"/>
      <c r="MXL43" s="1167"/>
      <c r="MXM43" s="1168"/>
      <c r="MXN43" s="1168"/>
      <c r="MXO43" s="1166"/>
      <c r="MXP43" s="1167"/>
      <c r="MXQ43" s="1168"/>
      <c r="MXR43" s="1168"/>
      <c r="MXS43" s="1166"/>
      <c r="MXT43" s="1167"/>
      <c r="MXU43" s="1168"/>
      <c r="MXV43" s="1168"/>
      <c r="MXW43" s="1166"/>
      <c r="MXX43" s="1167"/>
      <c r="MXY43" s="1168"/>
      <c r="MXZ43" s="1168"/>
      <c r="MYA43" s="1166"/>
      <c r="MYB43" s="1167"/>
      <c r="MYC43" s="1168"/>
      <c r="MYD43" s="1168"/>
      <c r="MYE43" s="1166"/>
      <c r="MYF43" s="1167"/>
      <c r="MYG43" s="1168"/>
      <c r="MYH43" s="1168"/>
      <c r="MYI43" s="1166"/>
      <c r="MYJ43" s="1167"/>
      <c r="MYK43" s="1168"/>
      <c r="MYL43" s="1168"/>
      <c r="MYM43" s="1166"/>
      <c r="MYN43" s="1167"/>
      <c r="MYO43" s="1168"/>
      <c r="MYP43" s="1168"/>
      <c r="MYQ43" s="1166"/>
      <c r="MYR43" s="1167"/>
      <c r="MYS43" s="1168"/>
      <c r="MYT43" s="1168"/>
      <c r="MYU43" s="1166"/>
      <c r="MYV43" s="1167"/>
      <c r="MYW43" s="1168"/>
      <c r="MYX43" s="1168"/>
      <c r="MYY43" s="1166"/>
      <c r="MYZ43" s="1167"/>
      <c r="MZA43" s="1168"/>
      <c r="MZB43" s="1168"/>
      <c r="MZC43" s="1166"/>
      <c r="MZD43" s="1167"/>
      <c r="MZE43" s="1168"/>
      <c r="MZF43" s="1168"/>
      <c r="MZG43" s="1166"/>
      <c r="MZH43" s="1167"/>
      <c r="MZI43" s="1168"/>
      <c r="MZJ43" s="1168"/>
      <c r="MZK43" s="1166"/>
      <c r="MZL43" s="1167"/>
      <c r="MZM43" s="1168"/>
      <c r="MZN43" s="1168"/>
      <c r="MZO43" s="1166"/>
      <c r="MZP43" s="1167"/>
      <c r="MZQ43" s="1168"/>
      <c r="MZR43" s="1168"/>
      <c r="MZS43" s="1166"/>
      <c r="MZT43" s="1167"/>
      <c r="MZU43" s="1168"/>
      <c r="MZV43" s="1168"/>
      <c r="MZW43" s="1166"/>
      <c r="MZX43" s="1167"/>
      <c r="MZY43" s="1168"/>
      <c r="MZZ43" s="1168"/>
      <c r="NAA43" s="1166"/>
      <c r="NAB43" s="1167"/>
      <c r="NAC43" s="1168"/>
      <c r="NAD43" s="1168"/>
      <c r="NAE43" s="1166"/>
      <c r="NAF43" s="1167"/>
      <c r="NAG43" s="1168"/>
      <c r="NAH43" s="1168"/>
      <c r="NAI43" s="1166"/>
      <c r="NAJ43" s="1167"/>
      <c r="NAK43" s="1168"/>
      <c r="NAL43" s="1168"/>
      <c r="NAM43" s="1166"/>
      <c r="NAN43" s="1167"/>
      <c r="NAO43" s="1168"/>
      <c r="NAP43" s="1168"/>
      <c r="NAQ43" s="1166"/>
      <c r="NAR43" s="1167"/>
      <c r="NAS43" s="1168"/>
      <c r="NAT43" s="1168"/>
      <c r="NAU43" s="1166"/>
      <c r="NAV43" s="1167"/>
      <c r="NAW43" s="1168"/>
      <c r="NAX43" s="1168"/>
      <c r="NAY43" s="1166"/>
      <c r="NAZ43" s="1167"/>
      <c r="NBA43" s="1168"/>
      <c r="NBB43" s="1168"/>
      <c r="NBC43" s="1166"/>
      <c r="NBD43" s="1167"/>
      <c r="NBE43" s="1168"/>
      <c r="NBF43" s="1168"/>
      <c r="NBG43" s="1166"/>
      <c r="NBH43" s="1167"/>
      <c r="NBI43" s="1168"/>
      <c r="NBJ43" s="1168"/>
      <c r="NBK43" s="1166"/>
      <c r="NBL43" s="1167"/>
      <c r="NBM43" s="1168"/>
      <c r="NBN43" s="1168"/>
      <c r="NBO43" s="1166"/>
      <c r="NBP43" s="1167"/>
      <c r="NBQ43" s="1168"/>
      <c r="NBR43" s="1168"/>
      <c r="NBS43" s="1166"/>
      <c r="NBT43" s="1167"/>
      <c r="NBU43" s="1168"/>
      <c r="NBV43" s="1168"/>
      <c r="NBW43" s="1166"/>
      <c r="NBX43" s="1167"/>
      <c r="NBY43" s="1168"/>
      <c r="NBZ43" s="1168"/>
      <c r="NCA43" s="1166"/>
      <c r="NCB43" s="1167"/>
      <c r="NCC43" s="1168"/>
      <c r="NCD43" s="1168"/>
      <c r="NCE43" s="1166"/>
      <c r="NCF43" s="1167"/>
      <c r="NCG43" s="1168"/>
      <c r="NCH43" s="1168"/>
      <c r="NCI43" s="1166"/>
      <c r="NCJ43" s="1167"/>
      <c r="NCK43" s="1168"/>
      <c r="NCL43" s="1168"/>
      <c r="NCM43" s="1166"/>
      <c r="NCN43" s="1167"/>
      <c r="NCO43" s="1168"/>
      <c r="NCP43" s="1168"/>
      <c r="NCQ43" s="1166"/>
      <c r="NCR43" s="1167"/>
      <c r="NCS43" s="1168"/>
      <c r="NCT43" s="1168"/>
      <c r="NCU43" s="1166"/>
      <c r="NCV43" s="1167"/>
      <c r="NCW43" s="1168"/>
      <c r="NCX43" s="1168"/>
      <c r="NCY43" s="1166"/>
      <c r="NCZ43" s="1167"/>
      <c r="NDA43" s="1168"/>
      <c r="NDB43" s="1168"/>
      <c r="NDC43" s="1166"/>
      <c r="NDD43" s="1167"/>
      <c r="NDE43" s="1168"/>
      <c r="NDF43" s="1168"/>
      <c r="NDG43" s="1166"/>
      <c r="NDH43" s="1167"/>
      <c r="NDI43" s="1168"/>
      <c r="NDJ43" s="1168"/>
      <c r="NDK43" s="1166"/>
      <c r="NDL43" s="1167"/>
      <c r="NDM43" s="1168"/>
      <c r="NDN43" s="1168"/>
      <c r="NDO43" s="1166"/>
      <c r="NDP43" s="1167"/>
      <c r="NDQ43" s="1168"/>
      <c r="NDR43" s="1168"/>
      <c r="NDS43" s="1166"/>
      <c r="NDT43" s="1167"/>
      <c r="NDU43" s="1168"/>
      <c r="NDV43" s="1168"/>
      <c r="NDW43" s="1166"/>
      <c r="NDX43" s="1167"/>
      <c r="NDY43" s="1168"/>
      <c r="NDZ43" s="1168"/>
      <c r="NEA43" s="1166"/>
      <c r="NEB43" s="1167"/>
      <c r="NEC43" s="1168"/>
      <c r="NED43" s="1168"/>
      <c r="NEE43" s="1166"/>
      <c r="NEF43" s="1167"/>
      <c r="NEG43" s="1168"/>
      <c r="NEH43" s="1168"/>
      <c r="NEI43" s="1166"/>
      <c r="NEJ43" s="1167"/>
      <c r="NEK43" s="1168"/>
      <c r="NEL43" s="1168"/>
      <c r="NEM43" s="1166"/>
      <c r="NEN43" s="1167"/>
      <c r="NEO43" s="1168"/>
      <c r="NEP43" s="1168"/>
      <c r="NEQ43" s="1166"/>
      <c r="NER43" s="1167"/>
      <c r="NES43" s="1168"/>
      <c r="NET43" s="1168"/>
      <c r="NEU43" s="1166"/>
      <c r="NEV43" s="1167"/>
      <c r="NEW43" s="1168"/>
      <c r="NEX43" s="1168"/>
      <c r="NEY43" s="1166"/>
      <c r="NEZ43" s="1167"/>
      <c r="NFA43" s="1168"/>
      <c r="NFB43" s="1168"/>
      <c r="NFC43" s="1166"/>
      <c r="NFD43" s="1167"/>
      <c r="NFE43" s="1168"/>
      <c r="NFF43" s="1168"/>
      <c r="NFG43" s="1166"/>
      <c r="NFH43" s="1167"/>
      <c r="NFI43" s="1168"/>
      <c r="NFJ43" s="1168"/>
      <c r="NFK43" s="1166"/>
      <c r="NFL43" s="1167"/>
      <c r="NFM43" s="1168"/>
      <c r="NFN43" s="1168"/>
      <c r="NFO43" s="1166"/>
      <c r="NFP43" s="1167"/>
      <c r="NFQ43" s="1168"/>
      <c r="NFR43" s="1168"/>
      <c r="NFS43" s="1166"/>
      <c r="NFT43" s="1167"/>
      <c r="NFU43" s="1168"/>
      <c r="NFV43" s="1168"/>
      <c r="NFW43" s="1166"/>
      <c r="NFX43" s="1167"/>
      <c r="NFY43" s="1168"/>
      <c r="NFZ43" s="1168"/>
      <c r="NGA43" s="1166"/>
      <c r="NGB43" s="1167"/>
      <c r="NGC43" s="1168"/>
      <c r="NGD43" s="1168"/>
      <c r="NGE43" s="1166"/>
      <c r="NGF43" s="1167"/>
      <c r="NGG43" s="1168"/>
      <c r="NGH43" s="1168"/>
      <c r="NGI43" s="1166"/>
      <c r="NGJ43" s="1167"/>
      <c r="NGK43" s="1168"/>
      <c r="NGL43" s="1168"/>
      <c r="NGM43" s="1166"/>
      <c r="NGN43" s="1167"/>
      <c r="NGO43" s="1168"/>
      <c r="NGP43" s="1168"/>
      <c r="NGQ43" s="1166"/>
      <c r="NGR43" s="1167"/>
      <c r="NGS43" s="1168"/>
      <c r="NGT43" s="1168"/>
      <c r="NGU43" s="1166"/>
      <c r="NGV43" s="1167"/>
      <c r="NGW43" s="1168"/>
      <c r="NGX43" s="1168"/>
      <c r="NGY43" s="1166"/>
      <c r="NGZ43" s="1167"/>
      <c r="NHA43" s="1168"/>
      <c r="NHB43" s="1168"/>
      <c r="NHC43" s="1166"/>
      <c r="NHD43" s="1167"/>
      <c r="NHE43" s="1168"/>
      <c r="NHF43" s="1168"/>
      <c r="NHG43" s="1166"/>
      <c r="NHH43" s="1167"/>
      <c r="NHI43" s="1168"/>
      <c r="NHJ43" s="1168"/>
      <c r="NHK43" s="1166"/>
      <c r="NHL43" s="1167"/>
      <c r="NHM43" s="1168"/>
      <c r="NHN43" s="1168"/>
      <c r="NHO43" s="1166"/>
      <c r="NHP43" s="1167"/>
      <c r="NHQ43" s="1168"/>
      <c r="NHR43" s="1168"/>
      <c r="NHS43" s="1166"/>
      <c r="NHT43" s="1167"/>
      <c r="NHU43" s="1168"/>
      <c r="NHV43" s="1168"/>
      <c r="NHW43" s="1166"/>
      <c r="NHX43" s="1167"/>
      <c r="NHY43" s="1168"/>
      <c r="NHZ43" s="1168"/>
      <c r="NIA43" s="1166"/>
      <c r="NIB43" s="1167"/>
      <c r="NIC43" s="1168"/>
      <c r="NID43" s="1168"/>
      <c r="NIE43" s="1166"/>
      <c r="NIF43" s="1167"/>
      <c r="NIG43" s="1168"/>
      <c r="NIH43" s="1168"/>
      <c r="NII43" s="1166"/>
      <c r="NIJ43" s="1167"/>
      <c r="NIK43" s="1168"/>
      <c r="NIL43" s="1168"/>
      <c r="NIM43" s="1166"/>
      <c r="NIN43" s="1167"/>
      <c r="NIO43" s="1168"/>
      <c r="NIP43" s="1168"/>
      <c r="NIQ43" s="1166"/>
      <c r="NIR43" s="1167"/>
      <c r="NIS43" s="1168"/>
      <c r="NIT43" s="1168"/>
      <c r="NIU43" s="1166"/>
      <c r="NIV43" s="1167"/>
      <c r="NIW43" s="1168"/>
      <c r="NIX43" s="1168"/>
      <c r="NIY43" s="1166"/>
      <c r="NIZ43" s="1167"/>
      <c r="NJA43" s="1168"/>
      <c r="NJB43" s="1168"/>
      <c r="NJC43" s="1166"/>
      <c r="NJD43" s="1167"/>
      <c r="NJE43" s="1168"/>
      <c r="NJF43" s="1168"/>
      <c r="NJG43" s="1166"/>
      <c r="NJH43" s="1167"/>
      <c r="NJI43" s="1168"/>
      <c r="NJJ43" s="1168"/>
      <c r="NJK43" s="1166"/>
      <c r="NJL43" s="1167"/>
      <c r="NJM43" s="1168"/>
      <c r="NJN43" s="1168"/>
      <c r="NJO43" s="1166"/>
      <c r="NJP43" s="1167"/>
      <c r="NJQ43" s="1168"/>
      <c r="NJR43" s="1168"/>
      <c r="NJS43" s="1166"/>
      <c r="NJT43" s="1167"/>
      <c r="NJU43" s="1168"/>
      <c r="NJV43" s="1168"/>
      <c r="NJW43" s="1166"/>
      <c r="NJX43" s="1167"/>
      <c r="NJY43" s="1168"/>
      <c r="NJZ43" s="1168"/>
      <c r="NKA43" s="1166"/>
      <c r="NKB43" s="1167"/>
      <c r="NKC43" s="1168"/>
      <c r="NKD43" s="1168"/>
      <c r="NKE43" s="1166"/>
      <c r="NKF43" s="1167"/>
      <c r="NKG43" s="1168"/>
      <c r="NKH43" s="1168"/>
      <c r="NKI43" s="1166"/>
      <c r="NKJ43" s="1167"/>
      <c r="NKK43" s="1168"/>
      <c r="NKL43" s="1168"/>
      <c r="NKM43" s="1166"/>
      <c r="NKN43" s="1167"/>
      <c r="NKO43" s="1168"/>
      <c r="NKP43" s="1168"/>
      <c r="NKQ43" s="1166"/>
      <c r="NKR43" s="1167"/>
      <c r="NKS43" s="1168"/>
      <c r="NKT43" s="1168"/>
      <c r="NKU43" s="1166"/>
      <c r="NKV43" s="1167"/>
      <c r="NKW43" s="1168"/>
      <c r="NKX43" s="1168"/>
      <c r="NKY43" s="1166"/>
      <c r="NKZ43" s="1167"/>
      <c r="NLA43" s="1168"/>
      <c r="NLB43" s="1168"/>
      <c r="NLC43" s="1166"/>
      <c r="NLD43" s="1167"/>
      <c r="NLE43" s="1168"/>
      <c r="NLF43" s="1168"/>
      <c r="NLG43" s="1166"/>
      <c r="NLH43" s="1167"/>
      <c r="NLI43" s="1168"/>
      <c r="NLJ43" s="1168"/>
      <c r="NLK43" s="1166"/>
      <c r="NLL43" s="1167"/>
      <c r="NLM43" s="1168"/>
      <c r="NLN43" s="1168"/>
      <c r="NLO43" s="1166"/>
      <c r="NLP43" s="1167"/>
      <c r="NLQ43" s="1168"/>
      <c r="NLR43" s="1168"/>
      <c r="NLS43" s="1166"/>
      <c r="NLT43" s="1167"/>
      <c r="NLU43" s="1168"/>
      <c r="NLV43" s="1168"/>
      <c r="NLW43" s="1166"/>
      <c r="NLX43" s="1167"/>
      <c r="NLY43" s="1168"/>
      <c r="NLZ43" s="1168"/>
      <c r="NMA43" s="1166"/>
      <c r="NMB43" s="1167"/>
      <c r="NMC43" s="1168"/>
      <c r="NMD43" s="1168"/>
      <c r="NME43" s="1166"/>
      <c r="NMF43" s="1167"/>
      <c r="NMG43" s="1168"/>
      <c r="NMH43" s="1168"/>
      <c r="NMI43" s="1166"/>
      <c r="NMJ43" s="1167"/>
      <c r="NMK43" s="1168"/>
      <c r="NML43" s="1168"/>
      <c r="NMM43" s="1166"/>
      <c r="NMN43" s="1167"/>
      <c r="NMO43" s="1168"/>
      <c r="NMP43" s="1168"/>
      <c r="NMQ43" s="1166"/>
      <c r="NMR43" s="1167"/>
      <c r="NMS43" s="1168"/>
      <c r="NMT43" s="1168"/>
      <c r="NMU43" s="1166"/>
      <c r="NMV43" s="1167"/>
      <c r="NMW43" s="1168"/>
      <c r="NMX43" s="1168"/>
      <c r="NMY43" s="1166"/>
      <c r="NMZ43" s="1167"/>
      <c r="NNA43" s="1168"/>
      <c r="NNB43" s="1168"/>
      <c r="NNC43" s="1166"/>
      <c r="NND43" s="1167"/>
      <c r="NNE43" s="1168"/>
      <c r="NNF43" s="1168"/>
      <c r="NNG43" s="1166"/>
      <c r="NNH43" s="1167"/>
      <c r="NNI43" s="1168"/>
      <c r="NNJ43" s="1168"/>
      <c r="NNK43" s="1166"/>
      <c r="NNL43" s="1167"/>
      <c r="NNM43" s="1168"/>
      <c r="NNN43" s="1168"/>
      <c r="NNO43" s="1166"/>
      <c r="NNP43" s="1167"/>
      <c r="NNQ43" s="1168"/>
      <c r="NNR43" s="1168"/>
      <c r="NNS43" s="1166"/>
      <c r="NNT43" s="1167"/>
      <c r="NNU43" s="1168"/>
      <c r="NNV43" s="1168"/>
      <c r="NNW43" s="1166"/>
      <c r="NNX43" s="1167"/>
      <c r="NNY43" s="1168"/>
      <c r="NNZ43" s="1168"/>
      <c r="NOA43" s="1166"/>
      <c r="NOB43" s="1167"/>
      <c r="NOC43" s="1168"/>
      <c r="NOD43" s="1168"/>
      <c r="NOE43" s="1166"/>
      <c r="NOF43" s="1167"/>
      <c r="NOG43" s="1168"/>
      <c r="NOH43" s="1168"/>
      <c r="NOI43" s="1166"/>
      <c r="NOJ43" s="1167"/>
      <c r="NOK43" s="1168"/>
      <c r="NOL43" s="1168"/>
      <c r="NOM43" s="1166"/>
      <c r="NON43" s="1167"/>
      <c r="NOO43" s="1168"/>
      <c r="NOP43" s="1168"/>
      <c r="NOQ43" s="1166"/>
      <c r="NOR43" s="1167"/>
      <c r="NOS43" s="1168"/>
      <c r="NOT43" s="1168"/>
      <c r="NOU43" s="1166"/>
      <c r="NOV43" s="1167"/>
      <c r="NOW43" s="1168"/>
      <c r="NOX43" s="1168"/>
      <c r="NOY43" s="1166"/>
      <c r="NOZ43" s="1167"/>
      <c r="NPA43" s="1168"/>
      <c r="NPB43" s="1168"/>
      <c r="NPC43" s="1166"/>
      <c r="NPD43" s="1167"/>
      <c r="NPE43" s="1168"/>
      <c r="NPF43" s="1168"/>
      <c r="NPG43" s="1166"/>
      <c r="NPH43" s="1167"/>
      <c r="NPI43" s="1168"/>
      <c r="NPJ43" s="1168"/>
      <c r="NPK43" s="1166"/>
      <c r="NPL43" s="1167"/>
      <c r="NPM43" s="1168"/>
      <c r="NPN43" s="1168"/>
      <c r="NPO43" s="1166"/>
      <c r="NPP43" s="1167"/>
      <c r="NPQ43" s="1168"/>
      <c r="NPR43" s="1168"/>
      <c r="NPS43" s="1166"/>
      <c r="NPT43" s="1167"/>
      <c r="NPU43" s="1168"/>
      <c r="NPV43" s="1168"/>
      <c r="NPW43" s="1166"/>
      <c r="NPX43" s="1167"/>
      <c r="NPY43" s="1168"/>
      <c r="NPZ43" s="1168"/>
      <c r="NQA43" s="1166"/>
      <c r="NQB43" s="1167"/>
      <c r="NQC43" s="1168"/>
      <c r="NQD43" s="1168"/>
      <c r="NQE43" s="1166"/>
      <c r="NQF43" s="1167"/>
      <c r="NQG43" s="1168"/>
      <c r="NQH43" s="1168"/>
      <c r="NQI43" s="1166"/>
      <c r="NQJ43" s="1167"/>
      <c r="NQK43" s="1168"/>
      <c r="NQL43" s="1168"/>
      <c r="NQM43" s="1166"/>
      <c r="NQN43" s="1167"/>
      <c r="NQO43" s="1168"/>
      <c r="NQP43" s="1168"/>
      <c r="NQQ43" s="1166"/>
      <c r="NQR43" s="1167"/>
      <c r="NQS43" s="1168"/>
      <c r="NQT43" s="1168"/>
      <c r="NQU43" s="1166"/>
      <c r="NQV43" s="1167"/>
      <c r="NQW43" s="1168"/>
      <c r="NQX43" s="1168"/>
      <c r="NQY43" s="1166"/>
      <c r="NQZ43" s="1167"/>
      <c r="NRA43" s="1168"/>
      <c r="NRB43" s="1168"/>
      <c r="NRC43" s="1166"/>
      <c r="NRD43" s="1167"/>
      <c r="NRE43" s="1168"/>
      <c r="NRF43" s="1168"/>
      <c r="NRG43" s="1166"/>
      <c r="NRH43" s="1167"/>
      <c r="NRI43" s="1168"/>
      <c r="NRJ43" s="1168"/>
      <c r="NRK43" s="1166"/>
      <c r="NRL43" s="1167"/>
      <c r="NRM43" s="1168"/>
      <c r="NRN43" s="1168"/>
      <c r="NRO43" s="1166"/>
      <c r="NRP43" s="1167"/>
      <c r="NRQ43" s="1168"/>
      <c r="NRR43" s="1168"/>
      <c r="NRS43" s="1166"/>
      <c r="NRT43" s="1167"/>
      <c r="NRU43" s="1168"/>
      <c r="NRV43" s="1168"/>
      <c r="NRW43" s="1166"/>
      <c r="NRX43" s="1167"/>
      <c r="NRY43" s="1168"/>
      <c r="NRZ43" s="1168"/>
      <c r="NSA43" s="1166"/>
      <c r="NSB43" s="1167"/>
      <c r="NSC43" s="1168"/>
      <c r="NSD43" s="1168"/>
      <c r="NSE43" s="1166"/>
      <c r="NSF43" s="1167"/>
      <c r="NSG43" s="1168"/>
      <c r="NSH43" s="1168"/>
      <c r="NSI43" s="1166"/>
      <c r="NSJ43" s="1167"/>
      <c r="NSK43" s="1168"/>
      <c r="NSL43" s="1168"/>
      <c r="NSM43" s="1166"/>
      <c r="NSN43" s="1167"/>
      <c r="NSO43" s="1168"/>
      <c r="NSP43" s="1168"/>
      <c r="NSQ43" s="1166"/>
      <c r="NSR43" s="1167"/>
      <c r="NSS43" s="1168"/>
      <c r="NST43" s="1168"/>
      <c r="NSU43" s="1166"/>
      <c r="NSV43" s="1167"/>
      <c r="NSW43" s="1168"/>
      <c r="NSX43" s="1168"/>
      <c r="NSY43" s="1166"/>
      <c r="NSZ43" s="1167"/>
      <c r="NTA43" s="1168"/>
      <c r="NTB43" s="1168"/>
      <c r="NTC43" s="1166"/>
      <c r="NTD43" s="1167"/>
      <c r="NTE43" s="1168"/>
      <c r="NTF43" s="1168"/>
      <c r="NTG43" s="1166"/>
      <c r="NTH43" s="1167"/>
      <c r="NTI43" s="1168"/>
      <c r="NTJ43" s="1168"/>
      <c r="NTK43" s="1166"/>
      <c r="NTL43" s="1167"/>
      <c r="NTM43" s="1168"/>
      <c r="NTN43" s="1168"/>
      <c r="NTO43" s="1166"/>
      <c r="NTP43" s="1167"/>
      <c r="NTQ43" s="1168"/>
      <c r="NTR43" s="1168"/>
      <c r="NTS43" s="1166"/>
      <c r="NTT43" s="1167"/>
      <c r="NTU43" s="1168"/>
      <c r="NTV43" s="1168"/>
      <c r="NTW43" s="1166"/>
      <c r="NTX43" s="1167"/>
      <c r="NTY43" s="1168"/>
      <c r="NTZ43" s="1168"/>
      <c r="NUA43" s="1166"/>
      <c r="NUB43" s="1167"/>
      <c r="NUC43" s="1168"/>
      <c r="NUD43" s="1168"/>
      <c r="NUE43" s="1166"/>
      <c r="NUF43" s="1167"/>
      <c r="NUG43" s="1168"/>
      <c r="NUH43" s="1168"/>
      <c r="NUI43" s="1166"/>
      <c r="NUJ43" s="1167"/>
      <c r="NUK43" s="1168"/>
      <c r="NUL43" s="1168"/>
      <c r="NUM43" s="1166"/>
      <c r="NUN43" s="1167"/>
      <c r="NUO43" s="1168"/>
      <c r="NUP43" s="1168"/>
      <c r="NUQ43" s="1166"/>
      <c r="NUR43" s="1167"/>
      <c r="NUS43" s="1168"/>
      <c r="NUT43" s="1168"/>
      <c r="NUU43" s="1166"/>
      <c r="NUV43" s="1167"/>
      <c r="NUW43" s="1168"/>
      <c r="NUX43" s="1168"/>
      <c r="NUY43" s="1166"/>
      <c r="NUZ43" s="1167"/>
      <c r="NVA43" s="1168"/>
      <c r="NVB43" s="1168"/>
      <c r="NVC43" s="1166"/>
      <c r="NVD43" s="1167"/>
      <c r="NVE43" s="1168"/>
      <c r="NVF43" s="1168"/>
      <c r="NVG43" s="1166"/>
      <c r="NVH43" s="1167"/>
      <c r="NVI43" s="1168"/>
      <c r="NVJ43" s="1168"/>
      <c r="NVK43" s="1166"/>
      <c r="NVL43" s="1167"/>
      <c r="NVM43" s="1168"/>
      <c r="NVN43" s="1168"/>
      <c r="NVO43" s="1166"/>
      <c r="NVP43" s="1167"/>
      <c r="NVQ43" s="1168"/>
      <c r="NVR43" s="1168"/>
      <c r="NVS43" s="1166"/>
      <c r="NVT43" s="1167"/>
      <c r="NVU43" s="1168"/>
      <c r="NVV43" s="1168"/>
      <c r="NVW43" s="1166"/>
      <c r="NVX43" s="1167"/>
      <c r="NVY43" s="1168"/>
      <c r="NVZ43" s="1168"/>
      <c r="NWA43" s="1166"/>
      <c r="NWB43" s="1167"/>
      <c r="NWC43" s="1168"/>
      <c r="NWD43" s="1168"/>
      <c r="NWE43" s="1166"/>
      <c r="NWF43" s="1167"/>
      <c r="NWG43" s="1168"/>
      <c r="NWH43" s="1168"/>
      <c r="NWI43" s="1166"/>
      <c r="NWJ43" s="1167"/>
      <c r="NWK43" s="1168"/>
      <c r="NWL43" s="1168"/>
      <c r="NWM43" s="1166"/>
      <c r="NWN43" s="1167"/>
      <c r="NWO43" s="1168"/>
      <c r="NWP43" s="1168"/>
      <c r="NWQ43" s="1166"/>
      <c r="NWR43" s="1167"/>
      <c r="NWS43" s="1168"/>
      <c r="NWT43" s="1168"/>
      <c r="NWU43" s="1166"/>
      <c r="NWV43" s="1167"/>
      <c r="NWW43" s="1168"/>
      <c r="NWX43" s="1168"/>
      <c r="NWY43" s="1166"/>
      <c r="NWZ43" s="1167"/>
      <c r="NXA43" s="1168"/>
      <c r="NXB43" s="1168"/>
      <c r="NXC43" s="1166"/>
      <c r="NXD43" s="1167"/>
      <c r="NXE43" s="1168"/>
      <c r="NXF43" s="1168"/>
      <c r="NXG43" s="1166"/>
      <c r="NXH43" s="1167"/>
      <c r="NXI43" s="1168"/>
      <c r="NXJ43" s="1168"/>
      <c r="NXK43" s="1166"/>
      <c r="NXL43" s="1167"/>
      <c r="NXM43" s="1168"/>
      <c r="NXN43" s="1168"/>
      <c r="NXO43" s="1166"/>
      <c r="NXP43" s="1167"/>
      <c r="NXQ43" s="1168"/>
      <c r="NXR43" s="1168"/>
      <c r="NXS43" s="1166"/>
      <c r="NXT43" s="1167"/>
      <c r="NXU43" s="1168"/>
      <c r="NXV43" s="1168"/>
      <c r="NXW43" s="1166"/>
      <c r="NXX43" s="1167"/>
      <c r="NXY43" s="1168"/>
      <c r="NXZ43" s="1168"/>
      <c r="NYA43" s="1166"/>
      <c r="NYB43" s="1167"/>
      <c r="NYC43" s="1168"/>
      <c r="NYD43" s="1168"/>
      <c r="NYE43" s="1166"/>
      <c r="NYF43" s="1167"/>
      <c r="NYG43" s="1168"/>
      <c r="NYH43" s="1168"/>
      <c r="NYI43" s="1166"/>
      <c r="NYJ43" s="1167"/>
      <c r="NYK43" s="1168"/>
      <c r="NYL43" s="1168"/>
      <c r="NYM43" s="1166"/>
      <c r="NYN43" s="1167"/>
      <c r="NYO43" s="1168"/>
      <c r="NYP43" s="1168"/>
      <c r="NYQ43" s="1166"/>
      <c r="NYR43" s="1167"/>
      <c r="NYS43" s="1168"/>
      <c r="NYT43" s="1168"/>
      <c r="NYU43" s="1166"/>
      <c r="NYV43" s="1167"/>
      <c r="NYW43" s="1168"/>
      <c r="NYX43" s="1168"/>
      <c r="NYY43" s="1166"/>
      <c r="NYZ43" s="1167"/>
      <c r="NZA43" s="1168"/>
      <c r="NZB43" s="1168"/>
      <c r="NZC43" s="1166"/>
      <c r="NZD43" s="1167"/>
      <c r="NZE43" s="1168"/>
      <c r="NZF43" s="1168"/>
      <c r="NZG43" s="1166"/>
      <c r="NZH43" s="1167"/>
      <c r="NZI43" s="1168"/>
      <c r="NZJ43" s="1168"/>
      <c r="NZK43" s="1166"/>
      <c r="NZL43" s="1167"/>
      <c r="NZM43" s="1168"/>
      <c r="NZN43" s="1168"/>
      <c r="NZO43" s="1166"/>
      <c r="NZP43" s="1167"/>
      <c r="NZQ43" s="1168"/>
      <c r="NZR43" s="1168"/>
      <c r="NZS43" s="1166"/>
      <c r="NZT43" s="1167"/>
      <c r="NZU43" s="1168"/>
      <c r="NZV43" s="1168"/>
      <c r="NZW43" s="1166"/>
      <c r="NZX43" s="1167"/>
      <c r="NZY43" s="1168"/>
      <c r="NZZ43" s="1168"/>
      <c r="OAA43" s="1166"/>
      <c r="OAB43" s="1167"/>
      <c r="OAC43" s="1168"/>
      <c r="OAD43" s="1168"/>
      <c r="OAE43" s="1166"/>
      <c r="OAF43" s="1167"/>
      <c r="OAG43" s="1168"/>
      <c r="OAH43" s="1168"/>
      <c r="OAI43" s="1166"/>
      <c r="OAJ43" s="1167"/>
      <c r="OAK43" s="1168"/>
      <c r="OAL43" s="1168"/>
      <c r="OAM43" s="1166"/>
      <c r="OAN43" s="1167"/>
      <c r="OAO43" s="1168"/>
      <c r="OAP43" s="1168"/>
      <c r="OAQ43" s="1166"/>
      <c r="OAR43" s="1167"/>
      <c r="OAS43" s="1168"/>
      <c r="OAT43" s="1168"/>
      <c r="OAU43" s="1166"/>
      <c r="OAV43" s="1167"/>
      <c r="OAW43" s="1168"/>
      <c r="OAX43" s="1168"/>
      <c r="OAY43" s="1166"/>
      <c r="OAZ43" s="1167"/>
      <c r="OBA43" s="1168"/>
      <c r="OBB43" s="1168"/>
      <c r="OBC43" s="1166"/>
      <c r="OBD43" s="1167"/>
      <c r="OBE43" s="1168"/>
      <c r="OBF43" s="1168"/>
      <c r="OBG43" s="1166"/>
      <c r="OBH43" s="1167"/>
      <c r="OBI43" s="1168"/>
      <c r="OBJ43" s="1168"/>
      <c r="OBK43" s="1166"/>
      <c r="OBL43" s="1167"/>
      <c r="OBM43" s="1168"/>
      <c r="OBN43" s="1168"/>
      <c r="OBO43" s="1166"/>
      <c r="OBP43" s="1167"/>
      <c r="OBQ43" s="1168"/>
      <c r="OBR43" s="1168"/>
      <c r="OBS43" s="1166"/>
      <c r="OBT43" s="1167"/>
      <c r="OBU43" s="1168"/>
      <c r="OBV43" s="1168"/>
      <c r="OBW43" s="1166"/>
      <c r="OBX43" s="1167"/>
      <c r="OBY43" s="1168"/>
      <c r="OBZ43" s="1168"/>
      <c r="OCA43" s="1166"/>
      <c r="OCB43" s="1167"/>
      <c r="OCC43" s="1168"/>
      <c r="OCD43" s="1168"/>
      <c r="OCE43" s="1166"/>
      <c r="OCF43" s="1167"/>
      <c r="OCG43" s="1168"/>
      <c r="OCH43" s="1168"/>
      <c r="OCI43" s="1166"/>
      <c r="OCJ43" s="1167"/>
      <c r="OCK43" s="1168"/>
      <c r="OCL43" s="1168"/>
      <c r="OCM43" s="1166"/>
      <c r="OCN43" s="1167"/>
      <c r="OCO43" s="1168"/>
      <c r="OCP43" s="1168"/>
      <c r="OCQ43" s="1166"/>
      <c r="OCR43" s="1167"/>
      <c r="OCS43" s="1168"/>
      <c r="OCT43" s="1168"/>
      <c r="OCU43" s="1166"/>
      <c r="OCV43" s="1167"/>
      <c r="OCW43" s="1168"/>
      <c r="OCX43" s="1168"/>
      <c r="OCY43" s="1166"/>
      <c r="OCZ43" s="1167"/>
      <c r="ODA43" s="1168"/>
      <c r="ODB43" s="1168"/>
      <c r="ODC43" s="1166"/>
      <c r="ODD43" s="1167"/>
      <c r="ODE43" s="1168"/>
      <c r="ODF43" s="1168"/>
      <c r="ODG43" s="1166"/>
      <c r="ODH43" s="1167"/>
      <c r="ODI43" s="1168"/>
      <c r="ODJ43" s="1168"/>
      <c r="ODK43" s="1166"/>
      <c r="ODL43" s="1167"/>
      <c r="ODM43" s="1168"/>
      <c r="ODN43" s="1168"/>
      <c r="ODO43" s="1166"/>
      <c r="ODP43" s="1167"/>
      <c r="ODQ43" s="1168"/>
      <c r="ODR43" s="1168"/>
      <c r="ODS43" s="1166"/>
      <c r="ODT43" s="1167"/>
      <c r="ODU43" s="1168"/>
      <c r="ODV43" s="1168"/>
      <c r="ODW43" s="1166"/>
      <c r="ODX43" s="1167"/>
      <c r="ODY43" s="1168"/>
      <c r="ODZ43" s="1168"/>
      <c r="OEA43" s="1166"/>
      <c r="OEB43" s="1167"/>
      <c r="OEC43" s="1168"/>
      <c r="OED43" s="1168"/>
      <c r="OEE43" s="1166"/>
      <c r="OEF43" s="1167"/>
      <c r="OEG43" s="1168"/>
      <c r="OEH43" s="1168"/>
      <c r="OEI43" s="1166"/>
      <c r="OEJ43" s="1167"/>
      <c r="OEK43" s="1168"/>
      <c r="OEL43" s="1168"/>
      <c r="OEM43" s="1166"/>
      <c r="OEN43" s="1167"/>
      <c r="OEO43" s="1168"/>
      <c r="OEP43" s="1168"/>
      <c r="OEQ43" s="1166"/>
      <c r="OER43" s="1167"/>
      <c r="OES43" s="1168"/>
      <c r="OET43" s="1168"/>
      <c r="OEU43" s="1166"/>
      <c r="OEV43" s="1167"/>
      <c r="OEW43" s="1168"/>
      <c r="OEX43" s="1168"/>
      <c r="OEY43" s="1166"/>
      <c r="OEZ43" s="1167"/>
      <c r="OFA43" s="1168"/>
      <c r="OFB43" s="1168"/>
      <c r="OFC43" s="1166"/>
      <c r="OFD43" s="1167"/>
      <c r="OFE43" s="1168"/>
      <c r="OFF43" s="1168"/>
      <c r="OFG43" s="1166"/>
      <c r="OFH43" s="1167"/>
      <c r="OFI43" s="1168"/>
      <c r="OFJ43" s="1168"/>
      <c r="OFK43" s="1166"/>
      <c r="OFL43" s="1167"/>
      <c r="OFM43" s="1168"/>
      <c r="OFN43" s="1168"/>
      <c r="OFO43" s="1166"/>
      <c r="OFP43" s="1167"/>
      <c r="OFQ43" s="1168"/>
      <c r="OFR43" s="1168"/>
      <c r="OFS43" s="1166"/>
      <c r="OFT43" s="1167"/>
      <c r="OFU43" s="1168"/>
      <c r="OFV43" s="1168"/>
      <c r="OFW43" s="1166"/>
      <c r="OFX43" s="1167"/>
      <c r="OFY43" s="1168"/>
      <c r="OFZ43" s="1168"/>
      <c r="OGA43" s="1166"/>
      <c r="OGB43" s="1167"/>
      <c r="OGC43" s="1168"/>
      <c r="OGD43" s="1168"/>
      <c r="OGE43" s="1166"/>
      <c r="OGF43" s="1167"/>
      <c r="OGG43" s="1168"/>
      <c r="OGH43" s="1168"/>
      <c r="OGI43" s="1166"/>
      <c r="OGJ43" s="1167"/>
      <c r="OGK43" s="1168"/>
      <c r="OGL43" s="1168"/>
      <c r="OGM43" s="1166"/>
      <c r="OGN43" s="1167"/>
      <c r="OGO43" s="1168"/>
      <c r="OGP43" s="1168"/>
      <c r="OGQ43" s="1166"/>
      <c r="OGR43" s="1167"/>
      <c r="OGS43" s="1168"/>
      <c r="OGT43" s="1168"/>
      <c r="OGU43" s="1166"/>
      <c r="OGV43" s="1167"/>
      <c r="OGW43" s="1168"/>
      <c r="OGX43" s="1168"/>
      <c r="OGY43" s="1166"/>
      <c r="OGZ43" s="1167"/>
      <c r="OHA43" s="1168"/>
      <c r="OHB43" s="1168"/>
      <c r="OHC43" s="1166"/>
      <c r="OHD43" s="1167"/>
      <c r="OHE43" s="1168"/>
      <c r="OHF43" s="1168"/>
      <c r="OHG43" s="1166"/>
      <c r="OHH43" s="1167"/>
      <c r="OHI43" s="1168"/>
      <c r="OHJ43" s="1168"/>
      <c r="OHK43" s="1166"/>
      <c r="OHL43" s="1167"/>
      <c r="OHM43" s="1168"/>
      <c r="OHN43" s="1168"/>
      <c r="OHO43" s="1166"/>
      <c r="OHP43" s="1167"/>
      <c r="OHQ43" s="1168"/>
      <c r="OHR43" s="1168"/>
      <c r="OHS43" s="1166"/>
      <c r="OHT43" s="1167"/>
      <c r="OHU43" s="1168"/>
      <c r="OHV43" s="1168"/>
      <c r="OHW43" s="1166"/>
      <c r="OHX43" s="1167"/>
      <c r="OHY43" s="1168"/>
      <c r="OHZ43" s="1168"/>
      <c r="OIA43" s="1166"/>
      <c r="OIB43" s="1167"/>
      <c r="OIC43" s="1168"/>
      <c r="OID43" s="1168"/>
      <c r="OIE43" s="1166"/>
      <c r="OIF43" s="1167"/>
      <c r="OIG43" s="1168"/>
      <c r="OIH43" s="1168"/>
      <c r="OII43" s="1166"/>
      <c r="OIJ43" s="1167"/>
      <c r="OIK43" s="1168"/>
      <c r="OIL43" s="1168"/>
      <c r="OIM43" s="1166"/>
      <c r="OIN43" s="1167"/>
      <c r="OIO43" s="1168"/>
      <c r="OIP43" s="1168"/>
      <c r="OIQ43" s="1166"/>
      <c r="OIR43" s="1167"/>
      <c r="OIS43" s="1168"/>
      <c r="OIT43" s="1168"/>
      <c r="OIU43" s="1166"/>
      <c r="OIV43" s="1167"/>
      <c r="OIW43" s="1168"/>
      <c r="OIX43" s="1168"/>
      <c r="OIY43" s="1166"/>
      <c r="OIZ43" s="1167"/>
      <c r="OJA43" s="1168"/>
      <c r="OJB43" s="1168"/>
      <c r="OJC43" s="1166"/>
      <c r="OJD43" s="1167"/>
      <c r="OJE43" s="1168"/>
      <c r="OJF43" s="1168"/>
      <c r="OJG43" s="1166"/>
      <c r="OJH43" s="1167"/>
      <c r="OJI43" s="1168"/>
      <c r="OJJ43" s="1168"/>
      <c r="OJK43" s="1166"/>
      <c r="OJL43" s="1167"/>
      <c r="OJM43" s="1168"/>
      <c r="OJN43" s="1168"/>
      <c r="OJO43" s="1166"/>
      <c r="OJP43" s="1167"/>
      <c r="OJQ43" s="1168"/>
      <c r="OJR43" s="1168"/>
      <c r="OJS43" s="1166"/>
      <c r="OJT43" s="1167"/>
      <c r="OJU43" s="1168"/>
      <c r="OJV43" s="1168"/>
      <c r="OJW43" s="1166"/>
      <c r="OJX43" s="1167"/>
      <c r="OJY43" s="1168"/>
      <c r="OJZ43" s="1168"/>
      <c r="OKA43" s="1166"/>
      <c r="OKB43" s="1167"/>
      <c r="OKC43" s="1168"/>
      <c r="OKD43" s="1168"/>
      <c r="OKE43" s="1166"/>
      <c r="OKF43" s="1167"/>
      <c r="OKG43" s="1168"/>
      <c r="OKH43" s="1168"/>
      <c r="OKI43" s="1166"/>
      <c r="OKJ43" s="1167"/>
      <c r="OKK43" s="1168"/>
      <c r="OKL43" s="1168"/>
      <c r="OKM43" s="1166"/>
      <c r="OKN43" s="1167"/>
      <c r="OKO43" s="1168"/>
      <c r="OKP43" s="1168"/>
      <c r="OKQ43" s="1166"/>
      <c r="OKR43" s="1167"/>
      <c r="OKS43" s="1168"/>
      <c r="OKT43" s="1168"/>
      <c r="OKU43" s="1166"/>
      <c r="OKV43" s="1167"/>
      <c r="OKW43" s="1168"/>
      <c r="OKX43" s="1168"/>
      <c r="OKY43" s="1166"/>
      <c r="OKZ43" s="1167"/>
      <c r="OLA43" s="1168"/>
      <c r="OLB43" s="1168"/>
      <c r="OLC43" s="1166"/>
      <c r="OLD43" s="1167"/>
      <c r="OLE43" s="1168"/>
      <c r="OLF43" s="1168"/>
      <c r="OLG43" s="1166"/>
      <c r="OLH43" s="1167"/>
      <c r="OLI43" s="1168"/>
      <c r="OLJ43" s="1168"/>
      <c r="OLK43" s="1166"/>
      <c r="OLL43" s="1167"/>
      <c r="OLM43" s="1168"/>
      <c r="OLN43" s="1168"/>
      <c r="OLO43" s="1166"/>
      <c r="OLP43" s="1167"/>
      <c r="OLQ43" s="1168"/>
      <c r="OLR43" s="1168"/>
      <c r="OLS43" s="1166"/>
      <c r="OLT43" s="1167"/>
      <c r="OLU43" s="1168"/>
      <c r="OLV43" s="1168"/>
      <c r="OLW43" s="1166"/>
      <c r="OLX43" s="1167"/>
      <c r="OLY43" s="1168"/>
      <c r="OLZ43" s="1168"/>
      <c r="OMA43" s="1166"/>
      <c r="OMB43" s="1167"/>
      <c r="OMC43" s="1168"/>
      <c r="OMD43" s="1168"/>
      <c r="OME43" s="1166"/>
      <c r="OMF43" s="1167"/>
      <c r="OMG43" s="1168"/>
      <c r="OMH43" s="1168"/>
      <c r="OMI43" s="1166"/>
      <c r="OMJ43" s="1167"/>
      <c r="OMK43" s="1168"/>
      <c r="OML43" s="1168"/>
      <c r="OMM43" s="1166"/>
      <c r="OMN43" s="1167"/>
      <c r="OMO43" s="1168"/>
      <c r="OMP43" s="1168"/>
      <c r="OMQ43" s="1166"/>
      <c r="OMR43" s="1167"/>
      <c r="OMS43" s="1168"/>
      <c r="OMT43" s="1168"/>
      <c r="OMU43" s="1166"/>
      <c r="OMV43" s="1167"/>
      <c r="OMW43" s="1168"/>
      <c r="OMX43" s="1168"/>
      <c r="OMY43" s="1166"/>
      <c r="OMZ43" s="1167"/>
      <c r="ONA43" s="1168"/>
      <c r="ONB43" s="1168"/>
      <c r="ONC43" s="1166"/>
      <c r="OND43" s="1167"/>
      <c r="ONE43" s="1168"/>
      <c r="ONF43" s="1168"/>
      <c r="ONG43" s="1166"/>
      <c r="ONH43" s="1167"/>
      <c r="ONI43" s="1168"/>
      <c r="ONJ43" s="1168"/>
      <c r="ONK43" s="1166"/>
      <c r="ONL43" s="1167"/>
      <c r="ONM43" s="1168"/>
      <c r="ONN43" s="1168"/>
      <c r="ONO43" s="1166"/>
      <c r="ONP43" s="1167"/>
      <c r="ONQ43" s="1168"/>
      <c r="ONR43" s="1168"/>
      <c r="ONS43" s="1166"/>
      <c r="ONT43" s="1167"/>
      <c r="ONU43" s="1168"/>
      <c r="ONV43" s="1168"/>
      <c r="ONW43" s="1166"/>
      <c r="ONX43" s="1167"/>
      <c r="ONY43" s="1168"/>
      <c r="ONZ43" s="1168"/>
      <c r="OOA43" s="1166"/>
      <c r="OOB43" s="1167"/>
      <c r="OOC43" s="1168"/>
      <c r="OOD43" s="1168"/>
      <c r="OOE43" s="1166"/>
      <c r="OOF43" s="1167"/>
      <c r="OOG43" s="1168"/>
      <c r="OOH43" s="1168"/>
      <c r="OOI43" s="1166"/>
      <c r="OOJ43" s="1167"/>
      <c r="OOK43" s="1168"/>
      <c r="OOL43" s="1168"/>
      <c r="OOM43" s="1166"/>
      <c r="OON43" s="1167"/>
      <c r="OOO43" s="1168"/>
      <c r="OOP43" s="1168"/>
      <c r="OOQ43" s="1166"/>
      <c r="OOR43" s="1167"/>
      <c r="OOS43" s="1168"/>
      <c r="OOT43" s="1168"/>
      <c r="OOU43" s="1166"/>
      <c r="OOV43" s="1167"/>
      <c r="OOW43" s="1168"/>
      <c r="OOX43" s="1168"/>
      <c r="OOY43" s="1166"/>
      <c r="OOZ43" s="1167"/>
      <c r="OPA43" s="1168"/>
      <c r="OPB43" s="1168"/>
      <c r="OPC43" s="1166"/>
      <c r="OPD43" s="1167"/>
      <c r="OPE43" s="1168"/>
      <c r="OPF43" s="1168"/>
      <c r="OPG43" s="1166"/>
      <c r="OPH43" s="1167"/>
      <c r="OPI43" s="1168"/>
      <c r="OPJ43" s="1168"/>
      <c r="OPK43" s="1166"/>
      <c r="OPL43" s="1167"/>
      <c r="OPM43" s="1168"/>
      <c r="OPN43" s="1168"/>
      <c r="OPO43" s="1166"/>
      <c r="OPP43" s="1167"/>
      <c r="OPQ43" s="1168"/>
      <c r="OPR43" s="1168"/>
      <c r="OPS43" s="1166"/>
      <c r="OPT43" s="1167"/>
      <c r="OPU43" s="1168"/>
      <c r="OPV43" s="1168"/>
      <c r="OPW43" s="1166"/>
      <c r="OPX43" s="1167"/>
      <c r="OPY43" s="1168"/>
      <c r="OPZ43" s="1168"/>
      <c r="OQA43" s="1166"/>
      <c r="OQB43" s="1167"/>
      <c r="OQC43" s="1168"/>
      <c r="OQD43" s="1168"/>
      <c r="OQE43" s="1166"/>
      <c r="OQF43" s="1167"/>
      <c r="OQG43" s="1168"/>
      <c r="OQH43" s="1168"/>
      <c r="OQI43" s="1166"/>
      <c r="OQJ43" s="1167"/>
      <c r="OQK43" s="1168"/>
      <c r="OQL43" s="1168"/>
      <c r="OQM43" s="1166"/>
      <c r="OQN43" s="1167"/>
      <c r="OQO43" s="1168"/>
      <c r="OQP43" s="1168"/>
      <c r="OQQ43" s="1166"/>
      <c r="OQR43" s="1167"/>
      <c r="OQS43" s="1168"/>
      <c r="OQT43" s="1168"/>
      <c r="OQU43" s="1166"/>
      <c r="OQV43" s="1167"/>
      <c r="OQW43" s="1168"/>
      <c r="OQX43" s="1168"/>
      <c r="OQY43" s="1166"/>
      <c r="OQZ43" s="1167"/>
      <c r="ORA43" s="1168"/>
      <c r="ORB43" s="1168"/>
      <c r="ORC43" s="1166"/>
      <c r="ORD43" s="1167"/>
      <c r="ORE43" s="1168"/>
      <c r="ORF43" s="1168"/>
      <c r="ORG43" s="1166"/>
      <c r="ORH43" s="1167"/>
      <c r="ORI43" s="1168"/>
      <c r="ORJ43" s="1168"/>
      <c r="ORK43" s="1166"/>
      <c r="ORL43" s="1167"/>
      <c r="ORM43" s="1168"/>
      <c r="ORN43" s="1168"/>
      <c r="ORO43" s="1166"/>
      <c r="ORP43" s="1167"/>
      <c r="ORQ43" s="1168"/>
      <c r="ORR43" s="1168"/>
      <c r="ORS43" s="1166"/>
      <c r="ORT43" s="1167"/>
      <c r="ORU43" s="1168"/>
      <c r="ORV43" s="1168"/>
      <c r="ORW43" s="1166"/>
      <c r="ORX43" s="1167"/>
      <c r="ORY43" s="1168"/>
      <c r="ORZ43" s="1168"/>
      <c r="OSA43" s="1166"/>
      <c r="OSB43" s="1167"/>
      <c r="OSC43" s="1168"/>
      <c r="OSD43" s="1168"/>
      <c r="OSE43" s="1166"/>
      <c r="OSF43" s="1167"/>
      <c r="OSG43" s="1168"/>
      <c r="OSH43" s="1168"/>
      <c r="OSI43" s="1166"/>
      <c r="OSJ43" s="1167"/>
      <c r="OSK43" s="1168"/>
      <c r="OSL43" s="1168"/>
      <c r="OSM43" s="1166"/>
      <c r="OSN43" s="1167"/>
      <c r="OSO43" s="1168"/>
      <c r="OSP43" s="1168"/>
      <c r="OSQ43" s="1166"/>
      <c r="OSR43" s="1167"/>
      <c r="OSS43" s="1168"/>
      <c r="OST43" s="1168"/>
      <c r="OSU43" s="1166"/>
      <c r="OSV43" s="1167"/>
      <c r="OSW43" s="1168"/>
      <c r="OSX43" s="1168"/>
      <c r="OSY43" s="1166"/>
      <c r="OSZ43" s="1167"/>
      <c r="OTA43" s="1168"/>
      <c r="OTB43" s="1168"/>
      <c r="OTC43" s="1166"/>
      <c r="OTD43" s="1167"/>
      <c r="OTE43" s="1168"/>
      <c r="OTF43" s="1168"/>
      <c r="OTG43" s="1166"/>
      <c r="OTH43" s="1167"/>
      <c r="OTI43" s="1168"/>
      <c r="OTJ43" s="1168"/>
      <c r="OTK43" s="1166"/>
      <c r="OTL43" s="1167"/>
      <c r="OTM43" s="1168"/>
      <c r="OTN43" s="1168"/>
      <c r="OTO43" s="1166"/>
      <c r="OTP43" s="1167"/>
      <c r="OTQ43" s="1168"/>
      <c r="OTR43" s="1168"/>
      <c r="OTS43" s="1166"/>
      <c r="OTT43" s="1167"/>
      <c r="OTU43" s="1168"/>
      <c r="OTV43" s="1168"/>
      <c r="OTW43" s="1166"/>
      <c r="OTX43" s="1167"/>
      <c r="OTY43" s="1168"/>
      <c r="OTZ43" s="1168"/>
      <c r="OUA43" s="1166"/>
      <c r="OUB43" s="1167"/>
      <c r="OUC43" s="1168"/>
      <c r="OUD43" s="1168"/>
      <c r="OUE43" s="1166"/>
      <c r="OUF43" s="1167"/>
      <c r="OUG43" s="1168"/>
      <c r="OUH43" s="1168"/>
      <c r="OUI43" s="1166"/>
      <c r="OUJ43" s="1167"/>
      <c r="OUK43" s="1168"/>
      <c r="OUL43" s="1168"/>
      <c r="OUM43" s="1166"/>
      <c r="OUN43" s="1167"/>
      <c r="OUO43" s="1168"/>
      <c r="OUP43" s="1168"/>
      <c r="OUQ43" s="1166"/>
      <c r="OUR43" s="1167"/>
      <c r="OUS43" s="1168"/>
      <c r="OUT43" s="1168"/>
      <c r="OUU43" s="1166"/>
      <c r="OUV43" s="1167"/>
      <c r="OUW43" s="1168"/>
      <c r="OUX43" s="1168"/>
      <c r="OUY43" s="1166"/>
      <c r="OUZ43" s="1167"/>
      <c r="OVA43" s="1168"/>
      <c r="OVB43" s="1168"/>
      <c r="OVC43" s="1166"/>
      <c r="OVD43" s="1167"/>
      <c r="OVE43" s="1168"/>
      <c r="OVF43" s="1168"/>
      <c r="OVG43" s="1166"/>
      <c r="OVH43" s="1167"/>
      <c r="OVI43" s="1168"/>
      <c r="OVJ43" s="1168"/>
      <c r="OVK43" s="1166"/>
      <c r="OVL43" s="1167"/>
      <c r="OVM43" s="1168"/>
      <c r="OVN43" s="1168"/>
      <c r="OVO43" s="1166"/>
      <c r="OVP43" s="1167"/>
      <c r="OVQ43" s="1168"/>
      <c r="OVR43" s="1168"/>
      <c r="OVS43" s="1166"/>
      <c r="OVT43" s="1167"/>
      <c r="OVU43" s="1168"/>
      <c r="OVV43" s="1168"/>
      <c r="OVW43" s="1166"/>
      <c r="OVX43" s="1167"/>
      <c r="OVY43" s="1168"/>
      <c r="OVZ43" s="1168"/>
      <c r="OWA43" s="1166"/>
      <c r="OWB43" s="1167"/>
      <c r="OWC43" s="1168"/>
      <c r="OWD43" s="1168"/>
      <c r="OWE43" s="1166"/>
      <c r="OWF43" s="1167"/>
      <c r="OWG43" s="1168"/>
      <c r="OWH43" s="1168"/>
      <c r="OWI43" s="1166"/>
      <c r="OWJ43" s="1167"/>
      <c r="OWK43" s="1168"/>
      <c r="OWL43" s="1168"/>
      <c r="OWM43" s="1166"/>
      <c r="OWN43" s="1167"/>
      <c r="OWO43" s="1168"/>
      <c r="OWP43" s="1168"/>
      <c r="OWQ43" s="1166"/>
      <c r="OWR43" s="1167"/>
      <c r="OWS43" s="1168"/>
      <c r="OWT43" s="1168"/>
      <c r="OWU43" s="1166"/>
      <c r="OWV43" s="1167"/>
      <c r="OWW43" s="1168"/>
      <c r="OWX43" s="1168"/>
      <c r="OWY43" s="1166"/>
      <c r="OWZ43" s="1167"/>
      <c r="OXA43" s="1168"/>
      <c r="OXB43" s="1168"/>
      <c r="OXC43" s="1166"/>
      <c r="OXD43" s="1167"/>
      <c r="OXE43" s="1168"/>
      <c r="OXF43" s="1168"/>
      <c r="OXG43" s="1166"/>
      <c r="OXH43" s="1167"/>
      <c r="OXI43" s="1168"/>
      <c r="OXJ43" s="1168"/>
      <c r="OXK43" s="1166"/>
      <c r="OXL43" s="1167"/>
      <c r="OXM43" s="1168"/>
      <c r="OXN43" s="1168"/>
      <c r="OXO43" s="1166"/>
      <c r="OXP43" s="1167"/>
      <c r="OXQ43" s="1168"/>
      <c r="OXR43" s="1168"/>
      <c r="OXS43" s="1166"/>
      <c r="OXT43" s="1167"/>
      <c r="OXU43" s="1168"/>
      <c r="OXV43" s="1168"/>
      <c r="OXW43" s="1166"/>
      <c r="OXX43" s="1167"/>
      <c r="OXY43" s="1168"/>
      <c r="OXZ43" s="1168"/>
      <c r="OYA43" s="1166"/>
      <c r="OYB43" s="1167"/>
      <c r="OYC43" s="1168"/>
      <c r="OYD43" s="1168"/>
      <c r="OYE43" s="1166"/>
      <c r="OYF43" s="1167"/>
      <c r="OYG43" s="1168"/>
      <c r="OYH43" s="1168"/>
      <c r="OYI43" s="1166"/>
      <c r="OYJ43" s="1167"/>
      <c r="OYK43" s="1168"/>
      <c r="OYL43" s="1168"/>
      <c r="OYM43" s="1166"/>
      <c r="OYN43" s="1167"/>
      <c r="OYO43" s="1168"/>
      <c r="OYP43" s="1168"/>
      <c r="OYQ43" s="1166"/>
      <c r="OYR43" s="1167"/>
      <c r="OYS43" s="1168"/>
      <c r="OYT43" s="1168"/>
      <c r="OYU43" s="1166"/>
      <c r="OYV43" s="1167"/>
      <c r="OYW43" s="1168"/>
      <c r="OYX43" s="1168"/>
      <c r="OYY43" s="1166"/>
      <c r="OYZ43" s="1167"/>
      <c r="OZA43" s="1168"/>
      <c r="OZB43" s="1168"/>
      <c r="OZC43" s="1166"/>
      <c r="OZD43" s="1167"/>
      <c r="OZE43" s="1168"/>
      <c r="OZF43" s="1168"/>
      <c r="OZG43" s="1166"/>
      <c r="OZH43" s="1167"/>
      <c r="OZI43" s="1168"/>
      <c r="OZJ43" s="1168"/>
      <c r="OZK43" s="1166"/>
      <c r="OZL43" s="1167"/>
      <c r="OZM43" s="1168"/>
      <c r="OZN43" s="1168"/>
      <c r="OZO43" s="1166"/>
      <c r="OZP43" s="1167"/>
      <c r="OZQ43" s="1168"/>
      <c r="OZR43" s="1168"/>
      <c r="OZS43" s="1166"/>
      <c r="OZT43" s="1167"/>
      <c r="OZU43" s="1168"/>
      <c r="OZV43" s="1168"/>
      <c r="OZW43" s="1166"/>
      <c r="OZX43" s="1167"/>
      <c r="OZY43" s="1168"/>
      <c r="OZZ43" s="1168"/>
      <c r="PAA43" s="1166"/>
      <c r="PAB43" s="1167"/>
      <c r="PAC43" s="1168"/>
      <c r="PAD43" s="1168"/>
      <c r="PAE43" s="1166"/>
      <c r="PAF43" s="1167"/>
      <c r="PAG43" s="1168"/>
      <c r="PAH43" s="1168"/>
      <c r="PAI43" s="1166"/>
      <c r="PAJ43" s="1167"/>
      <c r="PAK43" s="1168"/>
      <c r="PAL43" s="1168"/>
      <c r="PAM43" s="1166"/>
      <c r="PAN43" s="1167"/>
      <c r="PAO43" s="1168"/>
      <c r="PAP43" s="1168"/>
      <c r="PAQ43" s="1166"/>
      <c r="PAR43" s="1167"/>
      <c r="PAS43" s="1168"/>
      <c r="PAT43" s="1168"/>
      <c r="PAU43" s="1166"/>
      <c r="PAV43" s="1167"/>
      <c r="PAW43" s="1168"/>
      <c r="PAX43" s="1168"/>
      <c r="PAY43" s="1166"/>
      <c r="PAZ43" s="1167"/>
      <c r="PBA43" s="1168"/>
      <c r="PBB43" s="1168"/>
      <c r="PBC43" s="1166"/>
      <c r="PBD43" s="1167"/>
      <c r="PBE43" s="1168"/>
      <c r="PBF43" s="1168"/>
      <c r="PBG43" s="1166"/>
      <c r="PBH43" s="1167"/>
      <c r="PBI43" s="1168"/>
      <c r="PBJ43" s="1168"/>
      <c r="PBK43" s="1166"/>
      <c r="PBL43" s="1167"/>
      <c r="PBM43" s="1168"/>
      <c r="PBN43" s="1168"/>
      <c r="PBO43" s="1166"/>
      <c r="PBP43" s="1167"/>
      <c r="PBQ43" s="1168"/>
      <c r="PBR43" s="1168"/>
      <c r="PBS43" s="1166"/>
      <c r="PBT43" s="1167"/>
      <c r="PBU43" s="1168"/>
      <c r="PBV43" s="1168"/>
      <c r="PBW43" s="1166"/>
      <c r="PBX43" s="1167"/>
      <c r="PBY43" s="1168"/>
      <c r="PBZ43" s="1168"/>
      <c r="PCA43" s="1166"/>
      <c r="PCB43" s="1167"/>
      <c r="PCC43" s="1168"/>
      <c r="PCD43" s="1168"/>
      <c r="PCE43" s="1166"/>
      <c r="PCF43" s="1167"/>
      <c r="PCG43" s="1168"/>
      <c r="PCH43" s="1168"/>
      <c r="PCI43" s="1166"/>
      <c r="PCJ43" s="1167"/>
      <c r="PCK43" s="1168"/>
      <c r="PCL43" s="1168"/>
      <c r="PCM43" s="1166"/>
      <c r="PCN43" s="1167"/>
      <c r="PCO43" s="1168"/>
      <c r="PCP43" s="1168"/>
      <c r="PCQ43" s="1166"/>
      <c r="PCR43" s="1167"/>
      <c r="PCS43" s="1168"/>
      <c r="PCT43" s="1168"/>
      <c r="PCU43" s="1166"/>
      <c r="PCV43" s="1167"/>
      <c r="PCW43" s="1168"/>
      <c r="PCX43" s="1168"/>
      <c r="PCY43" s="1166"/>
      <c r="PCZ43" s="1167"/>
      <c r="PDA43" s="1168"/>
      <c r="PDB43" s="1168"/>
      <c r="PDC43" s="1166"/>
      <c r="PDD43" s="1167"/>
      <c r="PDE43" s="1168"/>
      <c r="PDF43" s="1168"/>
      <c r="PDG43" s="1166"/>
      <c r="PDH43" s="1167"/>
      <c r="PDI43" s="1168"/>
      <c r="PDJ43" s="1168"/>
      <c r="PDK43" s="1166"/>
      <c r="PDL43" s="1167"/>
      <c r="PDM43" s="1168"/>
      <c r="PDN43" s="1168"/>
      <c r="PDO43" s="1166"/>
      <c r="PDP43" s="1167"/>
      <c r="PDQ43" s="1168"/>
      <c r="PDR43" s="1168"/>
      <c r="PDS43" s="1166"/>
      <c r="PDT43" s="1167"/>
      <c r="PDU43" s="1168"/>
      <c r="PDV43" s="1168"/>
      <c r="PDW43" s="1166"/>
      <c r="PDX43" s="1167"/>
      <c r="PDY43" s="1168"/>
      <c r="PDZ43" s="1168"/>
      <c r="PEA43" s="1166"/>
      <c r="PEB43" s="1167"/>
      <c r="PEC43" s="1168"/>
      <c r="PED43" s="1168"/>
      <c r="PEE43" s="1166"/>
      <c r="PEF43" s="1167"/>
      <c r="PEG43" s="1168"/>
      <c r="PEH43" s="1168"/>
      <c r="PEI43" s="1166"/>
      <c r="PEJ43" s="1167"/>
      <c r="PEK43" s="1168"/>
      <c r="PEL43" s="1168"/>
      <c r="PEM43" s="1166"/>
      <c r="PEN43" s="1167"/>
      <c r="PEO43" s="1168"/>
      <c r="PEP43" s="1168"/>
      <c r="PEQ43" s="1166"/>
      <c r="PER43" s="1167"/>
      <c r="PES43" s="1168"/>
      <c r="PET43" s="1168"/>
      <c r="PEU43" s="1166"/>
      <c r="PEV43" s="1167"/>
      <c r="PEW43" s="1168"/>
      <c r="PEX43" s="1168"/>
      <c r="PEY43" s="1166"/>
      <c r="PEZ43" s="1167"/>
      <c r="PFA43" s="1168"/>
      <c r="PFB43" s="1168"/>
      <c r="PFC43" s="1166"/>
      <c r="PFD43" s="1167"/>
      <c r="PFE43" s="1168"/>
      <c r="PFF43" s="1168"/>
      <c r="PFG43" s="1166"/>
      <c r="PFH43" s="1167"/>
      <c r="PFI43" s="1168"/>
      <c r="PFJ43" s="1168"/>
      <c r="PFK43" s="1166"/>
      <c r="PFL43" s="1167"/>
      <c r="PFM43" s="1168"/>
      <c r="PFN43" s="1168"/>
      <c r="PFO43" s="1166"/>
      <c r="PFP43" s="1167"/>
      <c r="PFQ43" s="1168"/>
      <c r="PFR43" s="1168"/>
      <c r="PFS43" s="1166"/>
      <c r="PFT43" s="1167"/>
      <c r="PFU43" s="1168"/>
      <c r="PFV43" s="1168"/>
      <c r="PFW43" s="1166"/>
      <c r="PFX43" s="1167"/>
      <c r="PFY43" s="1168"/>
      <c r="PFZ43" s="1168"/>
      <c r="PGA43" s="1166"/>
      <c r="PGB43" s="1167"/>
      <c r="PGC43" s="1168"/>
      <c r="PGD43" s="1168"/>
      <c r="PGE43" s="1166"/>
      <c r="PGF43" s="1167"/>
      <c r="PGG43" s="1168"/>
      <c r="PGH43" s="1168"/>
      <c r="PGI43" s="1166"/>
      <c r="PGJ43" s="1167"/>
      <c r="PGK43" s="1168"/>
      <c r="PGL43" s="1168"/>
      <c r="PGM43" s="1166"/>
      <c r="PGN43" s="1167"/>
      <c r="PGO43" s="1168"/>
      <c r="PGP43" s="1168"/>
      <c r="PGQ43" s="1166"/>
      <c r="PGR43" s="1167"/>
      <c r="PGS43" s="1168"/>
      <c r="PGT43" s="1168"/>
      <c r="PGU43" s="1166"/>
      <c r="PGV43" s="1167"/>
      <c r="PGW43" s="1168"/>
      <c r="PGX43" s="1168"/>
      <c r="PGY43" s="1166"/>
      <c r="PGZ43" s="1167"/>
      <c r="PHA43" s="1168"/>
      <c r="PHB43" s="1168"/>
      <c r="PHC43" s="1166"/>
      <c r="PHD43" s="1167"/>
      <c r="PHE43" s="1168"/>
      <c r="PHF43" s="1168"/>
      <c r="PHG43" s="1166"/>
      <c r="PHH43" s="1167"/>
      <c r="PHI43" s="1168"/>
      <c r="PHJ43" s="1168"/>
      <c r="PHK43" s="1166"/>
      <c r="PHL43" s="1167"/>
      <c r="PHM43" s="1168"/>
      <c r="PHN43" s="1168"/>
      <c r="PHO43" s="1166"/>
      <c r="PHP43" s="1167"/>
      <c r="PHQ43" s="1168"/>
      <c r="PHR43" s="1168"/>
      <c r="PHS43" s="1166"/>
      <c r="PHT43" s="1167"/>
      <c r="PHU43" s="1168"/>
      <c r="PHV43" s="1168"/>
      <c r="PHW43" s="1166"/>
      <c r="PHX43" s="1167"/>
      <c r="PHY43" s="1168"/>
      <c r="PHZ43" s="1168"/>
      <c r="PIA43" s="1166"/>
      <c r="PIB43" s="1167"/>
      <c r="PIC43" s="1168"/>
      <c r="PID43" s="1168"/>
      <c r="PIE43" s="1166"/>
      <c r="PIF43" s="1167"/>
      <c r="PIG43" s="1168"/>
      <c r="PIH43" s="1168"/>
      <c r="PII43" s="1166"/>
      <c r="PIJ43" s="1167"/>
      <c r="PIK43" s="1168"/>
      <c r="PIL43" s="1168"/>
      <c r="PIM43" s="1166"/>
      <c r="PIN43" s="1167"/>
      <c r="PIO43" s="1168"/>
      <c r="PIP43" s="1168"/>
      <c r="PIQ43" s="1166"/>
      <c r="PIR43" s="1167"/>
      <c r="PIS43" s="1168"/>
      <c r="PIT43" s="1168"/>
      <c r="PIU43" s="1166"/>
      <c r="PIV43" s="1167"/>
      <c r="PIW43" s="1168"/>
      <c r="PIX43" s="1168"/>
      <c r="PIY43" s="1166"/>
      <c r="PIZ43" s="1167"/>
      <c r="PJA43" s="1168"/>
      <c r="PJB43" s="1168"/>
      <c r="PJC43" s="1166"/>
      <c r="PJD43" s="1167"/>
      <c r="PJE43" s="1168"/>
      <c r="PJF43" s="1168"/>
      <c r="PJG43" s="1166"/>
      <c r="PJH43" s="1167"/>
      <c r="PJI43" s="1168"/>
      <c r="PJJ43" s="1168"/>
      <c r="PJK43" s="1166"/>
      <c r="PJL43" s="1167"/>
      <c r="PJM43" s="1168"/>
      <c r="PJN43" s="1168"/>
      <c r="PJO43" s="1166"/>
      <c r="PJP43" s="1167"/>
      <c r="PJQ43" s="1168"/>
      <c r="PJR43" s="1168"/>
      <c r="PJS43" s="1166"/>
      <c r="PJT43" s="1167"/>
      <c r="PJU43" s="1168"/>
      <c r="PJV43" s="1168"/>
      <c r="PJW43" s="1166"/>
      <c r="PJX43" s="1167"/>
      <c r="PJY43" s="1168"/>
      <c r="PJZ43" s="1168"/>
      <c r="PKA43" s="1166"/>
      <c r="PKB43" s="1167"/>
      <c r="PKC43" s="1168"/>
      <c r="PKD43" s="1168"/>
      <c r="PKE43" s="1166"/>
      <c r="PKF43" s="1167"/>
      <c r="PKG43" s="1168"/>
      <c r="PKH43" s="1168"/>
      <c r="PKI43" s="1166"/>
      <c r="PKJ43" s="1167"/>
      <c r="PKK43" s="1168"/>
      <c r="PKL43" s="1168"/>
      <c r="PKM43" s="1166"/>
      <c r="PKN43" s="1167"/>
      <c r="PKO43" s="1168"/>
      <c r="PKP43" s="1168"/>
      <c r="PKQ43" s="1166"/>
      <c r="PKR43" s="1167"/>
      <c r="PKS43" s="1168"/>
      <c r="PKT43" s="1168"/>
      <c r="PKU43" s="1166"/>
      <c r="PKV43" s="1167"/>
      <c r="PKW43" s="1168"/>
      <c r="PKX43" s="1168"/>
      <c r="PKY43" s="1166"/>
      <c r="PKZ43" s="1167"/>
      <c r="PLA43" s="1168"/>
      <c r="PLB43" s="1168"/>
      <c r="PLC43" s="1166"/>
      <c r="PLD43" s="1167"/>
      <c r="PLE43" s="1168"/>
      <c r="PLF43" s="1168"/>
      <c r="PLG43" s="1166"/>
      <c r="PLH43" s="1167"/>
      <c r="PLI43" s="1168"/>
      <c r="PLJ43" s="1168"/>
      <c r="PLK43" s="1166"/>
      <c r="PLL43" s="1167"/>
      <c r="PLM43" s="1168"/>
      <c r="PLN43" s="1168"/>
      <c r="PLO43" s="1166"/>
      <c r="PLP43" s="1167"/>
      <c r="PLQ43" s="1168"/>
      <c r="PLR43" s="1168"/>
      <c r="PLS43" s="1166"/>
      <c r="PLT43" s="1167"/>
      <c r="PLU43" s="1168"/>
      <c r="PLV43" s="1168"/>
      <c r="PLW43" s="1166"/>
      <c r="PLX43" s="1167"/>
      <c r="PLY43" s="1168"/>
      <c r="PLZ43" s="1168"/>
      <c r="PMA43" s="1166"/>
      <c r="PMB43" s="1167"/>
      <c r="PMC43" s="1168"/>
      <c r="PMD43" s="1168"/>
      <c r="PME43" s="1166"/>
      <c r="PMF43" s="1167"/>
      <c r="PMG43" s="1168"/>
      <c r="PMH43" s="1168"/>
      <c r="PMI43" s="1166"/>
      <c r="PMJ43" s="1167"/>
      <c r="PMK43" s="1168"/>
      <c r="PML43" s="1168"/>
      <c r="PMM43" s="1166"/>
      <c r="PMN43" s="1167"/>
      <c r="PMO43" s="1168"/>
      <c r="PMP43" s="1168"/>
      <c r="PMQ43" s="1166"/>
      <c r="PMR43" s="1167"/>
      <c r="PMS43" s="1168"/>
      <c r="PMT43" s="1168"/>
      <c r="PMU43" s="1166"/>
      <c r="PMV43" s="1167"/>
      <c r="PMW43" s="1168"/>
      <c r="PMX43" s="1168"/>
      <c r="PMY43" s="1166"/>
      <c r="PMZ43" s="1167"/>
      <c r="PNA43" s="1168"/>
      <c r="PNB43" s="1168"/>
      <c r="PNC43" s="1166"/>
      <c r="PND43" s="1167"/>
      <c r="PNE43" s="1168"/>
      <c r="PNF43" s="1168"/>
      <c r="PNG43" s="1166"/>
      <c r="PNH43" s="1167"/>
      <c r="PNI43" s="1168"/>
      <c r="PNJ43" s="1168"/>
      <c r="PNK43" s="1166"/>
      <c r="PNL43" s="1167"/>
      <c r="PNM43" s="1168"/>
      <c r="PNN43" s="1168"/>
      <c r="PNO43" s="1166"/>
      <c r="PNP43" s="1167"/>
      <c r="PNQ43" s="1168"/>
      <c r="PNR43" s="1168"/>
      <c r="PNS43" s="1166"/>
      <c r="PNT43" s="1167"/>
      <c r="PNU43" s="1168"/>
      <c r="PNV43" s="1168"/>
      <c r="PNW43" s="1166"/>
      <c r="PNX43" s="1167"/>
      <c r="PNY43" s="1168"/>
      <c r="PNZ43" s="1168"/>
      <c r="POA43" s="1166"/>
      <c r="POB43" s="1167"/>
      <c r="POC43" s="1168"/>
      <c r="POD43" s="1168"/>
      <c r="POE43" s="1166"/>
      <c r="POF43" s="1167"/>
      <c r="POG43" s="1168"/>
      <c r="POH43" s="1168"/>
      <c r="POI43" s="1166"/>
      <c r="POJ43" s="1167"/>
      <c r="POK43" s="1168"/>
      <c r="POL43" s="1168"/>
      <c r="POM43" s="1166"/>
      <c r="PON43" s="1167"/>
      <c r="POO43" s="1168"/>
      <c r="POP43" s="1168"/>
      <c r="POQ43" s="1166"/>
      <c r="POR43" s="1167"/>
      <c r="POS43" s="1168"/>
      <c r="POT43" s="1168"/>
      <c r="POU43" s="1166"/>
      <c r="POV43" s="1167"/>
      <c r="POW43" s="1168"/>
      <c r="POX43" s="1168"/>
      <c r="POY43" s="1166"/>
      <c r="POZ43" s="1167"/>
      <c r="PPA43" s="1168"/>
      <c r="PPB43" s="1168"/>
      <c r="PPC43" s="1166"/>
      <c r="PPD43" s="1167"/>
      <c r="PPE43" s="1168"/>
      <c r="PPF43" s="1168"/>
      <c r="PPG43" s="1166"/>
      <c r="PPH43" s="1167"/>
      <c r="PPI43" s="1168"/>
      <c r="PPJ43" s="1168"/>
      <c r="PPK43" s="1166"/>
      <c r="PPL43" s="1167"/>
      <c r="PPM43" s="1168"/>
      <c r="PPN43" s="1168"/>
      <c r="PPO43" s="1166"/>
      <c r="PPP43" s="1167"/>
      <c r="PPQ43" s="1168"/>
      <c r="PPR43" s="1168"/>
      <c r="PPS43" s="1166"/>
      <c r="PPT43" s="1167"/>
      <c r="PPU43" s="1168"/>
      <c r="PPV43" s="1168"/>
      <c r="PPW43" s="1166"/>
      <c r="PPX43" s="1167"/>
      <c r="PPY43" s="1168"/>
      <c r="PPZ43" s="1168"/>
      <c r="PQA43" s="1166"/>
      <c r="PQB43" s="1167"/>
      <c r="PQC43" s="1168"/>
      <c r="PQD43" s="1168"/>
      <c r="PQE43" s="1166"/>
      <c r="PQF43" s="1167"/>
      <c r="PQG43" s="1168"/>
      <c r="PQH43" s="1168"/>
      <c r="PQI43" s="1166"/>
      <c r="PQJ43" s="1167"/>
      <c r="PQK43" s="1168"/>
      <c r="PQL43" s="1168"/>
      <c r="PQM43" s="1166"/>
      <c r="PQN43" s="1167"/>
      <c r="PQO43" s="1168"/>
      <c r="PQP43" s="1168"/>
      <c r="PQQ43" s="1166"/>
      <c r="PQR43" s="1167"/>
      <c r="PQS43" s="1168"/>
      <c r="PQT43" s="1168"/>
      <c r="PQU43" s="1166"/>
      <c r="PQV43" s="1167"/>
      <c r="PQW43" s="1168"/>
      <c r="PQX43" s="1168"/>
      <c r="PQY43" s="1166"/>
      <c r="PQZ43" s="1167"/>
      <c r="PRA43" s="1168"/>
      <c r="PRB43" s="1168"/>
      <c r="PRC43" s="1166"/>
      <c r="PRD43" s="1167"/>
      <c r="PRE43" s="1168"/>
      <c r="PRF43" s="1168"/>
      <c r="PRG43" s="1166"/>
      <c r="PRH43" s="1167"/>
      <c r="PRI43" s="1168"/>
      <c r="PRJ43" s="1168"/>
      <c r="PRK43" s="1166"/>
      <c r="PRL43" s="1167"/>
      <c r="PRM43" s="1168"/>
      <c r="PRN43" s="1168"/>
      <c r="PRO43" s="1166"/>
      <c r="PRP43" s="1167"/>
      <c r="PRQ43" s="1168"/>
      <c r="PRR43" s="1168"/>
      <c r="PRS43" s="1166"/>
      <c r="PRT43" s="1167"/>
      <c r="PRU43" s="1168"/>
      <c r="PRV43" s="1168"/>
      <c r="PRW43" s="1166"/>
      <c r="PRX43" s="1167"/>
      <c r="PRY43" s="1168"/>
      <c r="PRZ43" s="1168"/>
      <c r="PSA43" s="1166"/>
      <c r="PSB43" s="1167"/>
      <c r="PSC43" s="1168"/>
      <c r="PSD43" s="1168"/>
      <c r="PSE43" s="1166"/>
      <c r="PSF43" s="1167"/>
      <c r="PSG43" s="1168"/>
      <c r="PSH43" s="1168"/>
      <c r="PSI43" s="1166"/>
      <c r="PSJ43" s="1167"/>
      <c r="PSK43" s="1168"/>
      <c r="PSL43" s="1168"/>
      <c r="PSM43" s="1166"/>
      <c r="PSN43" s="1167"/>
      <c r="PSO43" s="1168"/>
      <c r="PSP43" s="1168"/>
      <c r="PSQ43" s="1166"/>
      <c r="PSR43" s="1167"/>
      <c r="PSS43" s="1168"/>
      <c r="PST43" s="1168"/>
      <c r="PSU43" s="1166"/>
      <c r="PSV43" s="1167"/>
      <c r="PSW43" s="1168"/>
      <c r="PSX43" s="1168"/>
      <c r="PSY43" s="1166"/>
      <c r="PSZ43" s="1167"/>
      <c r="PTA43" s="1168"/>
      <c r="PTB43" s="1168"/>
      <c r="PTC43" s="1166"/>
      <c r="PTD43" s="1167"/>
      <c r="PTE43" s="1168"/>
      <c r="PTF43" s="1168"/>
      <c r="PTG43" s="1166"/>
      <c r="PTH43" s="1167"/>
      <c r="PTI43" s="1168"/>
      <c r="PTJ43" s="1168"/>
      <c r="PTK43" s="1166"/>
      <c r="PTL43" s="1167"/>
      <c r="PTM43" s="1168"/>
      <c r="PTN43" s="1168"/>
      <c r="PTO43" s="1166"/>
      <c r="PTP43" s="1167"/>
      <c r="PTQ43" s="1168"/>
      <c r="PTR43" s="1168"/>
      <c r="PTS43" s="1166"/>
      <c r="PTT43" s="1167"/>
      <c r="PTU43" s="1168"/>
      <c r="PTV43" s="1168"/>
      <c r="PTW43" s="1166"/>
      <c r="PTX43" s="1167"/>
      <c r="PTY43" s="1168"/>
      <c r="PTZ43" s="1168"/>
      <c r="PUA43" s="1166"/>
      <c r="PUB43" s="1167"/>
      <c r="PUC43" s="1168"/>
      <c r="PUD43" s="1168"/>
      <c r="PUE43" s="1166"/>
      <c r="PUF43" s="1167"/>
      <c r="PUG43" s="1168"/>
      <c r="PUH43" s="1168"/>
      <c r="PUI43" s="1166"/>
      <c r="PUJ43" s="1167"/>
      <c r="PUK43" s="1168"/>
      <c r="PUL43" s="1168"/>
      <c r="PUM43" s="1166"/>
      <c r="PUN43" s="1167"/>
      <c r="PUO43" s="1168"/>
      <c r="PUP43" s="1168"/>
      <c r="PUQ43" s="1166"/>
      <c r="PUR43" s="1167"/>
      <c r="PUS43" s="1168"/>
      <c r="PUT43" s="1168"/>
      <c r="PUU43" s="1166"/>
      <c r="PUV43" s="1167"/>
      <c r="PUW43" s="1168"/>
      <c r="PUX43" s="1168"/>
      <c r="PUY43" s="1166"/>
      <c r="PUZ43" s="1167"/>
      <c r="PVA43" s="1168"/>
      <c r="PVB43" s="1168"/>
      <c r="PVC43" s="1166"/>
      <c r="PVD43" s="1167"/>
      <c r="PVE43" s="1168"/>
      <c r="PVF43" s="1168"/>
      <c r="PVG43" s="1166"/>
      <c r="PVH43" s="1167"/>
      <c r="PVI43" s="1168"/>
      <c r="PVJ43" s="1168"/>
      <c r="PVK43" s="1166"/>
      <c r="PVL43" s="1167"/>
      <c r="PVM43" s="1168"/>
      <c r="PVN43" s="1168"/>
      <c r="PVO43" s="1166"/>
      <c r="PVP43" s="1167"/>
      <c r="PVQ43" s="1168"/>
      <c r="PVR43" s="1168"/>
      <c r="PVS43" s="1166"/>
      <c r="PVT43" s="1167"/>
      <c r="PVU43" s="1168"/>
      <c r="PVV43" s="1168"/>
      <c r="PVW43" s="1166"/>
      <c r="PVX43" s="1167"/>
      <c r="PVY43" s="1168"/>
      <c r="PVZ43" s="1168"/>
      <c r="PWA43" s="1166"/>
      <c r="PWB43" s="1167"/>
      <c r="PWC43" s="1168"/>
      <c r="PWD43" s="1168"/>
      <c r="PWE43" s="1166"/>
      <c r="PWF43" s="1167"/>
      <c r="PWG43" s="1168"/>
      <c r="PWH43" s="1168"/>
      <c r="PWI43" s="1166"/>
      <c r="PWJ43" s="1167"/>
      <c r="PWK43" s="1168"/>
      <c r="PWL43" s="1168"/>
      <c r="PWM43" s="1166"/>
      <c r="PWN43" s="1167"/>
      <c r="PWO43" s="1168"/>
      <c r="PWP43" s="1168"/>
      <c r="PWQ43" s="1166"/>
      <c r="PWR43" s="1167"/>
      <c r="PWS43" s="1168"/>
      <c r="PWT43" s="1168"/>
      <c r="PWU43" s="1166"/>
      <c r="PWV43" s="1167"/>
      <c r="PWW43" s="1168"/>
      <c r="PWX43" s="1168"/>
      <c r="PWY43" s="1166"/>
      <c r="PWZ43" s="1167"/>
      <c r="PXA43" s="1168"/>
      <c r="PXB43" s="1168"/>
      <c r="PXC43" s="1166"/>
      <c r="PXD43" s="1167"/>
      <c r="PXE43" s="1168"/>
      <c r="PXF43" s="1168"/>
      <c r="PXG43" s="1166"/>
      <c r="PXH43" s="1167"/>
      <c r="PXI43" s="1168"/>
      <c r="PXJ43" s="1168"/>
      <c r="PXK43" s="1166"/>
      <c r="PXL43" s="1167"/>
      <c r="PXM43" s="1168"/>
      <c r="PXN43" s="1168"/>
      <c r="PXO43" s="1166"/>
      <c r="PXP43" s="1167"/>
      <c r="PXQ43" s="1168"/>
      <c r="PXR43" s="1168"/>
      <c r="PXS43" s="1166"/>
      <c r="PXT43" s="1167"/>
      <c r="PXU43" s="1168"/>
      <c r="PXV43" s="1168"/>
      <c r="PXW43" s="1166"/>
      <c r="PXX43" s="1167"/>
      <c r="PXY43" s="1168"/>
      <c r="PXZ43" s="1168"/>
      <c r="PYA43" s="1166"/>
      <c r="PYB43" s="1167"/>
      <c r="PYC43" s="1168"/>
      <c r="PYD43" s="1168"/>
      <c r="PYE43" s="1166"/>
      <c r="PYF43" s="1167"/>
      <c r="PYG43" s="1168"/>
      <c r="PYH43" s="1168"/>
      <c r="PYI43" s="1166"/>
      <c r="PYJ43" s="1167"/>
      <c r="PYK43" s="1168"/>
      <c r="PYL43" s="1168"/>
      <c r="PYM43" s="1166"/>
      <c r="PYN43" s="1167"/>
      <c r="PYO43" s="1168"/>
      <c r="PYP43" s="1168"/>
      <c r="PYQ43" s="1166"/>
      <c r="PYR43" s="1167"/>
      <c r="PYS43" s="1168"/>
      <c r="PYT43" s="1168"/>
      <c r="PYU43" s="1166"/>
      <c r="PYV43" s="1167"/>
      <c r="PYW43" s="1168"/>
      <c r="PYX43" s="1168"/>
      <c r="PYY43" s="1166"/>
      <c r="PYZ43" s="1167"/>
      <c r="PZA43" s="1168"/>
      <c r="PZB43" s="1168"/>
      <c r="PZC43" s="1166"/>
      <c r="PZD43" s="1167"/>
      <c r="PZE43" s="1168"/>
      <c r="PZF43" s="1168"/>
      <c r="PZG43" s="1166"/>
      <c r="PZH43" s="1167"/>
      <c r="PZI43" s="1168"/>
      <c r="PZJ43" s="1168"/>
      <c r="PZK43" s="1166"/>
      <c r="PZL43" s="1167"/>
      <c r="PZM43" s="1168"/>
      <c r="PZN43" s="1168"/>
      <c r="PZO43" s="1166"/>
      <c r="PZP43" s="1167"/>
      <c r="PZQ43" s="1168"/>
      <c r="PZR43" s="1168"/>
      <c r="PZS43" s="1166"/>
      <c r="PZT43" s="1167"/>
      <c r="PZU43" s="1168"/>
      <c r="PZV43" s="1168"/>
      <c r="PZW43" s="1166"/>
      <c r="PZX43" s="1167"/>
      <c r="PZY43" s="1168"/>
      <c r="PZZ43" s="1168"/>
      <c r="QAA43" s="1166"/>
      <c r="QAB43" s="1167"/>
      <c r="QAC43" s="1168"/>
      <c r="QAD43" s="1168"/>
      <c r="QAE43" s="1166"/>
      <c r="QAF43" s="1167"/>
      <c r="QAG43" s="1168"/>
      <c r="QAH43" s="1168"/>
      <c r="QAI43" s="1166"/>
      <c r="QAJ43" s="1167"/>
      <c r="QAK43" s="1168"/>
      <c r="QAL43" s="1168"/>
      <c r="QAM43" s="1166"/>
      <c r="QAN43" s="1167"/>
      <c r="QAO43" s="1168"/>
      <c r="QAP43" s="1168"/>
      <c r="QAQ43" s="1166"/>
      <c r="QAR43" s="1167"/>
      <c r="QAS43" s="1168"/>
      <c r="QAT43" s="1168"/>
      <c r="QAU43" s="1166"/>
      <c r="QAV43" s="1167"/>
      <c r="QAW43" s="1168"/>
      <c r="QAX43" s="1168"/>
      <c r="QAY43" s="1166"/>
      <c r="QAZ43" s="1167"/>
      <c r="QBA43" s="1168"/>
      <c r="QBB43" s="1168"/>
      <c r="QBC43" s="1166"/>
      <c r="QBD43" s="1167"/>
      <c r="QBE43" s="1168"/>
      <c r="QBF43" s="1168"/>
      <c r="QBG43" s="1166"/>
      <c r="QBH43" s="1167"/>
      <c r="QBI43" s="1168"/>
      <c r="QBJ43" s="1168"/>
      <c r="QBK43" s="1166"/>
      <c r="QBL43" s="1167"/>
      <c r="QBM43" s="1168"/>
      <c r="QBN43" s="1168"/>
      <c r="QBO43" s="1166"/>
      <c r="QBP43" s="1167"/>
      <c r="QBQ43" s="1168"/>
      <c r="QBR43" s="1168"/>
      <c r="QBS43" s="1166"/>
      <c r="QBT43" s="1167"/>
      <c r="QBU43" s="1168"/>
      <c r="QBV43" s="1168"/>
      <c r="QBW43" s="1166"/>
      <c r="QBX43" s="1167"/>
      <c r="QBY43" s="1168"/>
      <c r="QBZ43" s="1168"/>
      <c r="QCA43" s="1166"/>
      <c r="QCB43" s="1167"/>
      <c r="QCC43" s="1168"/>
      <c r="QCD43" s="1168"/>
      <c r="QCE43" s="1166"/>
      <c r="QCF43" s="1167"/>
      <c r="QCG43" s="1168"/>
      <c r="QCH43" s="1168"/>
      <c r="QCI43" s="1166"/>
      <c r="QCJ43" s="1167"/>
      <c r="QCK43" s="1168"/>
      <c r="QCL43" s="1168"/>
      <c r="QCM43" s="1166"/>
      <c r="QCN43" s="1167"/>
      <c r="QCO43" s="1168"/>
      <c r="QCP43" s="1168"/>
      <c r="QCQ43" s="1166"/>
      <c r="QCR43" s="1167"/>
      <c r="QCS43" s="1168"/>
      <c r="QCT43" s="1168"/>
      <c r="QCU43" s="1166"/>
      <c r="QCV43" s="1167"/>
      <c r="QCW43" s="1168"/>
      <c r="QCX43" s="1168"/>
      <c r="QCY43" s="1166"/>
      <c r="QCZ43" s="1167"/>
      <c r="QDA43" s="1168"/>
      <c r="QDB43" s="1168"/>
      <c r="QDC43" s="1166"/>
      <c r="QDD43" s="1167"/>
      <c r="QDE43" s="1168"/>
      <c r="QDF43" s="1168"/>
      <c r="QDG43" s="1166"/>
      <c r="QDH43" s="1167"/>
      <c r="QDI43" s="1168"/>
      <c r="QDJ43" s="1168"/>
      <c r="QDK43" s="1166"/>
      <c r="QDL43" s="1167"/>
      <c r="QDM43" s="1168"/>
      <c r="QDN43" s="1168"/>
      <c r="QDO43" s="1166"/>
      <c r="QDP43" s="1167"/>
      <c r="QDQ43" s="1168"/>
      <c r="QDR43" s="1168"/>
      <c r="QDS43" s="1166"/>
      <c r="QDT43" s="1167"/>
      <c r="QDU43" s="1168"/>
      <c r="QDV43" s="1168"/>
      <c r="QDW43" s="1166"/>
      <c r="QDX43" s="1167"/>
      <c r="QDY43" s="1168"/>
      <c r="QDZ43" s="1168"/>
      <c r="QEA43" s="1166"/>
      <c r="QEB43" s="1167"/>
      <c r="QEC43" s="1168"/>
      <c r="QED43" s="1168"/>
      <c r="QEE43" s="1166"/>
      <c r="QEF43" s="1167"/>
      <c r="QEG43" s="1168"/>
      <c r="QEH43" s="1168"/>
      <c r="QEI43" s="1166"/>
      <c r="QEJ43" s="1167"/>
      <c r="QEK43" s="1168"/>
      <c r="QEL43" s="1168"/>
      <c r="QEM43" s="1166"/>
      <c r="QEN43" s="1167"/>
      <c r="QEO43" s="1168"/>
      <c r="QEP43" s="1168"/>
      <c r="QEQ43" s="1166"/>
      <c r="QER43" s="1167"/>
      <c r="QES43" s="1168"/>
      <c r="QET43" s="1168"/>
      <c r="QEU43" s="1166"/>
      <c r="QEV43" s="1167"/>
      <c r="QEW43" s="1168"/>
      <c r="QEX43" s="1168"/>
      <c r="QEY43" s="1166"/>
      <c r="QEZ43" s="1167"/>
      <c r="QFA43" s="1168"/>
      <c r="QFB43" s="1168"/>
      <c r="QFC43" s="1166"/>
      <c r="QFD43" s="1167"/>
      <c r="QFE43" s="1168"/>
      <c r="QFF43" s="1168"/>
      <c r="QFG43" s="1166"/>
      <c r="QFH43" s="1167"/>
      <c r="QFI43" s="1168"/>
      <c r="QFJ43" s="1168"/>
      <c r="QFK43" s="1166"/>
      <c r="QFL43" s="1167"/>
      <c r="QFM43" s="1168"/>
      <c r="QFN43" s="1168"/>
      <c r="QFO43" s="1166"/>
      <c r="QFP43" s="1167"/>
      <c r="QFQ43" s="1168"/>
      <c r="QFR43" s="1168"/>
      <c r="QFS43" s="1166"/>
      <c r="QFT43" s="1167"/>
      <c r="QFU43" s="1168"/>
      <c r="QFV43" s="1168"/>
      <c r="QFW43" s="1166"/>
      <c r="QFX43" s="1167"/>
      <c r="QFY43" s="1168"/>
      <c r="QFZ43" s="1168"/>
      <c r="QGA43" s="1166"/>
      <c r="QGB43" s="1167"/>
      <c r="QGC43" s="1168"/>
      <c r="QGD43" s="1168"/>
      <c r="QGE43" s="1166"/>
      <c r="QGF43" s="1167"/>
      <c r="QGG43" s="1168"/>
      <c r="QGH43" s="1168"/>
      <c r="QGI43" s="1166"/>
      <c r="QGJ43" s="1167"/>
      <c r="QGK43" s="1168"/>
      <c r="QGL43" s="1168"/>
      <c r="QGM43" s="1166"/>
      <c r="QGN43" s="1167"/>
      <c r="QGO43" s="1168"/>
      <c r="QGP43" s="1168"/>
      <c r="QGQ43" s="1166"/>
      <c r="QGR43" s="1167"/>
      <c r="QGS43" s="1168"/>
      <c r="QGT43" s="1168"/>
      <c r="QGU43" s="1166"/>
      <c r="QGV43" s="1167"/>
      <c r="QGW43" s="1168"/>
      <c r="QGX43" s="1168"/>
      <c r="QGY43" s="1166"/>
      <c r="QGZ43" s="1167"/>
      <c r="QHA43" s="1168"/>
      <c r="QHB43" s="1168"/>
      <c r="QHC43" s="1166"/>
      <c r="QHD43" s="1167"/>
      <c r="QHE43" s="1168"/>
      <c r="QHF43" s="1168"/>
      <c r="QHG43" s="1166"/>
      <c r="QHH43" s="1167"/>
      <c r="QHI43" s="1168"/>
      <c r="QHJ43" s="1168"/>
      <c r="QHK43" s="1166"/>
      <c r="QHL43" s="1167"/>
      <c r="QHM43" s="1168"/>
      <c r="QHN43" s="1168"/>
      <c r="QHO43" s="1166"/>
      <c r="QHP43" s="1167"/>
      <c r="QHQ43" s="1168"/>
      <c r="QHR43" s="1168"/>
      <c r="QHS43" s="1166"/>
      <c r="QHT43" s="1167"/>
      <c r="QHU43" s="1168"/>
      <c r="QHV43" s="1168"/>
      <c r="QHW43" s="1166"/>
      <c r="QHX43" s="1167"/>
      <c r="QHY43" s="1168"/>
      <c r="QHZ43" s="1168"/>
      <c r="QIA43" s="1166"/>
      <c r="QIB43" s="1167"/>
      <c r="QIC43" s="1168"/>
      <c r="QID43" s="1168"/>
      <c r="QIE43" s="1166"/>
      <c r="QIF43" s="1167"/>
      <c r="QIG43" s="1168"/>
      <c r="QIH43" s="1168"/>
      <c r="QII43" s="1166"/>
      <c r="QIJ43" s="1167"/>
      <c r="QIK43" s="1168"/>
      <c r="QIL43" s="1168"/>
      <c r="QIM43" s="1166"/>
      <c r="QIN43" s="1167"/>
      <c r="QIO43" s="1168"/>
      <c r="QIP43" s="1168"/>
      <c r="QIQ43" s="1166"/>
      <c r="QIR43" s="1167"/>
      <c r="QIS43" s="1168"/>
      <c r="QIT43" s="1168"/>
      <c r="QIU43" s="1166"/>
      <c r="QIV43" s="1167"/>
      <c r="QIW43" s="1168"/>
      <c r="QIX43" s="1168"/>
      <c r="QIY43" s="1166"/>
      <c r="QIZ43" s="1167"/>
      <c r="QJA43" s="1168"/>
      <c r="QJB43" s="1168"/>
      <c r="QJC43" s="1166"/>
      <c r="QJD43" s="1167"/>
      <c r="QJE43" s="1168"/>
      <c r="QJF43" s="1168"/>
      <c r="QJG43" s="1166"/>
      <c r="QJH43" s="1167"/>
      <c r="QJI43" s="1168"/>
      <c r="QJJ43" s="1168"/>
      <c r="QJK43" s="1166"/>
      <c r="QJL43" s="1167"/>
      <c r="QJM43" s="1168"/>
      <c r="QJN43" s="1168"/>
      <c r="QJO43" s="1166"/>
      <c r="QJP43" s="1167"/>
      <c r="QJQ43" s="1168"/>
      <c r="QJR43" s="1168"/>
      <c r="QJS43" s="1166"/>
      <c r="QJT43" s="1167"/>
      <c r="QJU43" s="1168"/>
      <c r="QJV43" s="1168"/>
      <c r="QJW43" s="1166"/>
      <c r="QJX43" s="1167"/>
      <c r="QJY43" s="1168"/>
      <c r="QJZ43" s="1168"/>
      <c r="QKA43" s="1166"/>
      <c r="QKB43" s="1167"/>
      <c r="QKC43" s="1168"/>
      <c r="QKD43" s="1168"/>
      <c r="QKE43" s="1166"/>
      <c r="QKF43" s="1167"/>
      <c r="QKG43" s="1168"/>
      <c r="QKH43" s="1168"/>
      <c r="QKI43" s="1166"/>
      <c r="QKJ43" s="1167"/>
      <c r="QKK43" s="1168"/>
      <c r="QKL43" s="1168"/>
      <c r="QKM43" s="1166"/>
      <c r="QKN43" s="1167"/>
      <c r="QKO43" s="1168"/>
      <c r="QKP43" s="1168"/>
      <c r="QKQ43" s="1166"/>
      <c r="QKR43" s="1167"/>
      <c r="QKS43" s="1168"/>
      <c r="QKT43" s="1168"/>
      <c r="QKU43" s="1166"/>
      <c r="QKV43" s="1167"/>
      <c r="QKW43" s="1168"/>
      <c r="QKX43" s="1168"/>
      <c r="QKY43" s="1166"/>
      <c r="QKZ43" s="1167"/>
      <c r="QLA43" s="1168"/>
      <c r="QLB43" s="1168"/>
      <c r="QLC43" s="1166"/>
      <c r="QLD43" s="1167"/>
      <c r="QLE43" s="1168"/>
      <c r="QLF43" s="1168"/>
      <c r="QLG43" s="1166"/>
      <c r="QLH43" s="1167"/>
      <c r="QLI43" s="1168"/>
      <c r="QLJ43" s="1168"/>
      <c r="QLK43" s="1166"/>
      <c r="QLL43" s="1167"/>
      <c r="QLM43" s="1168"/>
      <c r="QLN43" s="1168"/>
      <c r="QLO43" s="1166"/>
      <c r="QLP43" s="1167"/>
      <c r="QLQ43" s="1168"/>
      <c r="QLR43" s="1168"/>
      <c r="QLS43" s="1166"/>
      <c r="QLT43" s="1167"/>
      <c r="QLU43" s="1168"/>
      <c r="QLV43" s="1168"/>
      <c r="QLW43" s="1166"/>
      <c r="QLX43" s="1167"/>
      <c r="QLY43" s="1168"/>
      <c r="QLZ43" s="1168"/>
      <c r="QMA43" s="1166"/>
      <c r="QMB43" s="1167"/>
      <c r="QMC43" s="1168"/>
      <c r="QMD43" s="1168"/>
      <c r="QME43" s="1166"/>
      <c r="QMF43" s="1167"/>
      <c r="QMG43" s="1168"/>
      <c r="QMH43" s="1168"/>
      <c r="QMI43" s="1166"/>
      <c r="QMJ43" s="1167"/>
      <c r="QMK43" s="1168"/>
      <c r="QML43" s="1168"/>
      <c r="QMM43" s="1166"/>
      <c r="QMN43" s="1167"/>
      <c r="QMO43" s="1168"/>
      <c r="QMP43" s="1168"/>
      <c r="QMQ43" s="1166"/>
      <c r="QMR43" s="1167"/>
      <c r="QMS43" s="1168"/>
      <c r="QMT43" s="1168"/>
      <c r="QMU43" s="1166"/>
      <c r="QMV43" s="1167"/>
      <c r="QMW43" s="1168"/>
      <c r="QMX43" s="1168"/>
      <c r="QMY43" s="1166"/>
      <c r="QMZ43" s="1167"/>
      <c r="QNA43" s="1168"/>
      <c r="QNB43" s="1168"/>
      <c r="QNC43" s="1166"/>
      <c r="QND43" s="1167"/>
      <c r="QNE43" s="1168"/>
      <c r="QNF43" s="1168"/>
      <c r="QNG43" s="1166"/>
      <c r="QNH43" s="1167"/>
      <c r="QNI43" s="1168"/>
      <c r="QNJ43" s="1168"/>
      <c r="QNK43" s="1166"/>
      <c r="QNL43" s="1167"/>
      <c r="QNM43" s="1168"/>
      <c r="QNN43" s="1168"/>
      <c r="QNO43" s="1166"/>
      <c r="QNP43" s="1167"/>
      <c r="QNQ43" s="1168"/>
      <c r="QNR43" s="1168"/>
      <c r="QNS43" s="1166"/>
      <c r="QNT43" s="1167"/>
      <c r="QNU43" s="1168"/>
      <c r="QNV43" s="1168"/>
      <c r="QNW43" s="1166"/>
      <c r="QNX43" s="1167"/>
      <c r="QNY43" s="1168"/>
      <c r="QNZ43" s="1168"/>
      <c r="QOA43" s="1166"/>
      <c r="QOB43" s="1167"/>
      <c r="QOC43" s="1168"/>
      <c r="QOD43" s="1168"/>
      <c r="QOE43" s="1166"/>
      <c r="QOF43" s="1167"/>
      <c r="QOG43" s="1168"/>
      <c r="QOH43" s="1168"/>
      <c r="QOI43" s="1166"/>
      <c r="QOJ43" s="1167"/>
      <c r="QOK43" s="1168"/>
      <c r="QOL43" s="1168"/>
      <c r="QOM43" s="1166"/>
      <c r="QON43" s="1167"/>
      <c r="QOO43" s="1168"/>
      <c r="QOP43" s="1168"/>
      <c r="QOQ43" s="1166"/>
      <c r="QOR43" s="1167"/>
      <c r="QOS43" s="1168"/>
      <c r="QOT43" s="1168"/>
      <c r="QOU43" s="1166"/>
      <c r="QOV43" s="1167"/>
      <c r="QOW43" s="1168"/>
      <c r="QOX43" s="1168"/>
      <c r="QOY43" s="1166"/>
      <c r="QOZ43" s="1167"/>
      <c r="QPA43" s="1168"/>
      <c r="QPB43" s="1168"/>
      <c r="QPC43" s="1166"/>
      <c r="QPD43" s="1167"/>
      <c r="QPE43" s="1168"/>
      <c r="QPF43" s="1168"/>
      <c r="QPG43" s="1166"/>
      <c r="QPH43" s="1167"/>
      <c r="QPI43" s="1168"/>
      <c r="QPJ43" s="1168"/>
      <c r="QPK43" s="1166"/>
      <c r="QPL43" s="1167"/>
      <c r="QPM43" s="1168"/>
      <c r="QPN43" s="1168"/>
      <c r="QPO43" s="1166"/>
      <c r="QPP43" s="1167"/>
      <c r="QPQ43" s="1168"/>
      <c r="QPR43" s="1168"/>
      <c r="QPS43" s="1166"/>
      <c r="QPT43" s="1167"/>
      <c r="QPU43" s="1168"/>
      <c r="QPV43" s="1168"/>
      <c r="QPW43" s="1166"/>
      <c r="QPX43" s="1167"/>
      <c r="QPY43" s="1168"/>
      <c r="QPZ43" s="1168"/>
      <c r="QQA43" s="1166"/>
      <c r="QQB43" s="1167"/>
      <c r="QQC43" s="1168"/>
      <c r="QQD43" s="1168"/>
      <c r="QQE43" s="1166"/>
      <c r="QQF43" s="1167"/>
      <c r="QQG43" s="1168"/>
      <c r="QQH43" s="1168"/>
      <c r="QQI43" s="1166"/>
      <c r="QQJ43" s="1167"/>
      <c r="QQK43" s="1168"/>
      <c r="QQL43" s="1168"/>
      <c r="QQM43" s="1166"/>
      <c r="QQN43" s="1167"/>
      <c r="QQO43" s="1168"/>
      <c r="QQP43" s="1168"/>
      <c r="QQQ43" s="1166"/>
      <c r="QQR43" s="1167"/>
      <c r="QQS43" s="1168"/>
      <c r="QQT43" s="1168"/>
      <c r="QQU43" s="1166"/>
      <c r="QQV43" s="1167"/>
      <c r="QQW43" s="1168"/>
      <c r="QQX43" s="1168"/>
      <c r="QQY43" s="1166"/>
      <c r="QQZ43" s="1167"/>
      <c r="QRA43" s="1168"/>
      <c r="QRB43" s="1168"/>
      <c r="QRC43" s="1166"/>
      <c r="QRD43" s="1167"/>
      <c r="QRE43" s="1168"/>
      <c r="QRF43" s="1168"/>
      <c r="QRG43" s="1166"/>
      <c r="QRH43" s="1167"/>
      <c r="QRI43" s="1168"/>
      <c r="QRJ43" s="1168"/>
      <c r="QRK43" s="1166"/>
      <c r="QRL43" s="1167"/>
      <c r="QRM43" s="1168"/>
      <c r="QRN43" s="1168"/>
      <c r="QRO43" s="1166"/>
      <c r="QRP43" s="1167"/>
      <c r="QRQ43" s="1168"/>
      <c r="QRR43" s="1168"/>
      <c r="QRS43" s="1166"/>
      <c r="QRT43" s="1167"/>
      <c r="QRU43" s="1168"/>
      <c r="QRV43" s="1168"/>
      <c r="QRW43" s="1166"/>
      <c r="QRX43" s="1167"/>
      <c r="QRY43" s="1168"/>
      <c r="QRZ43" s="1168"/>
      <c r="QSA43" s="1166"/>
      <c r="QSB43" s="1167"/>
      <c r="QSC43" s="1168"/>
      <c r="QSD43" s="1168"/>
      <c r="QSE43" s="1166"/>
      <c r="QSF43" s="1167"/>
      <c r="QSG43" s="1168"/>
      <c r="QSH43" s="1168"/>
      <c r="QSI43" s="1166"/>
      <c r="QSJ43" s="1167"/>
      <c r="QSK43" s="1168"/>
      <c r="QSL43" s="1168"/>
      <c r="QSM43" s="1166"/>
      <c r="QSN43" s="1167"/>
      <c r="QSO43" s="1168"/>
      <c r="QSP43" s="1168"/>
      <c r="QSQ43" s="1166"/>
      <c r="QSR43" s="1167"/>
      <c r="QSS43" s="1168"/>
      <c r="QST43" s="1168"/>
      <c r="QSU43" s="1166"/>
      <c r="QSV43" s="1167"/>
      <c r="QSW43" s="1168"/>
      <c r="QSX43" s="1168"/>
      <c r="QSY43" s="1166"/>
      <c r="QSZ43" s="1167"/>
      <c r="QTA43" s="1168"/>
      <c r="QTB43" s="1168"/>
      <c r="QTC43" s="1166"/>
      <c r="QTD43" s="1167"/>
      <c r="QTE43" s="1168"/>
      <c r="QTF43" s="1168"/>
      <c r="QTG43" s="1166"/>
      <c r="QTH43" s="1167"/>
      <c r="QTI43" s="1168"/>
      <c r="QTJ43" s="1168"/>
      <c r="QTK43" s="1166"/>
      <c r="QTL43" s="1167"/>
      <c r="QTM43" s="1168"/>
      <c r="QTN43" s="1168"/>
      <c r="QTO43" s="1166"/>
      <c r="QTP43" s="1167"/>
      <c r="QTQ43" s="1168"/>
      <c r="QTR43" s="1168"/>
      <c r="QTS43" s="1166"/>
      <c r="QTT43" s="1167"/>
      <c r="QTU43" s="1168"/>
      <c r="QTV43" s="1168"/>
      <c r="QTW43" s="1166"/>
      <c r="QTX43" s="1167"/>
      <c r="QTY43" s="1168"/>
      <c r="QTZ43" s="1168"/>
      <c r="QUA43" s="1166"/>
      <c r="QUB43" s="1167"/>
      <c r="QUC43" s="1168"/>
      <c r="QUD43" s="1168"/>
      <c r="QUE43" s="1166"/>
      <c r="QUF43" s="1167"/>
      <c r="QUG43" s="1168"/>
      <c r="QUH43" s="1168"/>
      <c r="QUI43" s="1166"/>
      <c r="QUJ43" s="1167"/>
      <c r="QUK43" s="1168"/>
      <c r="QUL43" s="1168"/>
      <c r="QUM43" s="1166"/>
      <c r="QUN43" s="1167"/>
      <c r="QUO43" s="1168"/>
      <c r="QUP43" s="1168"/>
      <c r="QUQ43" s="1166"/>
      <c r="QUR43" s="1167"/>
      <c r="QUS43" s="1168"/>
      <c r="QUT43" s="1168"/>
      <c r="QUU43" s="1166"/>
      <c r="QUV43" s="1167"/>
      <c r="QUW43" s="1168"/>
      <c r="QUX43" s="1168"/>
      <c r="QUY43" s="1166"/>
      <c r="QUZ43" s="1167"/>
      <c r="QVA43" s="1168"/>
      <c r="QVB43" s="1168"/>
      <c r="QVC43" s="1166"/>
      <c r="QVD43" s="1167"/>
      <c r="QVE43" s="1168"/>
      <c r="QVF43" s="1168"/>
      <c r="QVG43" s="1166"/>
      <c r="QVH43" s="1167"/>
      <c r="QVI43" s="1168"/>
      <c r="QVJ43" s="1168"/>
      <c r="QVK43" s="1166"/>
      <c r="QVL43" s="1167"/>
      <c r="QVM43" s="1168"/>
      <c r="QVN43" s="1168"/>
      <c r="QVO43" s="1166"/>
      <c r="QVP43" s="1167"/>
      <c r="QVQ43" s="1168"/>
      <c r="QVR43" s="1168"/>
      <c r="QVS43" s="1166"/>
      <c r="QVT43" s="1167"/>
      <c r="QVU43" s="1168"/>
      <c r="QVV43" s="1168"/>
      <c r="QVW43" s="1166"/>
      <c r="QVX43" s="1167"/>
      <c r="QVY43" s="1168"/>
      <c r="QVZ43" s="1168"/>
      <c r="QWA43" s="1166"/>
      <c r="QWB43" s="1167"/>
      <c r="QWC43" s="1168"/>
      <c r="QWD43" s="1168"/>
      <c r="QWE43" s="1166"/>
      <c r="QWF43" s="1167"/>
      <c r="QWG43" s="1168"/>
      <c r="QWH43" s="1168"/>
      <c r="QWI43" s="1166"/>
      <c r="QWJ43" s="1167"/>
      <c r="QWK43" s="1168"/>
      <c r="QWL43" s="1168"/>
      <c r="QWM43" s="1166"/>
      <c r="QWN43" s="1167"/>
      <c r="QWO43" s="1168"/>
      <c r="QWP43" s="1168"/>
      <c r="QWQ43" s="1166"/>
      <c r="QWR43" s="1167"/>
      <c r="QWS43" s="1168"/>
      <c r="QWT43" s="1168"/>
      <c r="QWU43" s="1166"/>
      <c r="QWV43" s="1167"/>
      <c r="QWW43" s="1168"/>
      <c r="QWX43" s="1168"/>
      <c r="QWY43" s="1166"/>
      <c r="QWZ43" s="1167"/>
      <c r="QXA43" s="1168"/>
      <c r="QXB43" s="1168"/>
      <c r="QXC43" s="1166"/>
      <c r="QXD43" s="1167"/>
      <c r="QXE43" s="1168"/>
      <c r="QXF43" s="1168"/>
      <c r="QXG43" s="1166"/>
      <c r="QXH43" s="1167"/>
      <c r="QXI43" s="1168"/>
      <c r="QXJ43" s="1168"/>
      <c r="QXK43" s="1166"/>
      <c r="QXL43" s="1167"/>
      <c r="QXM43" s="1168"/>
      <c r="QXN43" s="1168"/>
      <c r="QXO43" s="1166"/>
      <c r="QXP43" s="1167"/>
      <c r="QXQ43" s="1168"/>
      <c r="QXR43" s="1168"/>
      <c r="QXS43" s="1166"/>
      <c r="QXT43" s="1167"/>
      <c r="QXU43" s="1168"/>
      <c r="QXV43" s="1168"/>
      <c r="QXW43" s="1166"/>
      <c r="QXX43" s="1167"/>
      <c r="QXY43" s="1168"/>
      <c r="QXZ43" s="1168"/>
      <c r="QYA43" s="1166"/>
      <c r="QYB43" s="1167"/>
      <c r="QYC43" s="1168"/>
      <c r="QYD43" s="1168"/>
      <c r="QYE43" s="1166"/>
      <c r="QYF43" s="1167"/>
      <c r="QYG43" s="1168"/>
      <c r="QYH43" s="1168"/>
      <c r="QYI43" s="1166"/>
      <c r="QYJ43" s="1167"/>
      <c r="QYK43" s="1168"/>
      <c r="QYL43" s="1168"/>
      <c r="QYM43" s="1166"/>
      <c r="QYN43" s="1167"/>
      <c r="QYO43" s="1168"/>
      <c r="QYP43" s="1168"/>
      <c r="QYQ43" s="1166"/>
      <c r="QYR43" s="1167"/>
      <c r="QYS43" s="1168"/>
      <c r="QYT43" s="1168"/>
      <c r="QYU43" s="1166"/>
      <c r="QYV43" s="1167"/>
      <c r="QYW43" s="1168"/>
      <c r="QYX43" s="1168"/>
      <c r="QYY43" s="1166"/>
      <c r="QYZ43" s="1167"/>
      <c r="QZA43" s="1168"/>
      <c r="QZB43" s="1168"/>
      <c r="QZC43" s="1166"/>
      <c r="QZD43" s="1167"/>
      <c r="QZE43" s="1168"/>
      <c r="QZF43" s="1168"/>
      <c r="QZG43" s="1166"/>
      <c r="QZH43" s="1167"/>
      <c r="QZI43" s="1168"/>
      <c r="QZJ43" s="1168"/>
      <c r="QZK43" s="1166"/>
      <c r="QZL43" s="1167"/>
      <c r="QZM43" s="1168"/>
      <c r="QZN43" s="1168"/>
      <c r="QZO43" s="1166"/>
      <c r="QZP43" s="1167"/>
      <c r="QZQ43" s="1168"/>
      <c r="QZR43" s="1168"/>
      <c r="QZS43" s="1166"/>
      <c r="QZT43" s="1167"/>
      <c r="QZU43" s="1168"/>
      <c r="QZV43" s="1168"/>
      <c r="QZW43" s="1166"/>
      <c r="QZX43" s="1167"/>
      <c r="QZY43" s="1168"/>
      <c r="QZZ43" s="1168"/>
      <c r="RAA43" s="1166"/>
      <c r="RAB43" s="1167"/>
      <c r="RAC43" s="1168"/>
      <c r="RAD43" s="1168"/>
      <c r="RAE43" s="1166"/>
      <c r="RAF43" s="1167"/>
      <c r="RAG43" s="1168"/>
      <c r="RAH43" s="1168"/>
      <c r="RAI43" s="1166"/>
      <c r="RAJ43" s="1167"/>
      <c r="RAK43" s="1168"/>
      <c r="RAL43" s="1168"/>
      <c r="RAM43" s="1166"/>
      <c r="RAN43" s="1167"/>
      <c r="RAO43" s="1168"/>
      <c r="RAP43" s="1168"/>
      <c r="RAQ43" s="1166"/>
      <c r="RAR43" s="1167"/>
      <c r="RAS43" s="1168"/>
      <c r="RAT43" s="1168"/>
      <c r="RAU43" s="1166"/>
      <c r="RAV43" s="1167"/>
      <c r="RAW43" s="1168"/>
      <c r="RAX43" s="1168"/>
      <c r="RAY43" s="1166"/>
      <c r="RAZ43" s="1167"/>
      <c r="RBA43" s="1168"/>
      <c r="RBB43" s="1168"/>
      <c r="RBC43" s="1166"/>
      <c r="RBD43" s="1167"/>
      <c r="RBE43" s="1168"/>
      <c r="RBF43" s="1168"/>
      <c r="RBG43" s="1166"/>
      <c r="RBH43" s="1167"/>
      <c r="RBI43" s="1168"/>
      <c r="RBJ43" s="1168"/>
      <c r="RBK43" s="1166"/>
      <c r="RBL43" s="1167"/>
      <c r="RBM43" s="1168"/>
      <c r="RBN43" s="1168"/>
      <c r="RBO43" s="1166"/>
      <c r="RBP43" s="1167"/>
      <c r="RBQ43" s="1168"/>
      <c r="RBR43" s="1168"/>
      <c r="RBS43" s="1166"/>
      <c r="RBT43" s="1167"/>
      <c r="RBU43" s="1168"/>
      <c r="RBV43" s="1168"/>
      <c r="RBW43" s="1166"/>
      <c r="RBX43" s="1167"/>
      <c r="RBY43" s="1168"/>
      <c r="RBZ43" s="1168"/>
      <c r="RCA43" s="1166"/>
      <c r="RCB43" s="1167"/>
      <c r="RCC43" s="1168"/>
      <c r="RCD43" s="1168"/>
      <c r="RCE43" s="1166"/>
      <c r="RCF43" s="1167"/>
      <c r="RCG43" s="1168"/>
      <c r="RCH43" s="1168"/>
      <c r="RCI43" s="1166"/>
      <c r="RCJ43" s="1167"/>
      <c r="RCK43" s="1168"/>
      <c r="RCL43" s="1168"/>
      <c r="RCM43" s="1166"/>
      <c r="RCN43" s="1167"/>
      <c r="RCO43" s="1168"/>
      <c r="RCP43" s="1168"/>
      <c r="RCQ43" s="1166"/>
      <c r="RCR43" s="1167"/>
      <c r="RCS43" s="1168"/>
      <c r="RCT43" s="1168"/>
      <c r="RCU43" s="1166"/>
      <c r="RCV43" s="1167"/>
      <c r="RCW43" s="1168"/>
      <c r="RCX43" s="1168"/>
      <c r="RCY43" s="1166"/>
      <c r="RCZ43" s="1167"/>
      <c r="RDA43" s="1168"/>
      <c r="RDB43" s="1168"/>
      <c r="RDC43" s="1166"/>
      <c r="RDD43" s="1167"/>
      <c r="RDE43" s="1168"/>
      <c r="RDF43" s="1168"/>
      <c r="RDG43" s="1166"/>
      <c r="RDH43" s="1167"/>
      <c r="RDI43" s="1168"/>
      <c r="RDJ43" s="1168"/>
      <c r="RDK43" s="1166"/>
      <c r="RDL43" s="1167"/>
      <c r="RDM43" s="1168"/>
      <c r="RDN43" s="1168"/>
      <c r="RDO43" s="1166"/>
      <c r="RDP43" s="1167"/>
      <c r="RDQ43" s="1168"/>
      <c r="RDR43" s="1168"/>
      <c r="RDS43" s="1166"/>
      <c r="RDT43" s="1167"/>
      <c r="RDU43" s="1168"/>
      <c r="RDV43" s="1168"/>
      <c r="RDW43" s="1166"/>
      <c r="RDX43" s="1167"/>
      <c r="RDY43" s="1168"/>
      <c r="RDZ43" s="1168"/>
      <c r="REA43" s="1166"/>
      <c r="REB43" s="1167"/>
      <c r="REC43" s="1168"/>
      <c r="RED43" s="1168"/>
      <c r="REE43" s="1166"/>
      <c r="REF43" s="1167"/>
      <c r="REG43" s="1168"/>
      <c r="REH43" s="1168"/>
      <c r="REI43" s="1166"/>
      <c r="REJ43" s="1167"/>
      <c r="REK43" s="1168"/>
      <c r="REL43" s="1168"/>
      <c r="REM43" s="1166"/>
      <c r="REN43" s="1167"/>
      <c r="REO43" s="1168"/>
      <c r="REP43" s="1168"/>
      <c r="REQ43" s="1166"/>
      <c r="RER43" s="1167"/>
      <c r="RES43" s="1168"/>
      <c r="RET43" s="1168"/>
      <c r="REU43" s="1166"/>
      <c r="REV43" s="1167"/>
      <c r="REW43" s="1168"/>
      <c r="REX43" s="1168"/>
      <c r="REY43" s="1166"/>
      <c r="REZ43" s="1167"/>
      <c r="RFA43" s="1168"/>
      <c r="RFB43" s="1168"/>
      <c r="RFC43" s="1166"/>
      <c r="RFD43" s="1167"/>
      <c r="RFE43" s="1168"/>
      <c r="RFF43" s="1168"/>
      <c r="RFG43" s="1166"/>
      <c r="RFH43" s="1167"/>
      <c r="RFI43" s="1168"/>
      <c r="RFJ43" s="1168"/>
      <c r="RFK43" s="1166"/>
      <c r="RFL43" s="1167"/>
      <c r="RFM43" s="1168"/>
      <c r="RFN43" s="1168"/>
      <c r="RFO43" s="1166"/>
      <c r="RFP43" s="1167"/>
      <c r="RFQ43" s="1168"/>
      <c r="RFR43" s="1168"/>
      <c r="RFS43" s="1166"/>
      <c r="RFT43" s="1167"/>
      <c r="RFU43" s="1168"/>
      <c r="RFV43" s="1168"/>
      <c r="RFW43" s="1166"/>
      <c r="RFX43" s="1167"/>
      <c r="RFY43" s="1168"/>
      <c r="RFZ43" s="1168"/>
      <c r="RGA43" s="1166"/>
      <c r="RGB43" s="1167"/>
      <c r="RGC43" s="1168"/>
      <c r="RGD43" s="1168"/>
      <c r="RGE43" s="1166"/>
      <c r="RGF43" s="1167"/>
      <c r="RGG43" s="1168"/>
      <c r="RGH43" s="1168"/>
      <c r="RGI43" s="1166"/>
      <c r="RGJ43" s="1167"/>
      <c r="RGK43" s="1168"/>
      <c r="RGL43" s="1168"/>
      <c r="RGM43" s="1166"/>
      <c r="RGN43" s="1167"/>
      <c r="RGO43" s="1168"/>
      <c r="RGP43" s="1168"/>
      <c r="RGQ43" s="1166"/>
      <c r="RGR43" s="1167"/>
      <c r="RGS43" s="1168"/>
      <c r="RGT43" s="1168"/>
      <c r="RGU43" s="1166"/>
      <c r="RGV43" s="1167"/>
      <c r="RGW43" s="1168"/>
      <c r="RGX43" s="1168"/>
      <c r="RGY43" s="1166"/>
      <c r="RGZ43" s="1167"/>
      <c r="RHA43" s="1168"/>
      <c r="RHB43" s="1168"/>
      <c r="RHC43" s="1166"/>
      <c r="RHD43" s="1167"/>
      <c r="RHE43" s="1168"/>
      <c r="RHF43" s="1168"/>
      <c r="RHG43" s="1166"/>
      <c r="RHH43" s="1167"/>
      <c r="RHI43" s="1168"/>
      <c r="RHJ43" s="1168"/>
      <c r="RHK43" s="1166"/>
      <c r="RHL43" s="1167"/>
      <c r="RHM43" s="1168"/>
      <c r="RHN43" s="1168"/>
      <c r="RHO43" s="1166"/>
      <c r="RHP43" s="1167"/>
      <c r="RHQ43" s="1168"/>
      <c r="RHR43" s="1168"/>
      <c r="RHS43" s="1166"/>
      <c r="RHT43" s="1167"/>
      <c r="RHU43" s="1168"/>
      <c r="RHV43" s="1168"/>
      <c r="RHW43" s="1166"/>
      <c r="RHX43" s="1167"/>
      <c r="RHY43" s="1168"/>
      <c r="RHZ43" s="1168"/>
      <c r="RIA43" s="1166"/>
      <c r="RIB43" s="1167"/>
      <c r="RIC43" s="1168"/>
      <c r="RID43" s="1168"/>
      <c r="RIE43" s="1166"/>
      <c r="RIF43" s="1167"/>
      <c r="RIG43" s="1168"/>
      <c r="RIH43" s="1168"/>
      <c r="RII43" s="1166"/>
      <c r="RIJ43" s="1167"/>
      <c r="RIK43" s="1168"/>
      <c r="RIL43" s="1168"/>
      <c r="RIM43" s="1166"/>
      <c r="RIN43" s="1167"/>
      <c r="RIO43" s="1168"/>
      <c r="RIP43" s="1168"/>
      <c r="RIQ43" s="1166"/>
      <c r="RIR43" s="1167"/>
      <c r="RIS43" s="1168"/>
      <c r="RIT43" s="1168"/>
      <c r="RIU43" s="1166"/>
      <c r="RIV43" s="1167"/>
      <c r="RIW43" s="1168"/>
      <c r="RIX43" s="1168"/>
      <c r="RIY43" s="1166"/>
      <c r="RIZ43" s="1167"/>
      <c r="RJA43" s="1168"/>
      <c r="RJB43" s="1168"/>
      <c r="RJC43" s="1166"/>
      <c r="RJD43" s="1167"/>
      <c r="RJE43" s="1168"/>
      <c r="RJF43" s="1168"/>
      <c r="RJG43" s="1166"/>
      <c r="RJH43" s="1167"/>
      <c r="RJI43" s="1168"/>
      <c r="RJJ43" s="1168"/>
      <c r="RJK43" s="1166"/>
      <c r="RJL43" s="1167"/>
      <c r="RJM43" s="1168"/>
      <c r="RJN43" s="1168"/>
      <c r="RJO43" s="1166"/>
      <c r="RJP43" s="1167"/>
      <c r="RJQ43" s="1168"/>
      <c r="RJR43" s="1168"/>
      <c r="RJS43" s="1166"/>
      <c r="RJT43" s="1167"/>
      <c r="RJU43" s="1168"/>
      <c r="RJV43" s="1168"/>
      <c r="RJW43" s="1166"/>
      <c r="RJX43" s="1167"/>
      <c r="RJY43" s="1168"/>
      <c r="RJZ43" s="1168"/>
      <c r="RKA43" s="1166"/>
      <c r="RKB43" s="1167"/>
      <c r="RKC43" s="1168"/>
      <c r="RKD43" s="1168"/>
      <c r="RKE43" s="1166"/>
      <c r="RKF43" s="1167"/>
      <c r="RKG43" s="1168"/>
      <c r="RKH43" s="1168"/>
      <c r="RKI43" s="1166"/>
      <c r="RKJ43" s="1167"/>
      <c r="RKK43" s="1168"/>
      <c r="RKL43" s="1168"/>
      <c r="RKM43" s="1166"/>
      <c r="RKN43" s="1167"/>
      <c r="RKO43" s="1168"/>
      <c r="RKP43" s="1168"/>
      <c r="RKQ43" s="1166"/>
      <c r="RKR43" s="1167"/>
      <c r="RKS43" s="1168"/>
      <c r="RKT43" s="1168"/>
      <c r="RKU43" s="1166"/>
      <c r="RKV43" s="1167"/>
      <c r="RKW43" s="1168"/>
      <c r="RKX43" s="1168"/>
      <c r="RKY43" s="1166"/>
      <c r="RKZ43" s="1167"/>
      <c r="RLA43" s="1168"/>
      <c r="RLB43" s="1168"/>
      <c r="RLC43" s="1166"/>
      <c r="RLD43" s="1167"/>
      <c r="RLE43" s="1168"/>
      <c r="RLF43" s="1168"/>
      <c r="RLG43" s="1166"/>
      <c r="RLH43" s="1167"/>
      <c r="RLI43" s="1168"/>
      <c r="RLJ43" s="1168"/>
      <c r="RLK43" s="1166"/>
      <c r="RLL43" s="1167"/>
      <c r="RLM43" s="1168"/>
      <c r="RLN43" s="1168"/>
      <c r="RLO43" s="1166"/>
      <c r="RLP43" s="1167"/>
      <c r="RLQ43" s="1168"/>
      <c r="RLR43" s="1168"/>
      <c r="RLS43" s="1166"/>
      <c r="RLT43" s="1167"/>
      <c r="RLU43" s="1168"/>
      <c r="RLV43" s="1168"/>
      <c r="RLW43" s="1166"/>
      <c r="RLX43" s="1167"/>
      <c r="RLY43" s="1168"/>
      <c r="RLZ43" s="1168"/>
      <c r="RMA43" s="1166"/>
      <c r="RMB43" s="1167"/>
      <c r="RMC43" s="1168"/>
      <c r="RMD43" s="1168"/>
      <c r="RME43" s="1166"/>
      <c r="RMF43" s="1167"/>
      <c r="RMG43" s="1168"/>
      <c r="RMH43" s="1168"/>
      <c r="RMI43" s="1166"/>
      <c r="RMJ43" s="1167"/>
      <c r="RMK43" s="1168"/>
      <c r="RML43" s="1168"/>
      <c r="RMM43" s="1166"/>
      <c r="RMN43" s="1167"/>
      <c r="RMO43" s="1168"/>
      <c r="RMP43" s="1168"/>
      <c r="RMQ43" s="1166"/>
      <c r="RMR43" s="1167"/>
      <c r="RMS43" s="1168"/>
      <c r="RMT43" s="1168"/>
      <c r="RMU43" s="1166"/>
      <c r="RMV43" s="1167"/>
      <c r="RMW43" s="1168"/>
      <c r="RMX43" s="1168"/>
      <c r="RMY43" s="1166"/>
      <c r="RMZ43" s="1167"/>
      <c r="RNA43" s="1168"/>
      <c r="RNB43" s="1168"/>
      <c r="RNC43" s="1166"/>
      <c r="RND43" s="1167"/>
      <c r="RNE43" s="1168"/>
      <c r="RNF43" s="1168"/>
      <c r="RNG43" s="1166"/>
      <c r="RNH43" s="1167"/>
      <c r="RNI43" s="1168"/>
      <c r="RNJ43" s="1168"/>
      <c r="RNK43" s="1166"/>
      <c r="RNL43" s="1167"/>
      <c r="RNM43" s="1168"/>
      <c r="RNN43" s="1168"/>
      <c r="RNO43" s="1166"/>
      <c r="RNP43" s="1167"/>
      <c r="RNQ43" s="1168"/>
      <c r="RNR43" s="1168"/>
      <c r="RNS43" s="1166"/>
      <c r="RNT43" s="1167"/>
      <c r="RNU43" s="1168"/>
      <c r="RNV43" s="1168"/>
      <c r="RNW43" s="1166"/>
      <c r="RNX43" s="1167"/>
      <c r="RNY43" s="1168"/>
      <c r="RNZ43" s="1168"/>
      <c r="ROA43" s="1166"/>
      <c r="ROB43" s="1167"/>
      <c r="ROC43" s="1168"/>
      <c r="ROD43" s="1168"/>
      <c r="ROE43" s="1166"/>
      <c r="ROF43" s="1167"/>
      <c r="ROG43" s="1168"/>
      <c r="ROH43" s="1168"/>
      <c r="ROI43" s="1166"/>
      <c r="ROJ43" s="1167"/>
      <c r="ROK43" s="1168"/>
      <c r="ROL43" s="1168"/>
      <c r="ROM43" s="1166"/>
      <c r="RON43" s="1167"/>
      <c r="ROO43" s="1168"/>
      <c r="ROP43" s="1168"/>
      <c r="ROQ43" s="1166"/>
      <c r="ROR43" s="1167"/>
      <c r="ROS43" s="1168"/>
      <c r="ROT43" s="1168"/>
      <c r="ROU43" s="1166"/>
      <c r="ROV43" s="1167"/>
      <c r="ROW43" s="1168"/>
      <c r="ROX43" s="1168"/>
      <c r="ROY43" s="1166"/>
      <c r="ROZ43" s="1167"/>
      <c r="RPA43" s="1168"/>
      <c r="RPB43" s="1168"/>
      <c r="RPC43" s="1166"/>
      <c r="RPD43" s="1167"/>
      <c r="RPE43" s="1168"/>
      <c r="RPF43" s="1168"/>
      <c r="RPG43" s="1166"/>
      <c r="RPH43" s="1167"/>
      <c r="RPI43" s="1168"/>
      <c r="RPJ43" s="1168"/>
      <c r="RPK43" s="1166"/>
      <c r="RPL43" s="1167"/>
      <c r="RPM43" s="1168"/>
      <c r="RPN43" s="1168"/>
      <c r="RPO43" s="1166"/>
      <c r="RPP43" s="1167"/>
      <c r="RPQ43" s="1168"/>
      <c r="RPR43" s="1168"/>
      <c r="RPS43" s="1166"/>
      <c r="RPT43" s="1167"/>
      <c r="RPU43" s="1168"/>
      <c r="RPV43" s="1168"/>
      <c r="RPW43" s="1166"/>
      <c r="RPX43" s="1167"/>
      <c r="RPY43" s="1168"/>
      <c r="RPZ43" s="1168"/>
      <c r="RQA43" s="1166"/>
      <c r="RQB43" s="1167"/>
      <c r="RQC43" s="1168"/>
      <c r="RQD43" s="1168"/>
      <c r="RQE43" s="1166"/>
      <c r="RQF43" s="1167"/>
      <c r="RQG43" s="1168"/>
      <c r="RQH43" s="1168"/>
      <c r="RQI43" s="1166"/>
      <c r="RQJ43" s="1167"/>
      <c r="RQK43" s="1168"/>
      <c r="RQL43" s="1168"/>
      <c r="RQM43" s="1166"/>
      <c r="RQN43" s="1167"/>
      <c r="RQO43" s="1168"/>
      <c r="RQP43" s="1168"/>
      <c r="RQQ43" s="1166"/>
      <c r="RQR43" s="1167"/>
      <c r="RQS43" s="1168"/>
      <c r="RQT43" s="1168"/>
      <c r="RQU43" s="1166"/>
      <c r="RQV43" s="1167"/>
      <c r="RQW43" s="1168"/>
      <c r="RQX43" s="1168"/>
      <c r="RQY43" s="1166"/>
      <c r="RQZ43" s="1167"/>
      <c r="RRA43" s="1168"/>
      <c r="RRB43" s="1168"/>
      <c r="RRC43" s="1166"/>
      <c r="RRD43" s="1167"/>
      <c r="RRE43" s="1168"/>
      <c r="RRF43" s="1168"/>
      <c r="RRG43" s="1166"/>
      <c r="RRH43" s="1167"/>
      <c r="RRI43" s="1168"/>
      <c r="RRJ43" s="1168"/>
      <c r="RRK43" s="1166"/>
      <c r="RRL43" s="1167"/>
      <c r="RRM43" s="1168"/>
      <c r="RRN43" s="1168"/>
      <c r="RRO43" s="1166"/>
      <c r="RRP43" s="1167"/>
      <c r="RRQ43" s="1168"/>
      <c r="RRR43" s="1168"/>
      <c r="RRS43" s="1166"/>
      <c r="RRT43" s="1167"/>
      <c r="RRU43" s="1168"/>
      <c r="RRV43" s="1168"/>
      <c r="RRW43" s="1166"/>
      <c r="RRX43" s="1167"/>
      <c r="RRY43" s="1168"/>
      <c r="RRZ43" s="1168"/>
      <c r="RSA43" s="1166"/>
      <c r="RSB43" s="1167"/>
      <c r="RSC43" s="1168"/>
      <c r="RSD43" s="1168"/>
      <c r="RSE43" s="1166"/>
      <c r="RSF43" s="1167"/>
      <c r="RSG43" s="1168"/>
      <c r="RSH43" s="1168"/>
      <c r="RSI43" s="1166"/>
      <c r="RSJ43" s="1167"/>
      <c r="RSK43" s="1168"/>
      <c r="RSL43" s="1168"/>
      <c r="RSM43" s="1166"/>
      <c r="RSN43" s="1167"/>
      <c r="RSO43" s="1168"/>
      <c r="RSP43" s="1168"/>
      <c r="RSQ43" s="1166"/>
      <c r="RSR43" s="1167"/>
      <c r="RSS43" s="1168"/>
      <c r="RST43" s="1168"/>
      <c r="RSU43" s="1166"/>
      <c r="RSV43" s="1167"/>
      <c r="RSW43" s="1168"/>
      <c r="RSX43" s="1168"/>
      <c r="RSY43" s="1166"/>
      <c r="RSZ43" s="1167"/>
      <c r="RTA43" s="1168"/>
      <c r="RTB43" s="1168"/>
      <c r="RTC43" s="1166"/>
      <c r="RTD43" s="1167"/>
      <c r="RTE43" s="1168"/>
      <c r="RTF43" s="1168"/>
      <c r="RTG43" s="1166"/>
      <c r="RTH43" s="1167"/>
      <c r="RTI43" s="1168"/>
      <c r="RTJ43" s="1168"/>
      <c r="RTK43" s="1166"/>
      <c r="RTL43" s="1167"/>
      <c r="RTM43" s="1168"/>
      <c r="RTN43" s="1168"/>
      <c r="RTO43" s="1166"/>
      <c r="RTP43" s="1167"/>
      <c r="RTQ43" s="1168"/>
      <c r="RTR43" s="1168"/>
      <c r="RTS43" s="1166"/>
      <c r="RTT43" s="1167"/>
      <c r="RTU43" s="1168"/>
      <c r="RTV43" s="1168"/>
      <c r="RTW43" s="1166"/>
      <c r="RTX43" s="1167"/>
      <c r="RTY43" s="1168"/>
      <c r="RTZ43" s="1168"/>
      <c r="RUA43" s="1166"/>
      <c r="RUB43" s="1167"/>
      <c r="RUC43" s="1168"/>
      <c r="RUD43" s="1168"/>
      <c r="RUE43" s="1166"/>
      <c r="RUF43" s="1167"/>
      <c r="RUG43" s="1168"/>
      <c r="RUH43" s="1168"/>
      <c r="RUI43" s="1166"/>
      <c r="RUJ43" s="1167"/>
      <c r="RUK43" s="1168"/>
      <c r="RUL43" s="1168"/>
      <c r="RUM43" s="1166"/>
      <c r="RUN43" s="1167"/>
      <c r="RUO43" s="1168"/>
      <c r="RUP43" s="1168"/>
      <c r="RUQ43" s="1166"/>
      <c r="RUR43" s="1167"/>
      <c r="RUS43" s="1168"/>
      <c r="RUT43" s="1168"/>
      <c r="RUU43" s="1166"/>
      <c r="RUV43" s="1167"/>
      <c r="RUW43" s="1168"/>
      <c r="RUX43" s="1168"/>
      <c r="RUY43" s="1166"/>
      <c r="RUZ43" s="1167"/>
      <c r="RVA43" s="1168"/>
      <c r="RVB43" s="1168"/>
      <c r="RVC43" s="1166"/>
      <c r="RVD43" s="1167"/>
      <c r="RVE43" s="1168"/>
      <c r="RVF43" s="1168"/>
      <c r="RVG43" s="1166"/>
      <c r="RVH43" s="1167"/>
      <c r="RVI43" s="1168"/>
      <c r="RVJ43" s="1168"/>
      <c r="RVK43" s="1166"/>
      <c r="RVL43" s="1167"/>
      <c r="RVM43" s="1168"/>
      <c r="RVN43" s="1168"/>
      <c r="RVO43" s="1166"/>
      <c r="RVP43" s="1167"/>
      <c r="RVQ43" s="1168"/>
      <c r="RVR43" s="1168"/>
      <c r="RVS43" s="1166"/>
      <c r="RVT43" s="1167"/>
      <c r="RVU43" s="1168"/>
      <c r="RVV43" s="1168"/>
      <c r="RVW43" s="1166"/>
      <c r="RVX43" s="1167"/>
      <c r="RVY43" s="1168"/>
      <c r="RVZ43" s="1168"/>
      <c r="RWA43" s="1166"/>
      <c r="RWB43" s="1167"/>
      <c r="RWC43" s="1168"/>
      <c r="RWD43" s="1168"/>
      <c r="RWE43" s="1166"/>
      <c r="RWF43" s="1167"/>
      <c r="RWG43" s="1168"/>
      <c r="RWH43" s="1168"/>
      <c r="RWI43" s="1166"/>
      <c r="RWJ43" s="1167"/>
      <c r="RWK43" s="1168"/>
      <c r="RWL43" s="1168"/>
      <c r="RWM43" s="1166"/>
      <c r="RWN43" s="1167"/>
      <c r="RWO43" s="1168"/>
      <c r="RWP43" s="1168"/>
      <c r="RWQ43" s="1166"/>
      <c r="RWR43" s="1167"/>
      <c r="RWS43" s="1168"/>
      <c r="RWT43" s="1168"/>
      <c r="RWU43" s="1166"/>
      <c r="RWV43" s="1167"/>
      <c r="RWW43" s="1168"/>
      <c r="RWX43" s="1168"/>
      <c r="RWY43" s="1166"/>
      <c r="RWZ43" s="1167"/>
      <c r="RXA43" s="1168"/>
      <c r="RXB43" s="1168"/>
      <c r="RXC43" s="1166"/>
      <c r="RXD43" s="1167"/>
      <c r="RXE43" s="1168"/>
      <c r="RXF43" s="1168"/>
      <c r="RXG43" s="1166"/>
      <c r="RXH43" s="1167"/>
      <c r="RXI43" s="1168"/>
      <c r="RXJ43" s="1168"/>
      <c r="RXK43" s="1166"/>
      <c r="RXL43" s="1167"/>
      <c r="RXM43" s="1168"/>
      <c r="RXN43" s="1168"/>
      <c r="RXO43" s="1166"/>
      <c r="RXP43" s="1167"/>
      <c r="RXQ43" s="1168"/>
      <c r="RXR43" s="1168"/>
      <c r="RXS43" s="1166"/>
      <c r="RXT43" s="1167"/>
      <c r="RXU43" s="1168"/>
      <c r="RXV43" s="1168"/>
      <c r="RXW43" s="1166"/>
      <c r="RXX43" s="1167"/>
      <c r="RXY43" s="1168"/>
      <c r="RXZ43" s="1168"/>
      <c r="RYA43" s="1166"/>
      <c r="RYB43" s="1167"/>
      <c r="RYC43" s="1168"/>
      <c r="RYD43" s="1168"/>
      <c r="RYE43" s="1166"/>
      <c r="RYF43" s="1167"/>
      <c r="RYG43" s="1168"/>
      <c r="RYH43" s="1168"/>
      <c r="RYI43" s="1166"/>
      <c r="RYJ43" s="1167"/>
      <c r="RYK43" s="1168"/>
      <c r="RYL43" s="1168"/>
      <c r="RYM43" s="1166"/>
      <c r="RYN43" s="1167"/>
      <c r="RYO43" s="1168"/>
      <c r="RYP43" s="1168"/>
      <c r="RYQ43" s="1166"/>
      <c r="RYR43" s="1167"/>
      <c r="RYS43" s="1168"/>
      <c r="RYT43" s="1168"/>
      <c r="RYU43" s="1166"/>
      <c r="RYV43" s="1167"/>
      <c r="RYW43" s="1168"/>
      <c r="RYX43" s="1168"/>
      <c r="RYY43" s="1166"/>
      <c r="RYZ43" s="1167"/>
      <c r="RZA43" s="1168"/>
      <c r="RZB43" s="1168"/>
      <c r="RZC43" s="1166"/>
      <c r="RZD43" s="1167"/>
      <c r="RZE43" s="1168"/>
      <c r="RZF43" s="1168"/>
      <c r="RZG43" s="1166"/>
      <c r="RZH43" s="1167"/>
      <c r="RZI43" s="1168"/>
      <c r="RZJ43" s="1168"/>
      <c r="RZK43" s="1166"/>
      <c r="RZL43" s="1167"/>
      <c r="RZM43" s="1168"/>
      <c r="RZN43" s="1168"/>
      <c r="RZO43" s="1166"/>
      <c r="RZP43" s="1167"/>
      <c r="RZQ43" s="1168"/>
      <c r="RZR43" s="1168"/>
      <c r="RZS43" s="1166"/>
      <c r="RZT43" s="1167"/>
      <c r="RZU43" s="1168"/>
      <c r="RZV43" s="1168"/>
      <c r="RZW43" s="1166"/>
      <c r="RZX43" s="1167"/>
      <c r="RZY43" s="1168"/>
      <c r="RZZ43" s="1168"/>
      <c r="SAA43" s="1166"/>
      <c r="SAB43" s="1167"/>
      <c r="SAC43" s="1168"/>
      <c r="SAD43" s="1168"/>
      <c r="SAE43" s="1166"/>
      <c r="SAF43" s="1167"/>
      <c r="SAG43" s="1168"/>
      <c r="SAH43" s="1168"/>
      <c r="SAI43" s="1166"/>
      <c r="SAJ43" s="1167"/>
      <c r="SAK43" s="1168"/>
      <c r="SAL43" s="1168"/>
      <c r="SAM43" s="1166"/>
      <c r="SAN43" s="1167"/>
      <c r="SAO43" s="1168"/>
      <c r="SAP43" s="1168"/>
      <c r="SAQ43" s="1166"/>
      <c r="SAR43" s="1167"/>
      <c r="SAS43" s="1168"/>
      <c r="SAT43" s="1168"/>
      <c r="SAU43" s="1166"/>
      <c r="SAV43" s="1167"/>
      <c r="SAW43" s="1168"/>
      <c r="SAX43" s="1168"/>
      <c r="SAY43" s="1166"/>
      <c r="SAZ43" s="1167"/>
      <c r="SBA43" s="1168"/>
      <c r="SBB43" s="1168"/>
      <c r="SBC43" s="1166"/>
      <c r="SBD43" s="1167"/>
      <c r="SBE43" s="1168"/>
      <c r="SBF43" s="1168"/>
      <c r="SBG43" s="1166"/>
      <c r="SBH43" s="1167"/>
      <c r="SBI43" s="1168"/>
      <c r="SBJ43" s="1168"/>
      <c r="SBK43" s="1166"/>
      <c r="SBL43" s="1167"/>
      <c r="SBM43" s="1168"/>
      <c r="SBN43" s="1168"/>
      <c r="SBO43" s="1166"/>
      <c r="SBP43" s="1167"/>
      <c r="SBQ43" s="1168"/>
      <c r="SBR43" s="1168"/>
      <c r="SBS43" s="1166"/>
      <c r="SBT43" s="1167"/>
      <c r="SBU43" s="1168"/>
      <c r="SBV43" s="1168"/>
      <c r="SBW43" s="1166"/>
      <c r="SBX43" s="1167"/>
      <c r="SBY43" s="1168"/>
      <c r="SBZ43" s="1168"/>
      <c r="SCA43" s="1166"/>
      <c r="SCB43" s="1167"/>
      <c r="SCC43" s="1168"/>
      <c r="SCD43" s="1168"/>
      <c r="SCE43" s="1166"/>
      <c r="SCF43" s="1167"/>
      <c r="SCG43" s="1168"/>
      <c r="SCH43" s="1168"/>
      <c r="SCI43" s="1166"/>
      <c r="SCJ43" s="1167"/>
      <c r="SCK43" s="1168"/>
      <c r="SCL43" s="1168"/>
      <c r="SCM43" s="1166"/>
      <c r="SCN43" s="1167"/>
      <c r="SCO43" s="1168"/>
      <c r="SCP43" s="1168"/>
      <c r="SCQ43" s="1166"/>
      <c r="SCR43" s="1167"/>
      <c r="SCS43" s="1168"/>
      <c r="SCT43" s="1168"/>
      <c r="SCU43" s="1166"/>
      <c r="SCV43" s="1167"/>
      <c r="SCW43" s="1168"/>
      <c r="SCX43" s="1168"/>
      <c r="SCY43" s="1166"/>
      <c r="SCZ43" s="1167"/>
      <c r="SDA43" s="1168"/>
      <c r="SDB43" s="1168"/>
      <c r="SDC43" s="1166"/>
      <c r="SDD43" s="1167"/>
      <c r="SDE43" s="1168"/>
      <c r="SDF43" s="1168"/>
      <c r="SDG43" s="1166"/>
      <c r="SDH43" s="1167"/>
      <c r="SDI43" s="1168"/>
      <c r="SDJ43" s="1168"/>
      <c r="SDK43" s="1166"/>
      <c r="SDL43" s="1167"/>
      <c r="SDM43" s="1168"/>
      <c r="SDN43" s="1168"/>
      <c r="SDO43" s="1166"/>
      <c r="SDP43" s="1167"/>
      <c r="SDQ43" s="1168"/>
      <c r="SDR43" s="1168"/>
      <c r="SDS43" s="1166"/>
      <c r="SDT43" s="1167"/>
      <c r="SDU43" s="1168"/>
      <c r="SDV43" s="1168"/>
      <c r="SDW43" s="1166"/>
      <c r="SDX43" s="1167"/>
      <c r="SDY43" s="1168"/>
      <c r="SDZ43" s="1168"/>
      <c r="SEA43" s="1166"/>
      <c r="SEB43" s="1167"/>
      <c r="SEC43" s="1168"/>
      <c r="SED43" s="1168"/>
      <c r="SEE43" s="1166"/>
      <c r="SEF43" s="1167"/>
      <c r="SEG43" s="1168"/>
      <c r="SEH43" s="1168"/>
      <c r="SEI43" s="1166"/>
      <c r="SEJ43" s="1167"/>
      <c r="SEK43" s="1168"/>
      <c r="SEL43" s="1168"/>
      <c r="SEM43" s="1166"/>
      <c r="SEN43" s="1167"/>
      <c r="SEO43" s="1168"/>
      <c r="SEP43" s="1168"/>
      <c r="SEQ43" s="1166"/>
      <c r="SER43" s="1167"/>
      <c r="SES43" s="1168"/>
      <c r="SET43" s="1168"/>
      <c r="SEU43" s="1166"/>
      <c r="SEV43" s="1167"/>
      <c r="SEW43" s="1168"/>
      <c r="SEX43" s="1168"/>
      <c r="SEY43" s="1166"/>
      <c r="SEZ43" s="1167"/>
      <c r="SFA43" s="1168"/>
      <c r="SFB43" s="1168"/>
      <c r="SFC43" s="1166"/>
      <c r="SFD43" s="1167"/>
      <c r="SFE43" s="1168"/>
      <c r="SFF43" s="1168"/>
      <c r="SFG43" s="1166"/>
      <c r="SFH43" s="1167"/>
      <c r="SFI43" s="1168"/>
      <c r="SFJ43" s="1168"/>
      <c r="SFK43" s="1166"/>
      <c r="SFL43" s="1167"/>
      <c r="SFM43" s="1168"/>
      <c r="SFN43" s="1168"/>
      <c r="SFO43" s="1166"/>
      <c r="SFP43" s="1167"/>
      <c r="SFQ43" s="1168"/>
      <c r="SFR43" s="1168"/>
      <c r="SFS43" s="1166"/>
      <c r="SFT43" s="1167"/>
      <c r="SFU43" s="1168"/>
      <c r="SFV43" s="1168"/>
      <c r="SFW43" s="1166"/>
      <c r="SFX43" s="1167"/>
      <c r="SFY43" s="1168"/>
      <c r="SFZ43" s="1168"/>
      <c r="SGA43" s="1166"/>
      <c r="SGB43" s="1167"/>
      <c r="SGC43" s="1168"/>
      <c r="SGD43" s="1168"/>
      <c r="SGE43" s="1166"/>
      <c r="SGF43" s="1167"/>
      <c r="SGG43" s="1168"/>
      <c r="SGH43" s="1168"/>
      <c r="SGI43" s="1166"/>
      <c r="SGJ43" s="1167"/>
      <c r="SGK43" s="1168"/>
      <c r="SGL43" s="1168"/>
      <c r="SGM43" s="1166"/>
      <c r="SGN43" s="1167"/>
      <c r="SGO43" s="1168"/>
      <c r="SGP43" s="1168"/>
      <c r="SGQ43" s="1166"/>
      <c r="SGR43" s="1167"/>
      <c r="SGS43" s="1168"/>
      <c r="SGT43" s="1168"/>
      <c r="SGU43" s="1166"/>
      <c r="SGV43" s="1167"/>
      <c r="SGW43" s="1168"/>
      <c r="SGX43" s="1168"/>
      <c r="SGY43" s="1166"/>
      <c r="SGZ43" s="1167"/>
      <c r="SHA43" s="1168"/>
      <c r="SHB43" s="1168"/>
      <c r="SHC43" s="1166"/>
      <c r="SHD43" s="1167"/>
      <c r="SHE43" s="1168"/>
      <c r="SHF43" s="1168"/>
      <c r="SHG43" s="1166"/>
      <c r="SHH43" s="1167"/>
      <c r="SHI43" s="1168"/>
      <c r="SHJ43" s="1168"/>
      <c r="SHK43" s="1166"/>
      <c r="SHL43" s="1167"/>
      <c r="SHM43" s="1168"/>
      <c r="SHN43" s="1168"/>
      <c r="SHO43" s="1166"/>
      <c r="SHP43" s="1167"/>
      <c r="SHQ43" s="1168"/>
      <c r="SHR43" s="1168"/>
      <c r="SHS43" s="1166"/>
      <c r="SHT43" s="1167"/>
      <c r="SHU43" s="1168"/>
      <c r="SHV43" s="1168"/>
      <c r="SHW43" s="1166"/>
      <c r="SHX43" s="1167"/>
      <c r="SHY43" s="1168"/>
      <c r="SHZ43" s="1168"/>
      <c r="SIA43" s="1166"/>
      <c r="SIB43" s="1167"/>
      <c r="SIC43" s="1168"/>
      <c r="SID43" s="1168"/>
      <c r="SIE43" s="1166"/>
      <c r="SIF43" s="1167"/>
      <c r="SIG43" s="1168"/>
      <c r="SIH43" s="1168"/>
      <c r="SII43" s="1166"/>
      <c r="SIJ43" s="1167"/>
      <c r="SIK43" s="1168"/>
      <c r="SIL43" s="1168"/>
      <c r="SIM43" s="1166"/>
      <c r="SIN43" s="1167"/>
      <c r="SIO43" s="1168"/>
      <c r="SIP43" s="1168"/>
      <c r="SIQ43" s="1166"/>
      <c r="SIR43" s="1167"/>
      <c r="SIS43" s="1168"/>
      <c r="SIT43" s="1168"/>
      <c r="SIU43" s="1166"/>
      <c r="SIV43" s="1167"/>
      <c r="SIW43" s="1168"/>
      <c r="SIX43" s="1168"/>
      <c r="SIY43" s="1166"/>
      <c r="SIZ43" s="1167"/>
      <c r="SJA43" s="1168"/>
      <c r="SJB43" s="1168"/>
      <c r="SJC43" s="1166"/>
      <c r="SJD43" s="1167"/>
      <c r="SJE43" s="1168"/>
      <c r="SJF43" s="1168"/>
      <c r="SJG43" s="1166"/>
      <c r="SJH43" s="1167"/>
      <c r="SJI43" s="1168"/>
      <c r="SJJ43" s="1168"/>
      <c r="SJK43" s="1166"/>
      <c r="SJL43" s="1167"/>
      <c r="SJM43" s="1168"/>
      <c r="SJN43" s="1168"/>
      <c r="SJO43" s="1166"/>
      <c r="SJP43" s="1167"/>
      <c r="SJQ43" s="1168"/>
      <c r="SJR43" s="1168"/>
      <c r="SJS43" s="1166"/>
      <c r="SJT43" s="1167"/>
      <c r="SJU43" s="1168"/>
      <c r="SJV43" s="1168"/>
      <c r="SJW43" s="1166"/>
      <c r="SJX43" s="1167"/>
      <c r="SJY43" s="1168"/>
      <c r="SJZ43" s="1168"/>
      <c r="SKA43" s="1166"/>
      <c r="SKB43" s="1167"/>
      <c r="SKC43" s="1168"/>
      <c r="SKD43" s="1168"/>
      <c r="SKE43" s="1166"/>
      <c r="SKF43" s="1167"/>
      <c r="SKG43" s="1168"/>
      <c r="SKH43" s="1168"/>
      <c r="SKI43" s="1166"/>
      <c r="SKJ43" s="1167"/>
      <c r="SKK43" s="1168"/>
      <c r="SKL43" s="1168"/>
      <c r="SKM43" s="1166"/>
      <c r="SKN43" s="1167"/>
      <c r="SKO43" s="1168"/>
      <c r="SKP43" s="1168"/>
      <c r="SKQ43" s="1166"/>
      <c r="SKR43" s="1167"/>
      <c r="SKS43" s="1168"/>
      <c r="SKT43" s="1168"/>
      <c r="SKU43" s="1166"/>
      <c r="SKV43" s="1167"/>
      <c r="SKW43" s="1168"/>
      <c r="SKX43" s="1168"/>
      <c r="SKY43" s="1166"/>
      <c r="SKZ43" s="1167"/>
      <c r="SLA43" s="1168"/>
      <c r="SLB43" s="1168"/>
      <c r="SLC43" s="1166"/>
      <c r="SLD43" s="1167"/>
      <c r="SLE43" s="1168"/>
      <c r="SLF43" s="1168"/>
      <c r="SLG43" s="1166"/>
      <c r="SLH43" s="1167"/>
      <c r="SLI43" s="1168"/>
      <c r="SLJ43" s="1168"/>
      <c r="SLK43" s="1166"/>
      <c r="SLL43" s="1167"/>
      <c r="SLM43" s="1168"/>
      <c r="SLN43" s="1168"/>
      <c r="SLO43" s="1166"/>
      <c r="SLP43" s="1167"/>
      <c r="SLQ43" s="1168"/>
      <c r="SLR43" s="1168"/>
      <c r="SLS43" s="1166"/>
      <c r="SLT43" s="1167"/>
      <c r="SLU43" s="1168"/>
      <c r="SLV43" s="1168"/>
      <c r="SLW43" s="1166"/>
      <c r="SLX43" s="1167"/>
      <c r="SLY43" s="1168"/>
      <c r="SLZ43" s="1168"/>
      <c r="SMA43" s="1166"/>
      <c r="SMB43" s="1167"/>
      <c r="SMC43" s="1168"/>
      <c r="SMD43" s="1168"/>
      <c r="SME43" s="1166"/>
      <c r="SMF43" s="1167"/>
      <c r="SMG43" s="1168"/>
      <c r="SMH43" s="1168"/>
      <c r="SMI43" s="1166"/>
      <c r="SMJ43" s="1167"/>
      <c r="SMK43" s="1168"/>
      <c r="SML43" s="1168"/>
      <c r="SMM43" s="1166"/>
      <c r="SMN43" s="1167"/>
      <c r="SMO43" s="1168"/>
      <c r="SMP43" s="1168"/>
      <c r="SMQ43" s="1166"/>
      <c r="SMR43" s="1167"/>
      <c r="SMS43" s="1168"/>
      <c r="SMT43" s="1168"/>
      <c r="SMU43" s="1166"/>
      <c r="SMV43" s="1167"/>
      <c r="SMW43" s="1168"/>
      <c r="SMX43" s="1168"/>
      <c r="SMY43" s="1166"/>
      <c r="SMZ43" s="1167"/>
      <c r="SNA43" s="1168"/>
      <c r="SNB43" s="1168"/>
      <c r="SNC43" s="1166"/>
      <c r="SND43" s="1167"/>
      <c r="SNE43" s="1168"/>
      <c r="SNF43" s="1168"/>
      <c r="SNG43" s="1166"/>
      <c r="SNH43" s="1167"/>
      <c r="SNI43" s="1168"/>
      <c r="SNJ43" s="1168"/>
      <c r="SNK43" s="1166"/>
      <c r="SNL43" s="1167"/>
      <c r="SNM43" s="1168"/>
      <c r="SNN43" s="1168"/>
      <c r="SNO43" s="1166"/>
      <c r="SNP43" s="1167"/>
      <c r="SNQ43" s="1168"/>
      <c r="SNR43" s="1168"/>
      <c r="SNS43" s="1166"/>
      <c r="SNT43" s="1167"/>
      <c r="SNU43" s="1168"/>
      <c r="SNV43" s="1168"/>
      <c r="SNW43" s="1166"/>
      <c r="SNX43" s="1167"/>
      <c r="SNY43" s="1168"/>
      <c r="SNZ43" s="1168"/>
      <c r="SOA43" s="1166"/>
      <c r="SOB43" s="1167"/>
      <c r="SOC43" s="1168"/>
      <c r="SOD43" s="1168"/>
      <c r="SOE43" s="1166"/>
      <c r="SOF43" s="1167"/>
      <c r="SOG43" s="1168"/>
      <c r="SOH43" s="1168"/>
      <c r="SOI43" s="1166"/>
      <c r="SOJ43" s="1167"/>
      <c r="SOK43" s="1168"/>
      <c r="SOL43" s="1168"/>
      <c r="SOM43" s="1166"/>
      <c r="SON43" s="1167"/>
      <c r="SOO43" s="1168"/>
      <c r="SOP43" s="1168"/>
      <c r="SOQ43" s="1166"/>
      <c r="SOR43" s="1167"/>
      <c r="SOS43" s="1168"/>
      <c r="SOT43" s="1168"/>
      <c r="SOU43" s="1166"/>
      <c r="SOV43" s="1167"/>
      <c r="SOW43" s="1168"/>
      <c r="SOX43" s="1168"/>
      <c r="SOY43" s="1166"/>
      <c r="SOZ43" s="1167"/>
      <c r="SPA43" s="1168"/>
      <c r="SPB43" s="1168"/>
      <c r="SPC43" s="1166"/>
      <c r="SPD43" s="1167"/>
      <c r="SPE43" s="1168"/>
      <c r="SPF43" s="1168"/>
      <c r="SPG43" s="1166"/>
      <c r="SPH43" s="1167"/>
      <c r="SPI43" s="1168"/>
      <c r="SPJ43" s="1168"/>
      <c r="SPK43" s="1166"/>
      <c r="SPL43" s="1167"/>
      <c r="SPM43" s="1168"/>
      <c r="SPN43" s="1168"/>
      <c r="SPO43" s="1166"/>
      <c r="SPP43" s="1167"/>
      <c r="SPQ43" s="1168"/>
      <c r="SPR43" s="1168"/>
      <c r="SPS43" s="1166"/>
      <c r="SPT43" s="1167"/>
      <c r="SPU43" s="1168"/>
      <c r="SPV43" s="1168"/>
      <c r="SPW43" s="1166"/>
      <c r="SPX43" s="1167"/>
      <c r="SPY43" s="1168"/>
      <c r="SPZ43" s="1168"/>
      <c r="SQA43" s="1166"/>
      <c r="SQB43" s="1167"/>
      <c r="SQC43" s="1168"/>
      <c r="SQD43" s="1168"/>
      <c r="SQE43" s="1166"/>
      <c r="SQF43" s="1167"/>
      <c r="SQG43" s="1168"/>
      <c r="SQH43" s="1168"/>
      <c r="SQI43" s="1166"/>
      <c r="SQJ43" s="1167"/>
      <c r="SQK43" s="1168"/>
      <c r="SQL43" s="1168"/>
      <c r="SQM43" s="1166"/>
      <c r="SQN43" s="1167"/>
      <c r="SQO43" s="1168"/>
      <c r="SQP43" s="1168"/>
      <c r="SQQ43" s="1166"/>
      <c r="SQR43" s="1167"/>
      <c r="SQS43" s="1168"/>
      <c r="SQT43" s="1168"/>
      <c r="SQU43" s="1166"/>
      <c r="SQV43" s="1167"/>
      <c r="SQW43" s="1168"/>
      <c r="SQX43" s="1168"/>
      <c r="SQY43" s="1166"/>
      <c r="SQZ43" s="1167"/>
      <c r="SRA43" s="1168"/>
      <c r="SRB43" s="1168"/>
      <c r="SRC43" s="1166"/>
      <c r="SRD43" s="1167"/>
      <c r="SRE43" s="1168"/>
      <c r="SRF43" s="1168"/>
      <c r="SRG43" s="1166"/>
      <c r="SRH43" s="1167"/>
      <c r="SRI43" s="1168"/>
      <c r="SRJ43" s="1168"/>
      <c r="SRK43" s="1166"/>
      <c r="SRL43" s="1167"/>
      <c r="SRM43" s="1168"/>
      <c r="SRN43" s="1168"/>
      <c r="SRO43" s="1166"/>
      <c r="SRP43" s="1167"/>
      <c r="SRQ43" s="1168"/>
      <c r="SRR43" s="1168"/>
      <c r="SRS43" s="1166"/>
      <c r="SRT43" s="1167"/>
      <c r="SRU43" s="1168"/>
      <c r="SRV43" s="1168"/>
      <c r="SRW43" s="1166"/>
      <c r="SRX43" s="1167"/>
      <c r="SRY43" s="1168"/>
      <c r="SRZ43" s="1168"/>
      <c r="SSA43" s="1166"/>
      <c r="SSB43" s="1167"/>
      <c r="SSC43" s="1168"/>
      <c r="SSD43" s="1168"/>
      <c r="SSE43" s="1166"/>
      <c r="SSF43" s="1167"/>
      <c r="SSG43" s="1168"/>
      <c r="SSH43" s="1168"/>
      <c r="SSI43" s="1166"/>
      <c r="SSJ43" s="1167"/>
      <c r="SSK43" s="1168"/>
      <c r="SSL43" s="1168"/>
      <c r="SSM43" s="1166"/>
      <c r="SSN43" s="1167"/>
      <c r="SSO43" s="1168"/>
      <c r="SSP43" s="1168"/>
      <c r="SSQ43" s="1166"/>
      <c r="SSR43" s="1167"/>
      <c r="SSS43" s="1168"/>
      <c r="SST43" s="1168"/>
      <c r="SSU43" s="1166"/>
      <c r="SSV43" s="1167"/>
      <c r="SSW43" s="1168"/>
      <c r="SSX43" s="1168"/>
      <c r="SSY43" s="1166"/>
      <c r="SSZ43" s="1167"/>
      <c r="STA43" s="1168"/>
      <c r="STB43" s="1168"/>
      <c r="STC43" s="1166"/>
      <c r="STD43" s="1167"/>
      <c r="STE43" s="1168"/>
      <c r="STF43" s="1168"/>
      <c r="STG43" s="1166"/>
      <c r="STH43" s="1167"/>
      <c r="STI43" s="1168"/>
      <c r="STJ43" s="1168"/>
      <c r="STK43" s="1166"/>
      <c r="STL43" s="1167"/>
      <c r="STM43" s="1168"/>
      <c r="STN43" s="1168"/>
      <c r="STO43" s="1166"/>
      <c r="STP43" s="1167"/>
      <c r="STQ43" s="1168"/>
      <c r="STR43" s="1168"/>
      <c r="STS43" s="1166"/>
      <c r="STT43" s="1167"/>
      <c r="STU43" s="1168"/>
      <c r="STV43" s="1168"/>
      <c r="STW43" s="1166"/>
      <c r="STX43" s="1167"/>
      <c r="STY43" s="1168"/>
      <c r="STZ43" s="1168"/>
      <c r="SUA43" s="1166"/>
      <c r="SUB43" s="1167"/>
      <c r="SUC43" s="1168"/>
      <c r="SUD43" s="1168"/>
      <c r="SUE43" s="1166"/>
      <c r="SUF43" s="1167"/>
      <c r="SUG43" s="1168"/>
      <c r="SUH43" s="1168"/>
      <c r="SUI43" s="1166"/>
      <c r="SUJ43" s="1167"/>
      <c r="SUK43" s="1168"/>
      <c r="SUL43" s="1168"/>
      <c r="SUM43" s="1166"/>
      <c r="SUN43" s="1167"/>
      <c r="SUO43" s="1168"/>
      <c r="SUP43" s="1168"/>
      <c r="SUQ43" s="1166"/>
      <c r="SUR43" s="1167"/>
      <c r="SUS43" s="1168"/>
      <c r="SUT43" s="1168"/>
      <c r="SUU43" s="1166"/>
      <c r="SUV43" s="1167"/>
      <c r="SUW43" s="1168"/>
      <c r="SUX43" s="1168"/>
      <c r="SUY43" s="1166"/>
      <c r="SUZ43" s="1167"/>
      <c r="SVA43" s="1168"/>
      <c r="SVB43" s="1168"/>
      <c r="SVC43" s="1166"/>
      <c r="SVD43" s="1167"/>
      <c r="SVE43" s="1168"/>
      <c r="SVF43" s="1168"/>
      <c r="SVG43" s="1166"/>
      <c r="SVH43" s="1167"/>
      <c r="SVI43" s="1168"/>
      <c r="SVJ43" s="1168"/>
      <c r="SVK43" s="1166"/>
      <c r="SVL43" s="1167"/>
      <c r="SVM43" s="1168"/>
      <c r="SVN43" s="1168"/>
      <c r="SVO43" s="1166"/>
      <c r="SVP43" s="1167"/>
      <c r="SVQ43" s="1168"/>
      <c r="SVR43" s="1168"/>
      <c r="SVS43" s="1166"/>
      <c r="SVT43" s="1167"/>
      <c r="SVU43" s="1168"/>
      <c r="SVV43" s="1168"/>
      <c r="SVW43" s="1166"/>
      <c r="SVX43" s="1167"/>
      <c r="SVY43" s="1168"/>
      <c r="SVZ43" s="1168"/>
      <c r="SWA43" s="1166"/>
      <c r="SWB43" s="1167"/>
      <c r="SWC43" s="1168"/>
      <c r="SWD43" s="1168"/>
      <c r="SWE43" s="1166"/>
      <c r="SWF43" s="1167"/>
      <c r="SWG43" s="1168"/>
      <c r="SWH43" s="1168"/>
      <c r="SWI43" s="1166"/>
      <c r="SWJ43" s="1167"/>
      <c r="SWK43" s="1168"/>
      <c r="SWL43" s="1168"/>
      <c r="SWM43" s="1166"/>
      <c r="SWN43" s="1167"/>
      <c r="SWO43" s="1168"/>
      <c r="SWP43" s="1168"/>
      <c r="SWQ43" s="1166"/>
      <c r="SWR43" s="1167"/>
      <c r="SWS43" s="1168"/>
      <c r="SWT43" s="1168"/>
      <c r="SWU43" s="1166"/>
      <c r="SWV43" s="1167"/>
      <c r="SWW43" s="1168"/>
      <c r="SWX43" s="1168"/>
      <c r="SWY43" s="1166"/>
      <c r="SWZ43" s="1167"/>
      <c r="SXA43" s="1168"/>
      <c r="SXB43" s="1168"/>
      <c r="SXC43" s="1166"/>
      <c r="SXD43" s="1167"/>
      <c r="SXE43" s="1168"/>
      <c r="SXF43" s="1168"/>
      <c r="SXG43" s="1166"/>
      <c r="SXH43" s="1167"/>
      <c r="SXI43" s="1168"/>
      <c r="SXJ43" s="1168"/>
      <c r="SXK43" s="1166"/>
      <c r="SXL43" s="1167"/>
      <c r="SXM43" s="1168"/>
      <c r="SXN43" s="1168"/>
      <c r="SXO43" s="1166"/>
      <c r="SXP43" s="1167"/>
      <c r="SXQ43" s="1168"/>
      <c r="SXR43" s="1168"/>
      <c r="SXS43" s="1166"/>
      <c r="SXT43" s="1167"/>
      <c r="SXU43" s="1168"/>
      <c r="SXV43" s="1168"/>
      <c r="SXW43" s="1166"/>
      <c r="SXX43" s="1167"/>
      <c r="SXY43" s="1168"/>
      <c r="SXZ43" s="1168"/>
      <c r="SYA43" s="1166"/>
      <c r="SYB43" s="1167"/>
      <c r="SYC43" s="1168"/>
      <c r="SYD43" s="1168"/>
      <c r="SYE43" s="1166"/>
      <c r="SYF43" s="1167"/>
      <c r="SYG43" s="1168"/>
      <c r="SYH43" s="1168"/>
      <c r="SYI43" s="1166"/>
      <c r="SYJ43" s="1167"/>
      <c r="SYK43" s="1168"/>
      <c r="SYL43" s="1168"/>
      <c r="SYM43" s="1166"/>
      <c r="SYN43" s="1167"/>
      <c r="SYO43" s="1168"/>
      <c r="SYP43" s="1168"/>
      <c r="SYQ43" s="1166"/>
      <c r="SYR43" s="1167"/>
      <c r="SYS43" s="1168"/>
      <c r="SYT43" s="1168"/>
      <c r="SYU43" s="1166"/>
      <c r="SYV43" s="1167"/>
      <c r="SYW43" s="1168"/>
      <c r="SYX43" s="1168"/>
      <c r="SYY43" s="1166"/>
      <c r="SYZ43" s="1167"/>
      <c r="SZA43" s="1168"/>
      <c r="SZB43" s="1168"/>
      <c r="SZC43" s="1166"/>
      <c r="SZD43" s="1167"/>
      <c r="SZE43" s="1168"/>
      <c r="SZF43" s="1168"/>
      <c r="SZG43" s="1166"/>
      <c r="SZH43" s="1167"/>
      <c r="SZI43" s="1168"/>
      <c r="SZJ43" s="1168"/>
      <c r="SZK43" s="1166"/>
      <c r="SZL43" s="1167"/>
      <c r="SZM43" s="1168"/>
      <c r="SZN43" s="1168"/>
      <c r="SZO43" s="1166"/>
      <c r="SZP43" s="1167"/>
      <c r="SZQ43" s="1168"/>
      <c r="SZR43" s="1168"/>
      <c r="SZS43" s="1166"/>
      <c r="SZT43" s="1167"/>
      <c r="SZU43" s="1168"/>
      <c r="SZV43" s="1168"/>
      <c r="SZW43" s="1166"/>
      <c r="SZX43" s="1167"/>
      <c r="SZY43" s="1168"/>
      <c r="SZZ43" s="1168"/>
      <c r="TAA43" s="1166"/>
      <c r="TAB43" s="1167"/>
      <c r="TAC43" s="1168"/>
      <c r="TAD43" s="1168"/>
      <c r="TAE43" s="1166"/>
      <c r="TAF43" s="1167"/>
      <c r="TAG43" s="1168"/>
      <c r="TAH43" s="1168"/>
      <c r="TAI43" s="1166"/>
      <c r="TAJ43" s="1167"/>
      <c r="TAK43" s="1168"/>
      <c r="TAL43" s="1168"/>
      <c r="TAM43" s="1166"/>
      <c r="TAN43" s="1167"/>
      <c r="TAO43" s="1168"/>
      <c r="TAP43" s="1168"/>
      <c r="TAQ43" s="1166"/>
      <c r="TAR43" s="1167"/>
      <c r="TAS43" s="1168"/>
      <c r="TAT43" s="1168"/>
      <c r="TAU43" s="1166"/>
      <c r="TAV43" s="1167"/>
      <c r="TAW43" s="1168"/>
      <c r="TAX43" s="1168"/>
      <c r="TAY43" s="1166"/>
      <c r="TAZ43" s="1167"/>
      <c r="TBA43" s="1168"/>
      <c r="TBB43" s="1168"/>
      <c r="TBC43" s="1166"/>
      <c r="TBD43" s="1167"/>
      <c r="TBE43" s="1168"/>
      <c r="TBF43" s="1168"/>
      <c r="TBG43" s="1166"/>
      <c r="TBH43" s="1167"/>
      <c r="TBI43" s="1168"/>
      <c r="TBJ43" s="1168"/>
      <c r="TBK43" s="1166"/>
      <c r="TBL43" s="1167"/>
      <c r="TBM43" s="1168"/>
      <c r="TBN43" s="1168"/>
      <c r="TBO43" s="1166"/>
      <c r="TBP43" s="1167"/>
      <c r="TBQ43" s="1168"/>
      <c r="TBR43" s="1168"/>
      <c r="TBS43" s="1166"/>
      <c r="TBT43" s="1167"/>
      <c r="TBU43" s="1168"/>
      <c r="TBV43" s="1168"/>
      <c r="TBW43" s="1166"/>
      <c r="TBX43" s="1167"/>
      <c r="TBY43" s="1168"/>
      <c r="TBZ43" s="1168"/>
      <c r="TCA43" s="1166"/>
      <c r="TCB43" s="1167"/>
      <c r="TCC43" s="1168"/>
      <c r="TCD43" s="1168"/>
      <c r="TCE43" s="1166"/>
      <c r="TCF43" s="1167"/>
      <c r="TCG43" s="1168"/>
      <c r="TCH43" s="1168"/>
      <c r="TCI43" s="1166"/>
      <c r="TCJ43" s="1167"/>
      <c r="TCK43" s="1168"/>
      <c r="TCL43" s="1168"/>
      <c r="TCM43" s="1166"/>
      <c r="TCN43" s="1167"/>
      <c r="TCO43" s="1168"/>
      <c r="TCP43" s="1168"/>
      <c r="TCQ43" s="1166"/>
      <c r="TCR43" s="1167"/>
      <c r="TCS43" s="1168"/>
      <c r="TCT43" s="1168"/>
      <c r="TCU43" s="1166"/>
      <c r="TCV43" s="1167"/>
      <c r="TCW43" s="1168"/>
      <c r="TCX43" s="1168"/>
      <c r="TCY43" s="1166"/>
      <c r="TCZ43" s="1167"/>
      <c r="TDA43" s="1168"/>
      <c r="TDB43" s="1168"/>
      <c r="TDC43" s="1166"/>
      <c r="TDD43" s="1167"/>
      <c r="TDE43" s="1168"/>
      <c r="TDF43" s="1168"/>
      <c r="TDG43" s="1166"/>
      <c r="TDH43" s="1167"/>
      <c r="TDI43" s="1168"/>
      <c r="TDJ43" s="1168"/>
      <c r="TDK43" s="1166"/>
      <c r="TDL43" s="1167"/>
      <c r="TDM43" s="1168"/>
      <c r="TDN43" s="1168"/>
      <c r="TDO43" s="1166"/>
      <c r="TDP43" s="1167"/>
      <c r="TDQ43" s="1168"/>
      <c r="TDR43" s="1168"/>
      <c r="TDS43" s="1166"/>
      <c r="TDT43" s="1167"/>
      <c r="TDU43" s="1168"/>
      <c r="TDV43" s="1168"/>
      <c r="TDW43" s="1166"/>
      <c r="TDX43" s="1167"/>
      <c r="TDY43" s="1168"/>
      <c r="TDZ43" s="1168"/>
      <c r="TEA43" s="1166"/>
      <c r="TEB43" s="1167"/>
      <c r="TEC43" s="1168"/>
      <c r="TED43" s="1168"/>
      <c r="TEE43" s="1166"/>
      <c r="TEF43" s="1167"/>
      <c r="TEG43" s="1168"/>
      <c r="TEH43" s="1168"/>
      <c r="TEI43" s="1166"/>
      <c r="TEJ43" s="1167"/>
      <c r="TEK43" s="1168"/>
      <c r="TEL43" s="1168"/>
      <c r="TEM43" s="1166"/>
      <c r="TEN43" s="1167"/>
      <c r="TEO43" s="1168"/>
      <c r="TEP43" s="1168"/>
      <c r="TEQ43" s="1166"/>
      <c r="TER43" s="1167"/>
      <c r="TES43" s="1168"/>
      <c r="TET43" s="1168"/>
      <c r="TEU43" s="1166"/>
      <c r="TEV43" s="1167"/>
      <c r="TEW43" s="1168"/>
      <c r="TEX43" s="1168"/>
      <c r="TEY43" s="1166"/>
      <c r="TEZ43" s="1167"/>
      <c r="TFA43" s="1168"/>
      <c r="TFB43" s="1168"/>
      <c r="TFC43" s="1166"/>
      <c r="TFD43" s="1167"/>
      <c r="TFE43" s="1168"/>
      <c r="TFF43" s="1168"/>
      <c r="TFG43" s="1166"/>
      <c r="TFH43" s="1167"/>
      <c r="TFI43" s="1168"/>
      <c r="TFJ43" s="1168"/>
      <c r="TFK43" s="1166"/>
      <c r="TFL43" s="1167"/>
      <c r="TFM43" s="1168"/>
      <c r="TFN43" s="1168"/>
      <c r="TFO43" s="1166"/>
      <c r="TFP43" s="1167"/>
      <c r="TFQ43" s="1168"/>
      <c r="TFR43" s="1168"/>
      <c r="TFS43" s="1166"/>
      <c r="TFT43" s="1167"/>
      <c r="TFU43" s="1168"/>
      <c r="TFV43" s="1168"/>
      <c r="TFW43" s="1166"/>
      <c r="TFX43" s="1167"/>
      <c r="TFY43" s="1168"/>
      <c r="TFZ43" s="1168"/>
      <c r="TGA43" s="1166"/>
      <c r="TGB43" s="1167"/>
      <c r="TGC43" s="1168"/>
      <c r="TGD43" s="1168"/>
      <c r="TGE43" s="1166"/>
      <c r="TGF43" s="1167"/>
      <c r="TGG43" s="1168"/>
      <c r="TGH43" s="1168"/>
      <c r="TGI43" s="1166"/>
      <c r="TGJ43" s="1167"/>
      <c r="TGK43" s="1168"/>
      <c r="TGL43" s="1168"/>
      <c r="TGM43" s="1166"/>
      <c r="TGN43" s="1167"/>
      <c r="TGO43" s="1168"/>
      <c r="TGP43" s="1168"/>
      <c r="TGQ43" s="1166"/>
      <c r="TGR43" s="1167"/>
      <c r="TGS43" s="1168"/>
      <c r="TGT43" s="1168"/>
      <c r="TGU43" s="1166"/>
      <c r="TGV43" s="1167"/>
      <c r="TGW43" s="1168"/>
      <c r="TGX43" s="1168"/>
      <c r="TGY43" s="1166"/>
      <c r="TGZ43" s="1167"/>
      <c r="THA43" s="1168"/>
      <c r="THB43" s="1168"/>
      <c r="THC43" s="1166"/>
      <c r="THD43" s="1167"/>
      <c r="THE43" s="1168"/>
      <c r="THF43" s="1168"/>
      <c r="THG43" s="1166"/>
      <c r="THH43" s="1167"/>
      <c r="THI43" s="1168"/>
      <c r="THJ43" s="1168"/>
      <c r="THK43" s="1166"/>
      <c r="THL43" s="1167"/>
      <c r="THM43" s="1168"/>
      <c r="THN43" s="1168"/>
      <c r="THO43" s="1166"/>
      <c r="THP43" s="1167"/>
      <c r="THQ43" s="1168"/>
      <c r="THR43" s="1168"/>
      <c r="THS43" s="1166"/>
      <c r="THT43" s="1167"/>
      <c r="THU43" s="1168"/>
      <c r="THV43" s="1168"/>
      <c r="THW43" s="1166"/>
      <c r="THX43" s="1167"/>
      <c r="THY43" s="1168"/>
      <c r="THZ43" s="1168"/>
      <c r="TIA43" s="1166"/>
      <c r="TIB43" s="1167"/>
      <c r="TIC43" s="1168"/>
      <c r="TID43" s="1168"/>
      <c r="TIE43" s="1166"/>
      <c r="TIF43" s="1167"/>
      <c r="TIG43" s="1168"/>
      <c r="TIH43" s="1168"/>
      <c r="TII43" s="1166"/>
      <c r="TIJ43" s="1167"/>
      <c r="TIK43" s="1168"/>
      <c r="TIL43" s="1168"/>
      <c r="TIM43" s="1166"/>
      <c r="TIN43" s="1167"/>
      <c r="TIO43" s="1168"/>
      <c r="TIP43" s="1168"/>
      <c r="TIQ43" s="1166"/>
      <c r="TIR43" s="1167"/>
      <c r="TIS43" s="1168"/>
      <c r="TIT43" s="1168"/>
      <c r="TIU43" s="1166"/>
      <c r="TIV43" s="1167"/>
      <c r="TIW43" s="1168"/>
      <c r="TIX43" s="1168"/>
      <c r="TIY43" s="1166"/>
      <c r="TIZ43" s="1167"/>
      <c r="TJA43" s="1168"/>
      <c r="TJB43" s="1168"/>
      <c r="TJC43" s="1166"/>
      <c r="TJD43" s="1167"/>
      <c r="TJE43" s="1168"/>
      <c r="TJF43" s="1168"/>
      <c r="TJG43" s="1166"/>
      <c r="TJH43" s="1167"/>
      <c r="TJI43" s="1168"/>
      <c r="TJJ43" s="1168"/>
      <c r="TJK43" s="1166"/>
      <c r="TJL43" s="1167"/>
      <c r="TJM43" s="1168"/>
      <c r="TJN43" s="1168"/>
      <c r="TJO43" s="1166"/>
      <c r="TJP43" s="1167"/>
      <c r="TJQ43" s="1168"/>
      <c r="TJR43" s="1168"/>
      <c r="TJS43" s="1166"/>
      <c r="TJT43" s="1167"/>
      <c r="TJU43" s="1168"/>
      <c r="TJV43" s="1168"/>
      <c r="TJW43" s="1166"/>
      <c r="TJX43" s="1167"/>
      <c r="TJY43" s="1168"/>
      <c r="TJZ43" s="1168"/>
      <c r="TKA43" s="1166"/>
      <c r="TKB43" s="1167"/>
      <c r="TKC43" s="1168"/>
      <c r="TKD43" s="1168"/>
      <c r="TKE43" s="1166"/>
      <c r="TKF43" s="1167"/>
      <c r="TKG43" s="1168"/>
      <c r="TKH43" s="1168"/>
      <c r="TKI43" s="1166"/>
      <c r="TKJ43" s="1167"/>
      <c r="TKK43" s="1168"/>
      <c r="TKL43" s="1168"/>
      <c r="TKM43" s="1166"/>
      <c r="TKN43" s="1167"/>
      <c r="TKO43" s="1168"/>
      <c r="TKP43" s="1168"/>
      <c r="TKQ43" s="1166"/>
      <c r="TKR43" s="1167"/>
      <c r="TKS43" s="1168"/>
      <c r="TKT43" s="1168"/>
      <c r="TKU43" s="1166"/>
      <c r="TKV43" s="1167"/>
      <c r="TKW43" s="1168"/>
      <c r="TKX43" s="1168"/>
      <c r="TKY43" s="1166"/>
      <c r="TKZ43" s="1167"/>
      <c r="TLA43" s="1168"/>
      <c r="TLB43" s="1168"/>
      <c r="TLC43" s="1166"/>
      <c r="TLD43" s="1167"/>
      <c r="TLE43" s="1168"/>
      <c r="TLF43" s="1168"/>
      <c r="TLG43" s="1166"/>
      <c r="TLH43" s="1167"/>
      <c r="TLI43" s="1168"/>
      <c r="TLJ43" s="1168"/>
      <c r="TLK43" s="1166"/>
      <c r="TLL43" s="1167"/>
      <c r="TLM43" s="1168"/>
      <c r="TLN43" s="1168"/>
      <c r="TLO43" s="1166"/>
      <c r="TLP43" s="1167"/>
      <c r="TLQ43" s="1168"/>
      <c r="TLR43" s="1168"/>
      <c r="TLS43" s="1166"/>
      <c r="TLT43" s="1167"/>
      <c r="TLU43" s="1168"/>
      <c r="TLV43" s="1168"/>
      <c r="TLW43" s="1166"/>
      <c r="TLX43" s="1167"/>
      <c r="TLY43" s="1168"/>
      <c r="TLZ43" s="1168"/>
      <c r="TMA43" s="1166"/>
      <c r="TMB43" s="1167"/>
      <c r="TMC43" s="1168"/>
      <c r="TMD43" s="1168"/>
      <c r="TME43" s="1166"/>
      <c r="TMF43" s="1167"/>
      <c r="TMG43" s="1168"/>
      <c r="TMH43" s="1168"/>
      <c r="TMI43" s="1166"/>
      <c r="TMJ43" s="1167"/>
      <c r="TMK43" s="1168"/>
      <c r="TML43" s="1168"/>
      <c r="TMM43" s="1166"/>
      <c r="TMN43" s="1167"/>
      <c r="TMO43" s="1168"/>
      <c r="TMP43" s="1168"/>
      <c r="TMQ43" s="1166"/>
      <c r="TMR43" s="1167"/>
      <c r="TMS43" s="1168"/>
      <c r="TMT43" s="1168"/>
      <c r="TMU43" s="1166"/>
      <c r="TMV43" s="1167"/>
      <c r="TMW43" s="1168"/>
      <c r="TMX43" s="1168"/>
      <c r="TMY43" s="1166"/>
      <c r="TMZ43" s="1167"/>
      <c r="TNA43" s="1168"/>
      <c r="TNB43" s="1168"/>
      <c r="TNC43" s="1166"/>
      <c r="TND43" s="1167"/>
      <c r="TNE43" s="1168"/>
      <c r="TNF43" s="1168"/>
      <c r="TNG43" s="1166"/>
      <c r="TNH43" s="1167"/>
      <c r="TNI43" s="1168"/>
      <c r="TNJ43" s="1168"/>
      <c r="TNK43" s="1166"/>
      <c r="TNL43" s="1167"/>
      <c r="TNM43" s="1168"/>
      <c r="TNN43" s="1168"/>
      <c r="TNO43" s="1166"/>
      <c r="TNP43" s="1167"/>
      <c r="TNQ43" s="1168"/>
      <c r="TNR43" s="1168"/>
      <c r="TNS43" s="1166"/>
      <c r="TNT43" s="1167"/>
      <c r="TNU43" s="1168"/>
      <c r="TNV43" s="1168"/>
      <c r="TNW43" s="1166"/>
      <c r="TNX43" s="1167"/>
      <c r="TNY43" s="1168"/>
      <c r="TNZ43" s="1168"/>
      <c r="TOA43" s="1166"/>
      <c r="TOB43" s="1167"/>
      <c r="TOC43" s="1168"/>
      <c r="TOD43" s="1168"/>
      <c r="TOE43" s="1166"/>
      <c r="TOF43" s="1167"/>
      <c r="TOG43" s="1168"/>
      <c r="TOH43" s="1168"/>
      <c r="TOI43" s="1166"/>
      <c r="TOJ43" s="1167"/>
      <c r="TOK43" s="1168"/>
      <c r="TOL43" s="1168"/>
      <c r="TOM43" s="1166"/>
      <c r="TON43" s="1167"/>
      <c r="TOO43" s="1168"/>
      <c r="TOP43" s="1168"/>
      <c r="TOQ43" s="1166"/>
      <c r="TOR43" s="1167"/>
      <c r="TOS43" s="1168"/>
      <c r="TOT43" s="1168"/>
      <c r="TOU43" s="1166"/>
      <c r="TOV43" s="1167"/>
      <c r="TOW43" s="1168"/>
      <c r="TOX43" s="1168"/>
      <c r="TOY43" s="1166"/>
      <c r="TOZ43" s="1167"/>
      <c r="TPA43" s="1168"/>
      <c r="TPB43" s="1168"/>
      <c r="TPC43" s="1166"/>
      <c r="TPD43" s="1167"/>
      <c r="TPE43" s="1168"/>
      <c r="TPF43" s="1168"/>
      <c r="TPG43" s="1166"/>
      <c r="TPH43" s="1167"/>
      <c r="TPI43" s="1168"/>
      <c r="TPJ43" s="1168"/>
      <c r="TPK43" s="1166"/>
      <c r="TPL43" s="1167"/>
      <c r="TPM43" s="1168"/>
      <c r="TPN43" s="1168"/>
      <c r="TPO43" s="1166"/>
      <c r="TPP43" s="1167"/>
      <c r="TPQ43" s="1168"/>
      <c r="TPR43" s="1168"/>
      <c r="TPS43" s="1166"/>
      <c r="TPT43" s="1167"/>
      <c r="TPU43" s="1168"/>
      <c r="TPV43" s="1168"/>
      <c r="TPW43" s="1166"/>
      <c r="TPX43" s="1167"/>
      <c r="TPY43" s="1168"/>
      <c r="TPZ43" s="1168"/>
      <c r="TQA43" s="1166"/>
      <c r="TQB43" s="1167"/>
      <c r="TQC43" s="1168"/>
      <c r="TQD43" s="1168"/>
      <c r="TQE43" s="1166"/>
      <c r="TQF43" s="1167"/>
      <c r="TQG43" s="1168"/>
      <c r="TQH43" s="1168"/>
      <c r="TQI43" s="1166"/>
      <c r="TQJ43" s="1167"/>
      <c r="TQK43" s="1168"/>
      <c r="TQL43" s="1168"/>
      <c r="TQM43" s="1166"/>
      <c r="TQN43" s="1167"/>
      <c r="TQO43" s="1168"/>
      <c r="TQP43" s="1168"/>
      <c r="TQQ43" s="1166"/>
      <c r="TQR43" s="1167"/>
      <c r="TQS43" s="1168"/>
      <c r="TQT43" s="1168"/>
      <c r="TQU43" s="1166"/>
      <c r="TQV43" s="1167"/>
      <c r="TQW43" s="1168"/>
      <c r="TQX43" s="1168"/>
      <c r="TQY43" s="1166"/>
      <c r="TQZ43" s="1167"/>
      <c r="TRA43" s="1168"/>
      <c r="TRB43" s="1168"/>
      <c r="TRC43" s="1166"/>
      <c r="TRD43" s="1167"/>
      <c r="TRE43" s="1168"/>
      <c r="TRF43" s="1168"/>
      <c r="TRG43" s="1166"/>
      <c r="TRH43" s="1167"/>
      <c r="TRI43" s="1168"/>
      <c r="TRJ43" s="1168"/>
      <c r="TRK43" s="1166"/>
      <c r="TRL43" s="1167"/>
      <c r="TRM43" s="1168"/>
      <c r="TRN43" s="1168"/>
      <c r="TRO43" s="1166"/>
      <c r="TRP43" s="1167"/>
      <c r="TRQ43" s="1168"/>
      <c r="TRR43" s="1168"/>
      <c r="TRS43" s="1166"/>
      <c r="TRT43" s="1167"/>
      <c r="TRU43" s="1168"/>
      <c r="TRV43" s="1168"/>
      <c r="TRW43" s="1166"/>
      <c r="TRX43" s="1167"/>
      <c r="TRY43" s="1168"/>
      <c r="TRZ43" s="1168"/>
      <c r="TSA43" s="1166"/>
      <c r="TSB43" s="1167"/>
      <c r="TSC43" s="1168"/>
      <c r="TSD43" s="1168"/>
      <c r="TSE43" s="1166"/>
      <c r="TSF43" s="1167"/>
      <c r="TSG43" s="1168"/>
      <c r="TSH43" s="1168"/>
      <c r="TSI43" s="1166"/>
      <c r="TSJ43" s="1167"/>
      <c r="TSK43" s="1168"/>
      <c r="TSL43" s="1168"/>
      <c r="TSM43" s="1166"/>
      <c r="TSN43" s="1167"/>
      <c r="TSO43" s="1168"/>
      <c r="TSP43" s="1168"/>
      <c r="TSQ43" s="1166"/>
      <c r="TSR43" s="1167"/>
      <c r="TSS43" s="1168"/>
      <c r="TST43" s="1168"/>
      <c r="TSU43" s="1166"/>
      <c r="TSV43" s="1167"/>
      <c r="TSW43" s="1168"/>
      <c r="TSX43" s="1168"/>
      <c r="TSY43" s="1166"/>
      <c r="TSZ43" s="1167"/>
      <c r="TTA43" s="1168"/>
      <c r="TTB43" s="1168"/>
      <c r="TTC43" s="1166"/>
      <c r="TTD43" s="1167"/>
      <c r="TTE43" s="1168"/>
      <c r="TTF43" s="1168"/>
      <c r="TTG43" s="1166"/>
      <c r="TTH43" s="1167"/>
      <c r="TTI43" s="1168"/>
      <c r="TTJ43" s="1168"/>
      <c r="TTK43" s="1166"/>
      <c r="TTL43" s="1167"/>
      <c r="TTM43" s="1168"/>
      <c r="TTN43" s="1168"/>
      <c r="TTO43" s="1166"/>
      <c r="TTP43" s="1167"/>
      <c r="TTQ43" s="1168"/>
      <c r="TTR43" s="1168"/>
      <c r="TTS43" s="1166"/>
      <c r="TTT43" s="1167"/>
      <c r="TTU43" s="1168"/>
      <c r="TTV43" s="1168"/>
      <c r="TTW43" s="1166"/>
      <c r="TTX43" s="1167"/>
      <c r="TTY43" s="1168"/>
      <c r="TTZ43" s="1168"/>
      <c r="TUA43" s="1166"/>
      <c r="TUB43" s="1167"/>
      <c r="TUC43" s="1168"/>
      <c r="TUD43" s="1168"/>
      <c r="TUE43" s="1166"/>
      <c r="TUF43" s="1167"/>
      <c r="TUG43" s="1168"/>
      <c r="TUH43" s="1168"/>
      <c r="TUI43" s="1166"/>
      <c r="TUJ43" s="1167"/>
      <c r="TUK43" s="1168"/>
      <c r="TUL43" s="1168"/>
      <c r="TUM43" s="1166"/>
      <c r="TUN43" s="1167"/>
      <c r="TUO43" s="1168"/>
      <c r="TUP43" s="1168"/>
      <c r="TUQ43" s="1166"/>
      <c r="TUR43" s="1167"/>
      <c r="TUS43" s="1168"/>
      <c r="TUT43" s="1168"/>
      <c r="TUU43" s="1166"/>
      <c r="TUV43" s="1167"/>
      <c r="TUW43" s="1168"/>
      <c r="TUX43" s="1168"/>
      <c r="TUY43" s="1166"/>
      <c r="TUZ43" s="1167"/>
      <c r="TVA43" s="1168"/>
      <c r="TVB43" s="1168"/>
      <c r="TVC43" s="1166"/>
      <c r="TVD43" s="1167"/>
      <c r="TVE43" s="1168"/>
      <c r="TVF43" s="1168"/>
      <c r="TVG43" s="1166"/>
      <c r="TVH43" s="1167"/>
      <c r="TVI43" s="1168"/>
      <c r="TVJ43" s="1168"/>
      <c r="TVK43" s="1166"/>
      <c r="TVL43" s="1167"/>
      <c r="TVM43" s="1168"/>
      <c r="TVN43" s="1168"/>
      <c r="TVO43" s="1166"/>
      <c r="TVP43" s="1167"/>
      <c r="TVQ43" s="1168"/>
      <c r="TVR43" s="1168"/>
      <c r="TVS43" s="1166"/>
      <c r="TVT43" s="1167"/>
      <c r="TVU43" s="1168"/>
      <c r="TVV43" s="1168"/>
      <c r="TVW43" s="1166"/>
      <c r="TVX43" s="1167"/>
      <c r="TVY43" s="1168"/>
      <c r="TVZ43" s="1168"/>
      <c r="TWA43" s="1166"/>
      <c r="TWB43" s="1167"/>
      <c r="TWC43" s="1168"/>
      <c r="TWD43" s="1168"/>
      <c r="TWE43" s="1166"/>
      <c r="TWF43" s="1167"/>
      <c r="TWG43" s="1168"/>
      <c r="TWH43" s="1168"/>
      <c r="TWI43" s="1166"/>
      <c r="TWJ43" s="1167"/>
      <c r="TWK43" s="1168"/>
      <c r="TWL43" s="1168"/>
      <c r="TWM43" s="1166"/>
      <c r="TWN43" s="1167"/>
      <c r="TWO43" s="1168"/>
      <c r="TWP43" s="1168"/>
      <c r="TWQ43" s="1166"/>
      <c r="TWR43" s="1167"/>
      <c r="TWS43" s="1168"/>
      <c r="TWT43" s="1168"/>
      <c r="TWU43" s="1166"/>
      <c r="TWV43" s="1167"/>
      <c r="TWW43" s="1168"/>
      <c r="TWX43" s="1168"/>
      <c r="TWY43" s="1166"/>
      <c r="TWZ43" s="1167"/>
      <c r="TXA43" s="1168"/>
      <c r="TXB43" s="1168"/>
      <c r="TXC43" s="1166"/>
      <c r="TXD43" s="1167"/>
      <c r="TXE43" s="1168"/>
      <c r="TXF43" s="1168"/>
      <c r="TXG43" s="1166"/>
      <c r="TXH43" s="1167"/>
      <c r="TXI43" s="1168"/>
      <c r="TXJ43" s="1168"/>
      <c r="TXK43" s="1166"/>
      <c r="TXL43" s="1167"/>
      <c r="TXM43" s="1168"/>
      <c r="TXN43" s="1168"/>
      <c r="TXO43" s="1166"/>
      <c r="TXP43" s="1167"/>
      <c r="TXQ43" s="1168"/>
      <c r="TXR43" s="1168"/>
      <c r="TXS43" s="1166"/>
      <c r="TXT43" s="1167"/>
      <c r="TXU43" s="1168"/>
      <c r="TXV43" s="1168"/>
      <c r="TXW43" s="1166"/>
      <c r="TXX43" s="1167"/>
      <c r="TXY43" s="1168"/>
      <c r="TXZ43" s="1168"/>
      <c r="TYA43" s="1166"/>
      <c r="TYB43" s="1167"/>
      <c r="TYC43" s="1168"/>
      <c r="TYD43" s="1168"/>
      <c r="TYE43" s="1166"/>
      <c r="TYF43" s="1167"/>
      <c r="TYG43" s="1168"/>
      <c r="TYH43" s="1168"/>
      <c r="TYI43" s="1166"/>
      <c r="TYJ43" s="1167"/>
      <c r="TYK43" s="1168"/>
      <c r="TYL43" s="1168"/>
      <c r="TYM43" s="1166"/>
      <c r="TYN43" s="1167"/>
      <c r="TYO43" s="1168"/>
      <c r="TYP43" s="1168"/>
      <c r="TYQ43" s="1166"/>
      <c r="TYR43" s="1167"/>
      <c r="TYS43" s="1168"/>
      <c r="TYT43" s="1168"/>
      <c r="TYU43" s="1166"/>
      <c r="TYV43" s="1167"/>
      <c r="TYW43" s="1168"/>
      <c r="TYX43" s="1168"/>
      <c r="TYY43" s="1166"/>
      <c r="TYZ43" s="1167"/>
      <c r="TZA43" s="1168"/>
      <c r="TZB43" s="1168"/>
      <c r="TZC43" s="1166"/>
      <c r="TZD43" s="1167"/>
      <c r="TZE43" s="1168"/>
      <c r="TZF43" s="1168"/>
      <c r="TZG43" s="1166"/>
      <c r="TZH43" s="1167"/>
      <c r="TZI43" s="1168"/>
      <c r="TZJ43" s="1168"/>
      <c r="TZK43" s="1166"/>
      <c r="TZL43" s="1167"/>
      <c r="TZM43" s="1168"/>
      <c r="TZN43" s="1168"/>
      <c r="TZO43" s="1166"/>
      <c r="TZP43" s="1167"/>
      <c r="TZQ43" s="1168"/>
      <c r="TZR43" s="1168"/>
      <c r="TZS43" s="1166"/>
      <c r="TZT43" s="1167"/>
      <c r="TZU43" s="1168"/>
      <c r="TZV43" s="1168"/>
      <c r="TZW43" s="1166"/>
      <c r="TZX43" s="1167"/>
      <c r="TZY43" s="1168"/>
      <c r="TZZ43" s="1168"/>
      <c r="UAA43" s="1166"/>
      <c r="UAB43" s="1167"/>
      <c r="UAC43" s="1168"/>
      <c r="UAD43" s="1168"/>
      <c r="UAE43" s="1166"/>
      <c r="UAF43" s="1167"/>
      <c r="UAG43" s="1168"/>
      <c r="UAH43" s="1168"/>
      <c r="UAI43" s="1166"/>
      <c r="UAJ43" s="1167"/>
      <c r="UAK43" s="1168"/>
      <c r="UAL43" s="1168"/>
      <c r="UAM43" s="1166"/>
      <c r="UAN43" s="1167"/>
      <c r="UAO43" s="1168"/>
      <c r="UAP43" s="1168"/>
      <c r="UAQ43" s="1166"/>
      <c r="UAR43" s="1167"/>
      <c r="UAS43" s="1168"/>
      <c r="UAT43" s="1168"/>
      <c r="UAU43" s="1166"/>
      <c r="UAV43" s="1167"/>
      <c r="UAW43" s="1168"/>
      <c r="UAX43" s="1168"/>
      <c r="UAY43" s="1166"/>
      <c r="UAZ43" s="1167"/>
      <c r="UBA43" s="1168"/>
      <c r="UBB43" s="1168"/>
      <c r="UBC43" s="1166"/>
      <c r="UBD43" s="1167"/>
      <c r="UBE43" s="1168"/>
      <c r="UBF43" s="1168"/>
      <c r="UBG43" s="1166"/>
      <c r="UBH43" s="1167"/>
      <c r="UBI43" s="1168"/>
      <c r="UBJ43" s="1168"/>
      <c r="UBK43" s="1166"/>
      <c r="UBL43" s="1167"/>
      <c r="UBM43" s="1168"/>
      <c r="UBN43" s="1168"/>
      <c r="UBO43" s="1166"/>
      <c r="UBP43" s="1167"/>
      <c r="UBQ43" s="1168"/>
      <c r="UBR43" s="1168"/>
      <c r="UBS43" s="1166"/>
      <c r="UBT43" s="1167"/>
      <c r="UBU43" s="1168"/>
      <c r="UBV43" s="1168"/>
      <c r="UBW43" s="1166"/>
      <c r="UBX43" s="1167"/>
      <c r="UBY43" s="1168"/>
      <c r="UBZ43" s="1168"/>
      <c r="UCA43" s="1166"/>
      <c r="UCB43" s="1167"/>
      <c r="UCC43" s="1168"/>
      <c r="UCD43" s="1168"/>
      <c r="UCE43" s="1166"/>
      <c r="UCF43" s="1167"/>
      <c r="UCG43" s="1168"/>
      <c r="UCH43" s="1168"/>
      <c r="UCI43" s="1166"/>
      <c r="UCJ43" s="1167"/>
      <c r="UCK43" s="1168"/>
      <c r="UCL43" s="1168"/>
      <c r="UCM43" s="1166"/>
      <c r="UCN43" s="1167"/>
      <c r="UCO43" s="1168"/>
      <c r="UCP43" s="1168"/>
      <c r="UCQ43" s="1166"/>
      <c r="UCR43" s="1167"/>
      <c r="UCS43" s="1168"/>
      <c r="UCT43" s="1168"/>
      <c r="UCU43" s="1166"/>
      <c r="UCV43" s="1167"/>
      <c r="UCW43" s="1168"/>
      <c r="UCX43" s="1168"/>
      <c r="UCY43" s="1166"/>
      <c r="UCZ43" s="1167"/>
      <c r="UDA43" s="1168"/>
      <c r="UDB43" s="1168"/>
      <c r="UDC43" s="1166"/>
      <c r="UDD43" s="1167"/>
      <c r="UDE43" s="1168"/>
      <c r="UDF43" s="1168"/>
      <c r="UDG43" s="1166"/>
      <c r="UDH43" s="1167"/>
      <c r="UDI43" s="1168"/>
      <c r="UDJ43" s="1168"/>
      <c r="UDK43" s="1166"/>
      <c r="UDL43" s="1167"/>
      <c r="UDM43" s="1168"/>
      <c r="UDN43" s="1168"/>
      <c r="UDO43" s="1166"/>
      <c r="UDP43" s="1167"/>
      <c r="UDQ43" s="1168"/>
      <c r="UDR43" s="1168"/>
      <c r="UDS43" s="1166"/>
      <c r="UDT43" s="1167"/>
      <c r="UDU43" s="1168"/>
      <c r="UDV43" s="1168"/>
      <c r="UDW43" s="1166"/>
      <c r="UDX43" s="1167"/>
      <c r="UDY43" s="1168"/>
      <c r="UDZ43" s="1168"/>
      <c r="UEA43" s="1166"/>
      <c r="UEB43" s="1167"/>
      <c r="UEC43" s="1168"/>
      <c r="UED43" s="1168"/>
      <c r="UEE43" s="1166"/>
      <c r="UEF43" s="1167"/>
      <c r="UEG43" s="1168"/>
      <c r="UEH43" s="1168"/>
      <c r="UEI43" s="1166"/>
      <c r="UEJ43" s="1167"/>
      <c r="UEK43" s="1168"/>
      <c r="UEL43" s="1168"/>
      <c r="UEM43" s="1166"/>
      <c r="UEN43" s="1167"/>
      <c r="UEO43" s="1168"/>
      <c r="UEP43" s="1168"/>
      <c r="UEQ43" s="1166"/>
      <c r="UER43" s="1167"/>
      <c r="UES43" s="1168"/>
      <c r="UET43" s="1168"/>
      <c r="UEU43" s="1166"/>
      <c r="UEV43" s="1167"/>
      <c r="UEW43" s="1168"/>
      <c r="UEX43" s="1168"/>
      <c r="UEY43" s="1166"/>
      <c r="UEZ43" s="1167"/>
      <c r="UFA43" s="1168"/>
      <c r="UFB43" s="1168"/>
      <c r="UFC43" s="1166"/>
      <c r="UFD43" s="1167"/>
      <c r="UFE43" s="1168"/>
      <c r="UFF43" s="1168"/>
      <c r="UFG43" s="1166"/>
      <c r="UFH43" s="1167"/>
      <c r="UFI43" s="1168"/>
      <c r="UFJ43" s="1168"/>
      <c r="UFK43" s="1166"/>
      <c r="UFL43" s="1167"/>
      <c r="UFM43" s="1168"/>
      <c r="UFN43" s="1168"/>
      <c r="UFO43" s="1166"/>
      <c r="UFP43" s="1167"/>
      <c r="UFQ43" s="1168"/>
      <c r="UFR43" s="1168"/>
      <c r="UFS43" s="1166"/>
      <c r="UFT43" s="1167"/>
      <c r="UFU43" s="1168"/>
      <c r="UFV43" s="1168"/>
      <c r="UFW43" s="1166"/>
      <c r="UFX43" s="1167"/>
      <c r="UFY43" s="1168"/>
      <c r="UFZ43" s="1168"/>
      <c r="UGA43" s="1166"/>
      <c r="UGB43" s="1167"/>
      <c r="UGC43" s="1168"/>
      <c r="UGD43" s="1168"/>
      <c r="UGE43" s="1166"/>
      <c r="UGF43" s="1167"/>
      <c r="UGG43" s="1168"/>
      <c r="UGH43" s="1168"/>
      <c r="UGI43" s="1166"/>
      <c r="UGJ43" s="1167"/>
      <c r="UGK43" s="1168"/>
      <c r="UGL43" s="1168"/>
      <c r="UGM43" s="1166"/>
      <c r="UGN43" s="1167"/>
      <c r="UGO43" s="1168"/>
      <c r="UGP43" s="1168"/>
      <c r="UGQ43" s="1166"/>
      <c r="UGR43" s="1167"/>
      <c r="UGS43" s="1168"/>
      <c r="UGT43" s="1168"/>
      <c r="UGU43" s="1166"/>
      <c r="UGV43" s="1167"/>
      <c r="UGW43" s="1168"/>
      <c r="UGX43" s="1168"/>
      <c r="UGY43" s="1166"/>
      <c r="UGZ43" s="1167"/>
      <c r="UHA43" s="1168"/>
      <c r="UHB43" s="1168"/>
      <c r="UHC43" s="1166"/>
      <c r="UHD43" s="1167"/>
      <c r="UHE43" s="1168"/>
      <c r="UHF43" s="1168"/>
      <c r="UHG43" s="1166"/>
      <c r="UHH43" s="1167"/>
      <c r="UHI43" s="1168"/>
      <c r="UHJ43" s="1168"/>
      <c r="UHK43" s="1166"/>
      <c r="UHL43" s="1167"/>
      <c r="UHM43" s="1168"/>
      <c r="UHN43" s="1168"/>
      <c r="UHO43" s="1166"/>
      <c r="UHP43" s="1167"/>
      <c r="UHQ43" s="1168"/>
      <c r="UHR43" s="1168"/>
      <c r="UHS43" s="1166"/>
      <c r="UHT43" s="1167"/>
      <c r="UHU43" s="1168"/>
      <c r="UHV43" s="1168"/>
      <c r="UHW43" s="1166"/>
      <c r="UHX43" s="1167"/>
      <c r="UHY43" s="1168"/>
      <c r="UHZ43" s="1168"/>
      <c r="UIA43" s="1166"/>
      <c r="UIB43" s="1167"/>
      <c r="UIC43" s="1168"/>
      <c r="UID43" s="1168"/>
      <c r="UIE43" s="1166"/>
      <c r="UIF43" s="1167"/>
      <c r="UIG43" s="1168"/>
      <c r="UIH43" s="1168"/>
      <c r="UII43" s="1166"/>
      <c r="UIJ43" s="1167"/>
      <c r="UIK43" s="1168"/>
      <c r="UIL43" s="1168"/>
      <c r="UIM43" s="1166"/>
      <c r="UIN43" s="1167"/>
      <c r="UIO43" s="1168"/>
      <c r="UIP43" s="1168"/>
      <c r="UIQ43" s="1166"/>
      <c r="UIR43" s="1167"/>
      <c r="UIS43" s="1168"/>
      <c r="UIT43" s="1168"/>
      <c r="UIU43" s="1166"/>
      <c r="UIV43" s="1167"/>
      <c r="UIW43" s="1168"/>
      <c r="UIX43" s="1168"/>
      <c r="UIY43" s="1166"/>
      <c r="UIZ43" s="1167"/>
      <c r="UJA43" s="1168"/>
      <c r="UJB43" s="1168"/>
      <c r="UJC43" s="1166"/>
      <c r="UJD43" s="1167"/>
      <c r="UJE43" s="1168"/>
      <c r="UJF43" s="1168"/>
      <c r="UJG43" s="1166"/>
      <c r="UJH43" s="1167"/>
      <c r="UJI43" s="1168"/>
      <c r="UJJ43" s="1168"/>
      <c r="UJK43" s="1166"/>
      <c r="UJL43" s="1167"/>
      <c r="UJM43" s="1168"/>
      <c r="UJN43" s="1168"/>
      <c r="UJO43" s="1166"/>
      <c r="UJP43" s="1167"/>
      <c r="UJQ43" s="1168"/>
      <c r="UJR43" s="1168"/>
      <c r="UJS43" s="1166"/>
      <c r="UJT43" s="1167"/>
      <c r="UJU43" s="1168"/>
      <c r="UJV43" s="1168"/>
      <c r="UJW43" s="1166"/>
      <c r="UJX43" s="1167"/>
      <c r="UJY43" s="1168"/>
      <c r="UJZ43" s="1168"/>
      <c r="UKA43" s="1166"/>
      <c r="UKB43" s="1167"/>
      <c r="UKC43" s="1168"/>
      <c r="UKD43" s="1168"/>
      <c r="UKE43" s="1166"/>
      <c r="UKF43" s="1167"/>
      <c r="UKG43" s="1168"/>
      <c r="UKH43" s="1168"/>
      <c r="UKI43" s="1166"/>
      <c r="UKJ43" s="1167"/>
      <c r="UKK43" s="1168"/>
      <c r="UKL43" s="1168"/>
      <c r="UKM43" s="1166"/>
      <c r="UKN43" s="1167"/>
      <c r="UKO43" s="1168"/>
      <c r="UKP43" s="1168"/>
      <c r="UKQ43" s="1166"/>
      <c r="UKR43" s="1167"/>
      <c r="UKS43" s="1168"/>
      <c r="UKT43" s="1168"/>
      <c r="UKU43" s="1166"/>
      <c r="UKV43" s="1167"/>
      <c r="UKW43" s="1168"/>
      <c r="UKX43" s="1168"/>
      <c r="UKY43" s="1166"/>
      <c r="UKZ43" s="1167"/>
      <c r="ULA43" s="1168"/>
      <c r="ULB43" s="1168"/>
      <c r="ULC43" s="1166"/>
      <c r="ULD43" s="1167"/>
      <c r="ULE43" s="1168"/>
      <c r="ULF43" s="1168"/>
      <c r="ULG43" s="1166"/>
      <c r="ULH43" s="1167"/>
      <c r="ULI43" s="1168"/>
      <c r="ULJ43" s="1168"/>
      <c r="ULK43" s="1166"/>
      <c r="ULL43" s="1167"/>
      <c r="ULM43" s="1168"/>
      <c r="ULN43" s="1168"/>
      <c r="ULO43" s="1166"/>
      <c r="ULP43" s="1167"/>
      <c r="ULQ43" s="1168"/>
      <c r="ULR43" s="1168"/>
      <c r="ULS43" s="1166"/>
      <c r="ULT43" s="1167"/>
      <c r="ULU43" s="1168"/>
      <c r="ULV43" s="1168"/>
      <c r="ULW43" s="1166"/>
      <c r="ULX43" s="1167"/>
      <c r="ULY43" s="1168"/>
      <c r="ULZ43" s="1168"/>
      <c r="UMA43" s="1166"/>
      <c r="UMB43" s="1167"/>
      <c r="UMC43" s="1168"/>
      <c r="UMD43" s="1168"/>
      <c r="UME43" s="1166"/>
      <c r="UMF43" s="1167"/>
      <c r="UMG43" s="1168"/>
      <c r="UMH43" s="1168"/>
      <c r="UMI43" s="1166"/>
      <c r="UMJ43" s="1167"/>
      <c r="UMK43" s="1168"/>
      <c r="UML43" s="1168"/>
      <c r="UMM43" s="1166"/>
      <c r="UMN43" s="1167"/>
      <c r="UMO43" s="1168"/>
      <c r="UMP43" s="1168"/>
      <c r="UMQ43" s="1166"/>
      <c r="UMR43" s="1167"/>
      <c r="UMS43" s="1168"/>
      <c r="UMT43" s="1168"/>
      <c r="UMU43" s="1166"/>
      <c r="UMV43" s="1167"/>
      <c r="UMW43" s="1168"/>
      <c r="UMX43" s="1168"/>
      <c r="UMY43" s="1166"/>
      <c r="UMZ43" s="1167"/>
      <c r="UNA43" s="1168"/>
      <c r="UNB43" s="1168"/>
      <c r="UNC43" s="1166"/>
      <c r="UND43" s="1167"/>
      <c r="UNE43" s="1168"/>
      <c r="UNF43" s="1168"/>
      <c r="UNG43" s="1166"/>
      <c r="UNH43" s="1167"/>
      <c r="UNI43" s="1168"/>
      <c r="UNJ43" s="1168"/>
      <c r="UNK43" s="1166"/>
      <c r="UNL43" s="1167"/>
      <c r="UNM43" s="1168"/>
      <c r="UNN43" s="1168"/>
      <c r="UNO43" s="1166"/>
      <c r="UNP43" s="1167"/>
      <c r="UNQ43" s="1168"/>
      <c r="UNR43" s="1168"/>
      <c r="UNS43" s="1166"/>
      <c r="UNT43" s="1167"/>
      <c r="UNU43" s="1168"/>
      <c r="UNV43" s="1168"/>
      <c r="UNW43" s="1166"/>
      <c r="UNX43" s="1167"/>
      <c r="UNY43" s="1168"/>
      <c r="UNZ43" s="1168"/>
      <c r="UOA43" s="1166"/>
      <c r="UOB43" s="1167"/>
      <c r="UOC43" s="1168"/>
      <c r="UOD43" s="1168"/>
      <c r="UOE43" s="1166"/>
      <c r="UOF43" s="1167"/>
      <c r="UOG43" s="1168"/>
      <c r="UOH43" s="1168"/>
      <c r="UOI43" s="1166"/>
      <c r="UOJ43" s="1167"/>
      <c r="UOK43" s="1168"/>
      <c r="UOL43" s="1168"/>
      <c r="UOM43" s="1166"/>
      <c r="UON43" s="1167"/>
      <c r="UOO43" s="1168"/>
      <c r="UOP43" s="1168"/>
      <c r="UOQ43" s="1166"/>
      <c r="UOR43" s="1167"/>
      <c r="UOS43" s="1168"/>
      <c r="UOT43" s="1168"/>
      <c r="UOU43" s="1166"/>
      <c r="UOV43" s="1167"/>
      <c r="UOW43" s="1168"/>
      <c r="UOX43" s="1168"/>
      <c r="UOY43" s="1166"/>
      <c r="UOZ43" s="1167"/>
      <c r="UPA43" s="1168"/>
      <c r="UPB43" s="1168"/>
      <c r="UPC43" s="1166"/>
      <c r="UPD43" s="1167"/>
      <c r="UPE43" s="1168"/>
      <c r="UPF43" s="1168"/>
      <c r="UPG43" s="1166"/>
      <c r="UPH43" s="1167"/>
      <c r="UPI43" s="1168"/>
      <c r="UPJ43" s="1168"/>
      <c r="UPK43" s="1166"/>
      <c r="UPL43" s="1167"/>
      <c r="UPM43" s="1168"/>
      <c r="UPN43" s="1168"/>
      <c r="UPO43" s="1166"/>
      <c r="UPP43" s="1167"/>
      <c r="UPQ43" s="1168"/>
      <c r="UPR43" s="1168"/>
      <c r="UPS43" s="1166"/>
      <c r="UPT43" s="1167"/>
      <c r="UPU43" s="1168"/>
      <c r="UPV43" s="1168"/>
      <c r="UPW43" s="1166"/>
      <c r="UPX43" s="1167"/>
      <c r="UPY43" s="1168"/>
      <c r="UPZ43" s="1168"/>
      <c r="UQA43" s="1166"/>
      <c r="UQB43" s="1167"/>
      <c r="UQC43" s="1168"/>
      <c r="UQD43" s="1168"/>
      <c r="UQE43" s="1166"/>
      <c r="UQF43" s="1167"/>
      <c r="UQG43" s="1168"/>
      <c r="UQH43" s="1168"/>
      <c r="UQI43" s="1166"/>
      <c r="UQJ43" s="1167"/>
      <c r="UQK43" s="1168"/>
      <c r="UQL43" s="1168"/>
      <c r="UQM43" s="1166"/>
      <c r="UQN43" s="1167"/>
      <c r="UQO43" s="1168"/>
      <c r="UQP43" s="1168"/>
      <c r="UQQ43" s="1166"/>
      <c r="UQR43" s="1167"/>
      <c r="UQS43" s="1168"/>
      <c r="UQT43" s="1168"/>
      <c r="UQU43" s="1166"/>
      <c r="UQV43" s="1167"/>
      <c r="UQW43" s="1168"/>
      <c r="UQX43" s="1168"/>
      <c r="UQY43" s="1166"/>
      <c r="UQZ43" s="1167"/>
      <c r="URA43" s="1168"/>
      <c r="URB43" s="1168"/>
      <c r="URC43" s="1166"/>
      <c r="URD43" s="1167"/>
      <c r="URE43" s="1168"/>
      <c r="URF43" s="1168"/>
      <c r="URG43" s="1166"/>
      <c r="URH43" s="1167"/>
      <c r="URI43" s="1168"/>
      <c r="URJ43" s="1168"/>
      <c r="URK43" s="1166"/>
      <c r="URL43" s="1167"/>
      <c r="URM43" s="1168"/>
      <c r="URN43" s="1168"/>
      <c r="URO43" s="1166"/>
      <c r="URP43" s="1167"/>
      <c r="URQ43" s="1168"/>
      <c r="URR43" s="1168"/>
      <c r="URS43" s="1166"/>
      <c r="URT43" s="1167"/>
      <c r="URU43" s="1168"/>
      <c r="URV43" s="1168"/>
      <c r="URW43" s="1166"/>
      <c r="URX43" s="1167"/>
      <c r="URY43" s="1168"/>
      <c r="URZ43" s="1168"/>
      <c r="USA43" s="1166"/>
      <c r="USB43" s="1167"/>
      <c r="USC43" s="1168"/>
      <c r="USD43" s="1168"/>
      <c r="USE43" s="1166"/>
      <c r="USF43" s="1167"/>
      <c r="USG43" s="1168"/>
      <c r="USH43" s="1168"/>
      <c r="USI43" s="1166"/>
      <c r="USJ43" s="1167"/>
      <c r="USK43" s="1168"/>
      <c r="USL43" s="1168"/>
      <c r="USM43" s="1166"/>
      <c r="USN43" s="1167"/>
      <c r="USO43" s="1168"/>
      <c r="USP43" s="1168"/>
      <c r="USQ43" s="1166"/>
      <c r="USR43" s="1167"/>
      <c r="USS43" s="1168"/>
      <c r="UST43" s="1168"/>
      <c r="USU43" s="1166"/>
      <c r="USV43" s="1167"/>
      <c r="USW43" s="1168"/>
      <c r="USX43" s="1168"/>
      <c r="USY43" s="1166"/>
      <c r="USZ43" s="1167"/>
      <c r="UTA43" s="1168"/>
      <c r="UTB43" s="1168"/>
      <c r="UTC43" s="1166"/>
      <c r="UTD43" s="1167"/>
      <c r="UTE43" s="1168"/>
      <c r="UTF43" s="1168"/>
      <c r="UTG43" s="1166"/>
      <c r="UTH43" s="1167"/>
      <c r="UTI43" s="1168"/>
      <c r="UTJ43" s="1168"/>
      <c r="UTK43" s="1166"/>
      <c r="UTL43" s="1167"/>
      <c r="UTM43" s="1168"/>
      <c r="UTN43" s="1168"/>
      <c r="UTO43" s="1166"/>
      <c r="UTP43" s="1167"/>
      <c r="UTQ43" s="1168"/>
      <c r="UTR43" s="1168"/>
      <c r="UTS43" s="1166"/>
      <c r="UTT43" s="1167"/>
      <c r="UTU43" s="1168"/>
      <c r="UTV43" s="1168"/>
      <c r="UTW43" s="1166"/>
      <c r="UTX43" s="1167"/>
      <c r="UTY43" s="1168"/>
      <c r="UTZ43" s="1168"/>
      <c r="UUA43" s="1166"/>
      <c r="UUB43" s="1167"/>
      <c r="UUC43" s="1168"/>
      <c r="UUD43" s="1168"/>
      <c r="UUE43" s="1166"/>
      <c r="UUF43" s="1167"/>
      <c r="UUG43" s="1168"/>
      <c r="UUH43" s="1168"/>
      <c r="UUI43" s="1166"/>
      <c r="UUJ43" s="1167"/>
      <c r="UUK43" s="1168"/>
      <c r="UUL43" s="1168"/>
      <c r="UUM43" s="1166"/>
      <c r="UUN43" s="1167"/>
      <c r="UUO43" s="1168"/>
      <c r="UUP43" s="1168"/>
      <c r="UUQ43" s="1166"/>
      <c r="UUR43" s="1167"/>
      <c r="UUS43" s="1168"/>
      <c r="UUT43" s="1168"/>
      <c r="UUU43" s="1166"/>
      <c r="UUV43" s="1167"/>
      <c r="UUW43" s="1168"/>
      <c r="UUX43" s="1168"/>
      <c r="UUY43" s="1166"/>
      <c r="UUZ43" s="1167"/>
      <c r="UVA43" s="1168"/>
      <c r="UVB43" s="1168"/>
      <c r="UVC43" s="1166"/>
      <c r="UVD43" s="1167"/>
      <c r="UVE43" s="1168"/>
      <c r="UVF43" s="1168"/>
      <c r="UVG43" s="1166"/>
      <c r="UVH43" s="1167"/>
      <c r="UVI43" s="1168"/>
      <c r="UVJ43" s="1168"/>
      <c r="UVK43" s="1166"/>
      <c r="UVL43" s="1167"/>
      <c r="UVM43" s="1168"/>
      <c r="UVN43" s="1168"/>
      <c r="UVO43" s="1166"/>
      <c r="UVP43" s="1167"/>
      <c r="UVQ43" s="1168"/>
      <c r="UVR43" s="1168"/>
      <c r="UVS43" s="1166"/>
      <c r="UVT43" s="1167"/>
      <c r="UVU43" s="1168"/>
      <c r="UVV43" s="1168"/>
      <c r="UVW43" s="1166"/>
      <c r="UVX43" s="1167"/>
      <c r="UVY43" s="1168"/>
      <c r="UVZ43" s="1168"/>
      <c r="UWA43" s="1166"/>
      <c r="UWB43" s="1167"/>
      <c r="UWC43" s="1168"/>
      <c r="UWD43" s="1168"/>
      <c r="UWE43" s="1166"/>
      <c r="UWF43" s="1167"/>
      <c r="UWG43" s="1168"/>
      <c r="UWH43" s="1168"/>
      <c r="UWI43" s="1166"/>
      <c r="UWJ43" s="1167"/>
      <c r="UWK43" s="1168"/>
      <c r="UWL43" s="1168"/>
      <c r="UWM43" s="1166"/>
      <c r="UWN43" s="1167"/>
      <c r="UWO43" s="1168"/>
      <c r="UWP43" s="1168"/>
      <c r="UWQ43" s="1166"/>
      <c r="UWR43" s="1167"/>
      <c r="UWS43" s="1168"/>
      <c r="UWT43" s="1168"/>
      <c r="UWU43" s="1166"/>
      <c r="UWV43" s="1167"/>
      <c r="UWW43" s="1168"/>
      <c r="UWX43" s="1168"/>
      <c r="UWY43" s="1166"/>
      <c r="UWZ43" s="1167"/>
      <c r="UXA43" s="1168"/>
      <c r="UXB43" s="1168"/>
      <c r="UXC43" s="1166"/>
      <c r="UXD43" s="1167"/>
      <c r="UXE43" s="1168"/>
      <c r="UXF43" s="1168"/>
      <c r="UXG43" s="1166"/>
      <c r="UXH43" s="1167"/>
      <c r="UXI43" s="1168"/>
      <c r="UXJ43" s="1168"/>
      <c r="UXK43" s="1166"/>
      <c r="UXL43" s="1167"/>
      <c r="UXM43" s="1168"/>
      <c r="UXN43" s="1168"/>
      <c r="UXO43" s="1166"/>
      <c r="UXP43" s="1167"/>
      <c r="UXQ43" s="1168"/>
      <c r="UXR43" s="1168"/>
      <c r="UXS43" s="1166"/>
      <c r="UXT43" s="1167"/>
      <c r="UXU43" s="1168"/>
      <c r="UXV43" s="1168"/>
      <c r="UXW43" s="1166"/>
      <c r="UXX43" s="1167"/>
      <c r="UXY43" s="1168"/>
      <c r="UXZ43" s="1168"/>
      <c r="UYA43" s="1166"/>
      <c r="UYB43" s="1167"/>
      <c r="UYC43" s="1168"/>
      <c r="UYD43" s="1168"/>
      <c r="UYE43" s="1166"/>
      <c r="UYF43" s="1167"/>
      <c r="UYG43" s="1168"/>
      <c r="UYH43" s="1168"/>
      <c r="UYI43" s="1166"/>
      <c r="UYJ43" s="1167"/>
      <c r="UYK43" s="1168"/>
      <c r="UYL43" s="1168"/>
      <c r="UYM43" s="1166"/>
      <c r="UYN43" s="1167"/>
      <c r="UYO43" s="1168"/>
      <c r="UYP43" s="1168"/>
      <c r="UYQ43" s="1166"/>
      <c r="UYR43" s="1167"/>
      <c r="UYS43" s="1168"/>
      <c r="UYT43" s="1168"/>
      <c r="UYU43" s="1166"/>
      <c r="UYV43" s="1167"/>
      <c r="UYW43" s="1168"/>
      <c r="UYX43" s="1168"/>
      <c r="UYY43" s="1166"/>
      <c r="UYZ43" s="1167"/>
      <c r="UZA43" s="1168"/>
      <c r="UZB43" s="1168"/>
      <c r="UZC43" s="1166"/>
      <c r="UZD43" s="1167"/>
      <c r="UZE43" s="1168"/>
      <c r="UZF43" s="1168"/>
      <c r="UZG43" s="1166"/>
      <c r="UZH43" s="1167"/>
      <c r="UZI43" s="1168"/>
      <c r="UZJ43" s="1168"/>
      <c r="UZK43" s="1166"/>
      <c r="UZL43" s="1167"/>
      <c r="UZM43" s="1168"/>
      <c r="UZN43" s="1168"/>
      <c r="UZO43" s="1166"/>
      <c r="UZP43" s="1167"/>
      <c r="UZQ43" s="1168"/>
      <c r="UZR43" s="1168"/>
      <c r="UZS43" s="1166"/>
      <c r="UZT43" s="1167"/>
      <c r="UZU43" s="1168"/>
      <c r="UZV43" s="1168"/>
      <c r="UZW43" s="1166"/>
      <c r="UZX43" s="1167"/>
      <c r="UZY43" s="1168"/>
      <c r="UZZ43" s="1168"/>
      <c r="VAA43" s="1166"/>
      <c r="VAB43" s="1167"/>
      <c r="VAC43" s="1168"/>
      <c r="VAD43" s="1168"/>
      <c r="VAE43" s="1166"/>
      <c r="VAF43" s="1167"/>
      <c r="VAG43" s="1168"/>
      <c r="VAH43" s="1168"/>
      <c r="VAI43" s="1166"/>
      <c r="VAJ43" s="1167"/>
      <c r="VAK43" s="1168"/>
      <c r="VAL43" s="1168"/>
      <c r="VAM43" s="1166"/>
      <c r="VAN43" s="1167"/>
      <c r="VAO43" s="1168"/>
      <c r="VAP43" s="1168"/>
      <c r="VAQ43" s="1166"/>
      <c r="VAR43" s="1167"/>
      <c r="VAS43" s="1168"/>
      <c r="VAT43" s="1168"/>
      <c r="VAU43" s="1166"/>
      <c r="VAV43" s="1167"/>
      <c r="VAW43" s="1168"/>
      <c r="VAX43" s="1168"/>
      <c r="VAY43" s="1166"/>
      <c r="VAZ43" s="1167"/>
      <c r="VBA43" s="1168"/>
      <c r="VBB43" s="1168"/>
      <c r="VBC43" s="1166"/>
      <c r="VBD43" s="1167"/>
      <c r="VBE43" s="1168"/>
      <c r="VBF43" s="1168"/>
      <c r="VBG43" s="1166"/>
      <c r="VBH43" s="1167"/>
      <c r="VBI43" s="1168"/>
      <c r="VBJ43" s="1168"/>
      <c r="VBK43" s="1166"/>
      <c r="VBL43" s="1167"/>
      <c r="VBM43" s="1168"/>
      <c r="VBN43" s="1168"/>
      <c r="VBO43" s="1166"/>
      <c r="VBP43" s="1167"/>
      <c r="VBQ43" s="1168"/>
      <c r="VBR43" s="1168"/>
      <c r="VBS43" s="1166"/>
      <c r="VBT43" s="1167"/>
      <c r="VBU43" s="1168"/>
      <c r="VBV43" s="1168"/>
      <c r="VBW43" s="1166"/>
      <c r="VBX43" s="1167"/>
      <c r="VBY43" s="1168"/>
      <c r="VBZ43" s="1168"/>
      <c r="VCA43" s="1166"/>
      <c r="VCB43" s="1167"/>
      <c r="VCC43" s="1168"/>
      <c r="VCD43" s="1168"/>
      <c r="VCE43" s="1166"/>
      <c r="VCF43" s="1167"/>
      <c r="VCG43" s="1168"/>
      <c r="VCH43" s="1168"/>
      <c r="VCI43" s="1166"/>
      <c r="VCJ43" s="1167"/>
      <c r="VCK43" s="1168"/>
      <c r="VCL43" s="1168"/>
      <c r="VCM43" s="1166"/>
      <c r="VCN43" s="1167"/>
      <c r="VCO43" s="1168"/>
      <c r="VCP43" s="1168"/>
      <c r="VCQ43" s="1166"/>
      <c r="VCR43" s="1167"/>
      <c r="VCS43" s="1168"/>
      <c r="VCT43" s="1168"/>
      <c r="VCU43" s="1166"/>
      <c r="VCV43" s="1167"/>
      <c r="VCW43" s="1168"/>
      <c r="VCX43" s="1168"/>
      <c r="VCY43" s="1166"/>
      <c r="VCZ43" s="1167"/>
      <c r="VDA43" s="1168"/>
      <c r="VDB43" s="1168"/>
      <c r="VDC43" s="1166"/>
      <c r="VDD43" s="1167"/>
      <c r="VDE43" s="1168"/>
      <c r="VDF43" s="1168"/>
      <c r="VDG43" s="1166"/>
      <c r="VDH43" s="1167"/>
      <c r="VDI43" s="1168"/>
      <c r="VDJ43" s="1168"/>
      <c r="VDK43" s="1166"/>
      <c r="VDL43" s="1167"/>
      <c r="VDM43" s="1168"/>
      <c r="VDN43" s="1168"/>
      <c r="VDO43" s="1166"/>
      <c r="VDP43" s="1167"/>
      <c r="VDQ43" s="1168"/>
      <c r="VDR43" s="1168"/>
      <c r="VDS43" s="1166"/>
      <c r="VDT43" s="1167"/>
      <c r="VDU43" s="1168"/>
      <c r="VDV43" s="1168"/>
      <c r="VDW43" s="1166"/>
      <c r="VDX43" s="1167"/>
      <c r="VDY43" s="1168"/>
      <c r="VDZ43" s="1168"/>
      <c r="VEA43" s="1166"/>
      <c r="VEB43" s="1167"/>
      <c r="VEC43" s="1168"/>
      <c r="VED43" s="1168"/>
      <c r="VEE43" s="1166"/>
      <c r="VEF43" s="1167"/>
      <c r="VEG43" s="1168"/>
      <c r="VEH43" s="1168"/>
      <c r="VEI43" s="1166"/>
      <c r="VEJ43" s="1167"/>
      <c r="VEK43" s="1168"/>
      <c r="VEL43" s="1168"/>
      <c r="VEM43" s="1166"/>
      <c r="VEN43" s="1167"/>
      <c r="VEO43" s="1168"/>
      <c r="VEP43" s="1168"/>
      <c r="VEQ43" s="1166"/>
      <c r="VER43" s="1167"/>
      <c r="VES43" s="1168"/>
      <c r="VET43" s="1168"/>
      <c r="VEU43" s="1166"/>
      <c r="VEV43" s="1167"/>
      <c r="VEW43" s="1168"/>
      <c r="VEX43" s="1168"/>
      <c r="VEY43" s="1166"/>
      <c r="VEZ43" s="1167"/>
      <c r="VFA43" s="1168"/>
      <c r="VFB43" s="1168"/>
      <c r="VFC43" s="1166"/>
      <c r="VFD43" s="1167"/>
      <c r="VFE43" s="1168"/>
      <c r="VFF43" s="1168"/>
      <c r="VFG43" s="1166"/>
      <c r="VFH43" s="1167"/>
      <c r="VFI43" s="1168"/>
      <c r="VFJ43" s="1168"/>
      <c r="VFK43" s="1166"/>
      <c r="VFL43" s="1167"/>
      <c r="VFM43" s="1168"/>
      <c r="VFN43" s="1168"/>
      <c r="VFO43" s="1166"/>
      <c r="VFP43" s="1167"/>
      <c r="VFQ43" s="1168"/>
      <c r="VFR43" s="1168"/>
      <c r="VFS43" s="1166"/>
      <c r="VFT43" s="1167"/>
      <c r="VFU43" s="1168"/>
      <c r="VFV43" s="1168"/>
      <c r="VFW43" s="1166"/>
      <c r="VFX43" s="1167"/>
      <c r="VFY43" s="1168"/>
      <c r="VFZ43" s="1168"/>
      <c r="VGA43" s="1166"/>
      <c r="VGB43" s="1167"/>
      <c r="VGC43" s="1168"/>
      <c r="VGD43" s="1168"/>
      <c r="VGE43" s="1166"/>
      <c r="VGF43" s="1167"/>
      <c r="VGG43" s="1168"/>
      <c r="VGH43" s="1168"/>
      <c r="VGI43" s="1166"/>
      <c r="VGJ43" s="1167"/>
      <c r="VGK43" s="1168"/>
      <c r="VGL43" s="1168"/>
      <c r="VGM43" s="1166"/>
      <c r="VGN43" s="1167"/>
      <c r="VGO43" s="1168"/>
      <c r="VGP43" s="1168"/>
      <c r="VGQ43" s="1166"/>
      <c r="VGR43" s="1167"/>
      <c r="VGS43" s="1168"/>
      <c r="VGT43" s="1168"/>
      <c r="VGU43" s="1166"/>
      <c r="VGV43" s="1167"/>
      <c r="VGW43" s="1168"/>
      <c r="VGX43" s="1168"/>
      <c r="VGY43" s="1166"/>
      <c r="VGZ43" s="1167"/>
      <c r="VHA43" s="1168"/>
      <c r="VHB43" s="1168"/>
      <c r="VHC43" s="1166"/>
      <c r="VHD43" s="1167"/>
      <c r="VHE43" s="1168"/>
      <c r="VHF43" s="1168"/>
      <c r="VHG43" s="1166"/>
      <c r="VHH43" s="1167"/>
      <c r="VHI43" s="1168"/>
      <c r="VHJ43" s="1168"/>
      <c r="VHK43" s="1166"/>
      <c r="VHL43" s="1167"/>
      <c r="VHM43" s="1168"/>
      <c r="VHN43" s="1168"/>
      <c r="VHO43" s="1166"/>
      <c r="VHP43" s="1167"/>
      <c r="VHQ43" s="1168"/>
      <c r="VHR43" s="1168"/>
      <c r="VHS43" s="1166"/>
      <c r="VHT43" s="1167"/>
      <c r="VHU43" s="1168"/>
      <c r="VHV43" s="1168"/>
      <c r="VHW43" s="1166"/>
      <c r="VHX43" s="1167"/>
      <c r="VHY43" s="1168"/>
      <c r="VHZ43" s="1168"/>
      <c r="VIA43" s="1166"/>
      <c r="VIB43" s="1167"/>
      <c r="VIC43" s="1168"/>
      <c r="VID43" s="1168"/>
      <c r="VIE43" s="1166"/>
      <c r="VIF43" s="1167"/>
      <c r="VIG43" s="1168"/>
      <c r="VIH43" s="1168"/>
      <c r="VII43" s="1166"/>
      <c r="VIJ43" s="1167"/>
      <c r="VIK43" s="1168"/>
      <c r="VIL43" s="1168"/>
      <c r="VIM43" s="1166"/>
      <c r="VIN43" s="1167"/>
      <c r="VIO43" s="1168"/>
      <c r="VIP43" s="1168"/>
      <c r="VIQ43" s="1166"/>
      <c r="VIR43" s="1167"/>
      <c r="VIS43" s="1168"/>
      <c r="VIT43" s="1168"/>
      <c r="VIU43" s="1166"/>
      <c r="VIV43" s="1167"/>
      <c r="VIW43" s="1168"/>
      <c r="VIX43" s="1168"/>
      <c r="VIY43" s="1166"/>
      <c r="VIZ43" s="1167"/>
      <c r="VJA43" s="1168"/>
      <c r="VJB43" s="1168"/>
      <c r="VJC43" s="1166"/>
      <c r="VJD43" s="1167"/>
      <c r="VJE43" s="1168"/>
      <c r="VJF43" s="1168"/>
      <c r="VJG43" s="1166"/>
      <c r="VJH43" s="1167"/>
      <c r="VJI43" s="1168"/>
      <c r="VJJ43" s="1168"/>
      <c r="VJK43" s="1166"/>
      <c r="VJL43" s="1167"/>
      <c r="VJM43" s="1168"/>
      <c r="VJN43" s="1168"/>
      <c r="VJO43" s="1166"/>
      <c r="VJP43" s="1167"/>
      <c r="VJQ43" s="1168"/>
      <c r="VJR43" s="1168"/>
      <c r="VJS43" s="1166"/>
      <c r="VJT43" s="1167"/>
      <c r="VJU43" s="1168"/>
      <c r="VJV43" s="1168"/>
      <c r="VJW43" s="1166"/>
      <c r="VJX43" s="1167"/>
      <c r="VJY43" s="1168"/>
      <c r="VJZ43" s="1168"/>
      <c r="VKA43" s="1166"/>
      <c r="VKB43" s="1167"/>
      <c r="VKC43" s="1168"/>
      <c r="VKD43" s="1168"/>
      <c r="VKE43" s="1166"/>
      <c r="VKF43" s="1167"/>
      <c r="VKG43" s="1168"/>
      <c r="VKH43" s="1168"/>
      <c r="VKI43" s="1166"/>
      <c r="VKJ43" s="1167"/>
      <c r="VKK43" s="1168"/>
      <c r="VKL43" s="1168"/>
      <c r="VKM43" s="1166"/>
      <c r="VKN43" s="1167"/>
      <c r="VKO43" s="1168"/>
      <c r="VKP43" s="1168"/>
      <c r="VKQ43" s="1166"/>
      <c r="VKR43" s="1167"/>
      <c r="VKS43" s="1168"/>
      <c r="VKT43" s="1168"/>
      <c r="VKU43" s="1166"/>
      <c r="VKV43" s="1167"/>
      <c r="VKW43" s="1168"/>
      <c r="VKX43" s="1168"/>
      <c r="VKY43" s="1166"/>
      <c r="VKZ43" s="1167"/>
      <c r="VLA43" s="1168"/>
      <c r="VLB43" s="1168"/>
      <c r="VLC43" s="1166"/>
      <c r="VLD43" s="1167"/>
      <c r="VLE43" s="1168"/>
      <c r="VLF43" s="1168"/>
      <c r="VLG43" s="1166"/>
      <c r="VLH43" s="1167"/>
      <c r="VLI43" s="1168"/>
      <c r="VLJ43" s="1168"/>
      <c r="VLK43" s="1166"/>
      <c r="VLL43" s="1167"/>
      <c r="VLM43" s="1168"/>
      <c r="VLN43" s="1168"/>
      <c r="VLO43" s="1166"/>
      <c r="VLP43" s="1167"/>
      <c r="VLQ43" s="1168"/>
      <c r="VLR43" s="1168"/>
      <c r="VLS43" s="1166"/>
      <c r="VLT43" s="1167"/>
      <c r="VLU43" s="1168"/>
      <c r="VLV43" s="1168"/>
      <c r="VLW43" s="1166"/>
      <c r="VLX43" s="1167"/>
      <c r="VLY43" s="1168"/>
      <c r="VLZ43" s="1168"/>
      <c r="VMA43" s="1166"/>
      <c r="VMB43" s="1167"/>
      <c r="VMC43" s="1168"/>
      <c r="VMD43" s="1168"/>
      <c r="VME43" s="1166"/>
      <c r="VMF43" s="1167"/>
      <c r="VMG43" s="1168"/>
      <c r="VMH43" s="1168"/>
      <c r="VMI43" s="1166"/>
      <c r="VMJ43" s="1167"/>
      <c r="VMK43" s="1168"/>
      <c r="VML43" s="1168"/>
      <c r="VMM43" s="1166"/>
      <c r="VMN43" s="1167"/>
      <c r="VMO43" s="1168"/>
      <c r="VMP43" s="1168"/>
      <c r="VMQ43" s="1166"/>
      <c r="VMR43" s="1167"/>
      <c r="VMS43" s="1168"/>
      <c r="VMT43" s="1168"/>
      <c r="VMU43" s="1166"/>
      <c r="VMV43" s="1167"/>
      <c r="VMW43" s="1168"/>
      <c r="VMX43" s="1168"/>
      <c r="VMY43" s="1166"/>
      <c r="VMZ43" s="1167"/>
      <c r="VNA43" s="1168"/>
      <c r="VNB43" s="1168"/>
      <c r="VNC43" s="1166"/>
      <c r="VND43" s="1167"/>
      <c r="VNE43" s="1168"/>
      <c r="VNF43" s="1168"/>
      <c r="VNG43" s="1166"/>
      <c r="VNH43" s="1167"/>
      <c r="VNI43" s="1168"/>
      <c r="VNJ43" s="1168"/>
      <c r="VNK43" s="1166"/>
      <c r="VNL43" s="1167"/>
      <c r="VNM43" s="1168"/>
      <c r="VNN43" s="1168"/>
      <c r="VNO43" s="1166"/>
      <c r="VNP43" s="1167"/>
      <c r="VNQ43" s="1168"/>
      <c r="VNR43" s="1168"/>
      <c r="VNS43" s="1166"/>
      <c r="VNT43" s="1167"/>
      <c r="VNU43" s="1168"/>
      <c r="VNV43" s="1168"/>
      <c r="VNW43" s="1166"/>
      <c r="VNX43" s="1167"/>
      <c r="VNY43" s="1168"/>
      <c r="VNZ43" s="1168"/>
      <c r="VOA43" s="1166"/>
      <c r="VOB43" s="1167"/>
      <c r="VOC43" s="1168"/>
      <c r="VOD43" s="1168"/>
      <c r="VOE43" s="1166"/>
      <c r="VOF43" s="1167"/>
      <c r="VOG43" s="1168"/>
      <c r="VOH43" s="1168"/>
      <c r="VOI43" s="1166"/>
      <c r="VOJ43" s="1167"/>
      <c r="VOK43" s="1168"/>
      <c r="VOL43" s="1168"/>
      <c r="VOM43" s="1166"/>
      <c r="VON43" s="1167"/>
      <c r="VOO43" s="1168"/>
      <c r="VOP43" s="1168"/>
      <c r="VOQ43" s="1166"/>
      <c r="VOR43" s="1167"/>
      <c r="VOS43" s="1168"/>
      <c r="VOT43" s="1168"/>
      <c r="VOU43" s="1166"/>
      <c r="VOV43" s="1167"/>
      <c r="VOW43" s="1168"/>
      <c r="VOX43" s="1168"/>
      <c r="VOY43" s="1166"/>
      <c r="VOZ43" s="1167"/>
      <c r="VPA43" s="1168"/>
      <c r="VPB43" s="1168"/>
      <c r="VPC43" s="1166"/>
      <c r="VPD43" s="1167"/>
      <c r="VPE43" s="1168"/>
      <c r="VPF43" s="1168"/>
      <c r="VPG43" s="1166"/>
      <c r="VPH43" s="1167"/>
      <c r="VPI43" s="1168"/>
      <c r="VPJ43" s="1168"/>
      <c r="VPK43" s="1166"/>
      <c r="VPL43" s="1167"/>
      <c r="VPM43" s="1168"/>
      <c r="VPN43" s="1168"/>
      <c r="VPO43" s="1166"/>
      <c r="VPP43" s="1167"/>
      <c r="VPQ43" s="1168"/>
      <c r="VPR43" s="1168"/>
      <c r="VPS43" s="1166"/>
      <c r="VPT43" s="1167"/>
      <c r="VPU43" s="1168"/>
      <c r="VPV43" s="1168"/>
      <c r="VPW43" s="1166"/>
      <c r="VPX43" s="1167"/>
      <c r="VPY43" s="1168"/>
      <c r="VPZ43" s="1168"/>
      <c r="VQA43" s="1166"/>
      <c r="VQB43" s="1167"/>
      <c r="VQC43" s="1168"/>
      <c r="VQD43" s="1168"/>
      <c r="VQE43" s="1166"/>
      <c r="VQF43" s="1167"/>
      <c r="VQG43" s="1168"/>
      <c r="VQH43" s="1168"/>
      <c r="VQI43" s="1166"/>
      <c r="VQJ43" s="1167"/>
      <c r="VQK43" s="1168"/>
      <c r="VQL43" s="1168"/>
      <c r="VQM43" s="1166"/>
      <c r="VQN43" s="1167"/>
      <c r="VQO43" s="1168"/>
      <c r="VQP43" s="1168"/>
      <c r="VQQ43" s="1166"/>
      <c r="VQR43" s="1167"/>
      <c r="VQS43" s="1168"/>
      <c r="VQT43" s="1168"/>
      <c r="VQU43" s="1166"/>
      <c r="VQV43" s="1167"/>
      <c r="VQW43" s="1168"/>
      <c r="VQX43" s="1168"/>
      <c r="VQY43" s="1166"/>
      <c r="VQZ43" s="1167"/>
      <c r="VRA43" s="1168"/>
      <c r="VRB43" s="1168"/>
      <c r="VRC43" s="1166"/>
      <c r="VRD43" s="1167"/>
      <c r="VRE43" s="1168"/>
      <c r="VRF43" s="1168"/>
      <c r="VRG43" s="1166"/>
      <c r="VRH43" s="1167"/>
      <c r="VRI43" s="1168"/>
      <c r="VRJ43" s="1168"/>
      <c r="VRK43" s="1166"/>
      <c r="VRL43" s="1167"/>
      <c r="VRM43" s="1168"/>
      <c r="VRN43" s="1168"/>
      <c r="VRO43" s="1166"/>
      <c r="VRP43" s="1167"/>
      <c r="VRQ43" s="1168"/>
      <c r="VRR43" s="1168"/>
      <c r="VRS43" s="1166"/>
      <c r="VRT43" s="1167"/>
      <c r="VRU43" s="1168"/>
      <c r="VRV43" s="1168"/>
      <c r="VRW43" s="1166"/>
      <c r="VRX43" s="1167"/>
      <c r="VRY43" s="1168"/>
      <c r="VRZ43" s="1168"/>
      <c r="VSA43" s="1166"/>
      <c r="VSB43" s="1167"/>
      <c r="VSC43" s="1168"/>
      <c r="VSD43" s="1168"/>
      <c r="VSE43" s="1166"/>
      <c r="VSF43" s="1167"/>
      <c r="VSG43" s="1168"/>
      <c r="VSH43" s="1168"/>
      <c r="VSI43" s="1166"/>
      <c r="VSJ43" s="1167"/>
      <c r="VSK43" s="1168"/>
      <c r="VSL43" s="1168"/>
      <c r="VSM43" s="1166"/>
      <c r="VSN43" s="1167"/>
      <c r="VSO43" s="1168"/>
      <c r="VSP43" s="1168"/>
      <c r="VSQ43" s="1166"/>
      <c r="VSR43" s="1167"/>
      <c r="VSS43" s="1168"/>
      <c r="VST43" s="1168"/>
      <c r="VSU43" s="1166"/>
      <c r="VSV43" s="1167"/>
      <c r="VSW43" s="1168"/>
      <c r="VSX43" s="1168"/>
      <c r="VSY43" s="1166"/>
      <c r="VSZ43" s="1167"/>
      <c r="VTA43" s="1168"/>
      <c r="VTB43" s="1168"/>
      <c r="VTC43" s="1166"/>
      <c r="VTD43" s="1167"/>
      <c r="VTE43" s="1168"/>
      <c r="VTF43" s="1168"/>
      <c r="VTG43" s="1166"/>
      <c r="VTH43" s="1167"/>
      <c r="VTI43" s="1168"/>
      <c r="VTJ43" s="1168"/>
      <c r="VTK43" s="1166"/>
      <c r="VTL43" s="1167"/>
      <c r="VTM43" s="1168"/>
      <c r="VTN43" s="1168"/>
      <c r="VTO43" s="1166"/>
      <c r="VTP43" s="1167"/>
      <c r="VTQ43" s="1168"/>
      <c r="VTR43" s="1168"/>
      <c r="VTS43" s="1166"/>
      <c r="VTT43" s="1167"/>
      <c r="VTU43" s="1168"/>
      <c r="VTV43" s="1168"/>
      <c r="VTW43" s="1166"/>
      <c r="VTX43" s="1167"/>
      <c r="VTY43" s="1168"/>
      <c r="VTZ43" s="1168"/>
      <c r="VUA43" s="1166"/>
      <c r="VUB43" s="1167"/>
      <c r="VUC43" s="1168"/>
      <c r="VUD43" s="1168"/>
      <c r="VUE43" s="1166"/>
      <c r="VUF43" s="1167"/>
      <c r="VUG43" s="1168"/>
      <c r="VUH43" s="1168"/>
      <c r="VUI43" s="1166"/>
      <c r="VUJ43" s="1167"/>
      <c r="VUK43" s="1168"/>
      <c r="VUL43" s="1168"/>
      <c r="VUM43" s="1166"/>
      <c r="VUN43" s="1167"/>
      <c r="VUO43" s="1168"/>
      <c r="VUP43" s="1168"/>
      <c r="VUQ43" s="1166"/>
      <c r="VUR43" s="1167"/>
      <c r="VUS43" s="1168"/>
      <c r="VUT43" s="1168"/>
      <c r="VUU43" s="1166"/>
      <c r="VUV43" s="1167"/>
      <c r="VUW43" s="1168"/>
      <c r="VUX43" s="1168"/>
      <c r="VUY43" s="1166"/>
      <c r="VUZ43" s="1167"/>
      <c r="VVA43" s="1168"/>
      <c r="VVB43" s="1168"/>
      <c r="VVC43" s="1166"/>
      <c r="VVD43" s="1167"/>
      <c r="VVE43" s="1168"/>
      <c r="VVF43" s="1168"/>
      <c r="VVG43" s="1166"/>
      <c r="VVH43" s="1167"/>
      <c r="VVI43" s="1168"/>
      <c r="VVJ43" s="1168"/>
      <c r="VVK43" s="1166"/>
      <c r="VVL43" s="1167"/>
      <c r="VVM43" s="1168"/>
      <c r="VVN43" s="1168"/>
      <c r="VVO43" s="1166"/>
      <c r="VVP43" s="1167"/>
      <c r="VVQ43" s="1168"/>
      <c r="VVR43" s="1168"/>
      <c r="VVS43" s="1166"/>
      <c r="VVT43" s="1167"/>
      <c r="VVU43" s="1168"/>
      <c r="VVV43" s="1168"/>
      <c r="VVW43" s="1166"/>
      <c r="VVX43" s="1167"/>
      <c r="VVY43" s="1168"/>
      <c r="VVZ43" s="1168"/>
      <c r="VWA43" s="1166"/>
      <c r="VWB43" s="1167"/>
      <c r="VWC43" s="1168"/>
      <c r="VWD43" s="1168"/>
      <c r="VWE43" s="1166"/>
      <c r="VWF43" s="1167"/>
      <c r="VWG43" s="1168"/>
      <c r="VWH43" s="1168"/>
      <c r="VWI43" s="1166"/>
      <c r="VWJ43" s="1167"/>
      <c r="VWK43" s="1168"/>
      <c r="VWL43" s="1168"/>
      <c r="VWM43" s="1166"/>
      <c r="VWN43" s="1167"/>
      <c r="VWO43" s="1168"/>
      <c r="VWP43" s="1168"/>
      <c r="VWQ43" s="1166"/>
      <c r="VWR43" s="1167"/>
      <c r="VWS43" s="1168"/>
      <c r="VWT43" s="1168"/>
      <c r="VWU43" s="1166"/>
      <c r="VWV43" s="1167"/>
      <c r="VWW43" s="1168"/>
      <c r="VWX43" s="1168"/>
      <c r="VWY43" s="1166"/>
      <c r="VWZ43" s="1167"/>
      <c r="VXA43" s="1168"/>
      <c r="VXB43" s="1168"/>
      <c r="VXC43" s="1166"/>
      <c r="VXD43" s="1167"/>
      <c r="VXE43" s="1168"/>
      <c r="VXF43" s="1168"/>
      <c r="VXG43" s="1166"/>
      <c r="VXH43" s="1167"/>
      <c r="VXI43" s="1168"/>
      <c r="VXJ43" s="1168"/>
      <c r="VXK43" s="1166"/>
      <c r="VXL43" s="1167"/>
      <c r="VXM43" s="1168"/>
      <c r="VXN43" s="1168"/>
      <c r="VXO43" s="1166"/>
      <c r="VXP43" s="1167"/>
      <c r="VXQ43" s="1168"/>
      <c r="VXR43" s="1168"/>
      <c r="VXS43" s="1166"/>
      <c r="VXT43" s="1167"/>
      <c r="VXU43" s="1168"/>
      <c r="VXV43" s="1168"/>
      <c r="VXW43" s="1166"/>
      <c r="VXX43" s="1167"/>
      <c r="VXY43" s="1168"/>
      <c r="VXZ43" s="1168"/>
      <c r="VYA43" s="1166"/>
      <c r="VYB43" s="1167"/>
      <c r="VYC43" s="1168"/>
      <c r="VYD43" s="1168"/>
      <c r="VYE43" s="1166"/>
      <c r="VYF43" s="1167"/>
      <c r="VYG43" s="1168"/>
      <c r="VYH43" s="1168"/>
      <c r="VYI43" s="1166"/>
      <c r="VYJ43" s="1167"/>
      <c r="VYK43" s="1168"/>
      <c r="VYL43" s="1168"/>
      <c r="VYM43" s="1166"/>
      <c r="VYN43" s="1167"/>
      <c r="VYO43" s="1168"/>
      <c r="VYP43" s="1168"/>
      <c r="VYQ43" s="1166"/>
      <c r="VYR43" s="1167"/>
      <c r="VYS43" s="1168"/>
      <c r="VYT43" s="1168"/>
      <c r="VYU43" s="1166"/>
      <c r="VYV43" s="1167"/>
      <c r="VYW43" s="1168"/>
      <c r="VYX43" s="1168"/>
      <c r="VYY43" s="1166"/>
      <c r="VYZ43" s="1167"/>
      <c r="VZA43" s="1168"/>
      <c r="VZB43" s="1168"/>
      <c r="VZC43" s="1166"/>
      <c r="VZD43" s="1167"/>
      <c r="VZE43" s="1168"/>
      <c r="VZF43" s="1168"/>
      <c r="VZG43" s="1166"/>
      <c r="VZH43" s="1167"/>
      <c r="VZI43" s="1168"/>
      <c r="VZJ43" s="1168"/>
      <c r="VZK43" s="1166"/>
      <c r="VZL43" s="1167"/>
      <c r="VZM43" s="1168"/>
      <c r="VZN43" s="1168"/>
      <c r="VZO43" s="1166"/>
      <c r="VZP43" s="1167"/>
      <c r="VZQ43" s="1168"/>
      <c r="VZR43" s="1168"/>
      <c r="VZS43" s="1166"/>
      <c r="VZT43" s="1167"/>
      <c r="VZU43" s="1168"/>
      <c r="VZV43" s="1168"/>
      <c r="VZW43" s="1166"/>
      <c r="VZX43" s="1167"/>
      <c r="VZY43" s="1168"/>
      <c r="VZZ43" s="1168"/>
      <c r="WAA43" s="1166"/>
      <c r="WAB43" s="1167"/>
      <c r="WAC43" s="1168"/>
      <c r="WAD43" s="1168"/>
      <c r="WAE43" s="1166"/>
      <c r="WAF43" s="1167"/>
      <c r="WAG43" s="1168"/>
      <c r="WAH43" s="1168"/>
      <c r="WAI43" s="1166"/>
      <c r="WAJ43" s="1167"/>
      <c r="WAK43" s="1168"/>
      <c r="WAL43" s="1168"/>
      <c r="WAM43" s="1166"/>
      <c r="WAN43" s="1167"/>
      <c r="WAO43" s="1168"/>
      <c r="WAP43" s="1168"/>
      <c r="WAQ43" s="1166"/>
      <c r="WAR43" s="1167"/>
      <c r="WAS43" s="1168"/>
      <c r="WAT43" s="1168"/>
      <c r="WAU43" s="1166"/>
      <c r="WAV43" s="1167"/>
      <c r="WAW43" s="1168"/>
      <c r="WAX43" s="1168"/>
      <c r="WAY43" s="1166"/>
      <c r="WAZ43" s="1167"/>
      <c r="WBA43" s="1168"/>
      <c r="WBB43" s="1168"/>
      <c r="WBC43" s="1166"/>
      <c r="WBD43" s="1167"/>
      <c r="WBE43" s="1168"/>
      <c r="WBF43" s="1168"/>
      <c r="WBG43" s="1166"/>
      <c r="WBH43" s="1167"/>
      <c r="WBI43" s="1168"/>
      <c r="WBJ43" s="1168"/>
      <c r="WBK43" s="1166"/>
      <c r="WBL43" s="1167"/>
      <c r="WBM43" s="1168"/>
      <c r="WBN43" s="1168"/>
      <c r="WBO43" s="1166"/>
      <c r="WBP43" s="1167"/>
      <c r="WBQ43" s="1168"/>
      <c r="WBR43" s="1168"/>
      <c r="WBS43" s="1166"/>
      <c r="WBT43" s="1167"/>
      <c r="WBU43" s="1168"/>
      <c r="WBV43" s="1168"/>
      <c r="WBW43" s="1166"/>
      <c r="WBX43" s="1167"/>
      <c r="WBY43" s="1168"/>
      <c r="WBZ43" s="1168"/>
      <c r="WCA43" s="1166"/>
      <c r="WCB43" s="1167"/>
      <c r="WCC43" s="1168"/>
      <c r="WCD43" s="1168"/>
      <c r="WCE43" s="1166"/>
      <c r="WCF43" s="1167"/>
      <c r="WCG43" s="1168"/>
      <c r="WCH43" s="1168"/>
      <c r="WCI43" s="1166"/>
      <c r="WCJ43" s="1167"/>
      <c r="WCK43" s="1168"/>
      <c r="WCL43" s="1168"/>
      <c r="WCM43" s="1166"/>
      <c r="WCN43" s="1167"/>
      <c r="WCO43" s="1168"/>
      <c r="WCP43" s="1168"/>
      <c r="WCQ43" s="1166"/>
      <c r="WCR43" s="1167"/>
      <c r="WCS43" s="1168"/>
      <c r="WCT43" s="1168"/>
      <c r="WCU43" s="1166"/>
      <c r="WCV43" s="1167"/>
      <c r="WCW43" s="1168"/>
      <c r="WCX43" s="1168"/>
      <c r="WCY43" s="1166"/>
      <c r="WCZ43" s="1167"/>
      <c r="WDA43" s="1168"/>
      <c r="WDB43" s="1168"/>
      <c r="WDC43" s="1166"/>
      <c r="WDD43" s="1167"/>
      <c r="WDE43" s="1168"/>
      <c r="WDF43" s="1168"/>
      <c r="WDG43" s="1166"/>
      <c r="WDH43" s="1167"/>
      <c r="WDI43" s="1168"/>
      <c r="WDJ43" s="1168"/>
      <c r="WDK43" s="1166"/>
      <c r="WDL43" s="1167"/>
      <c r="WDM43" s="1168"/>
      <c r="WDN43" s="1168"/>
      <c r="WDO43" s="1166"/>
      <c r="WDP43" s="1167"/>
      <c r="WDQ43" s="1168"/>
      <c r="WDR43" s="1168"/>
      <c r="WDS43" s="1166"/>
      <c r="WDT43" s="1167"/>
      <c r="WDU43" s="1168"/>
      <c r="WDV43" s="1168"/>
      <c r="WDW43" s="1166"/>
      <c r="WDX43" s="1167"/>
      <c r="WDY43" s="1168"/>
      <c r="WDZ43" s="1168"/>
      <c r="WEA43" s="1166"/>
      <c r="WEB43" s="1167"/>
      <c r="WEC43" s="1168"/>
      <c r="WED43" s="1168"/>
      <c r="WEE43" s="1166"/>
      <c r="WEF43" s="1167"/>
      <c r="WEG43" s="1168"/>
      <c r="WEH43" s="1168"/>
      <c r="WEI43" s="1166"/>
      <c r="WEJ43" s="1167"/>
      <c r="WEK43" s="1168"/>
      <c r="WEL43" s="1168"/>
      <c r="WEM43" s="1166"/>
      <c r="WEN43" s="1167"/>
      <c r="WEO43" s="1168"/>
      <c r="WEP43" s="1168"/>
      <c r="WEQ43" s="1166"/>
      <c r="WER43" s="1167"/>
      <c r="WES43" s="1168"/>
      <c r="WET43" s="1168"/>
      <c r="WEU43" s="1166"/>
      <c r="WEV43" s="1167"/>
      <c r="WEW43" s="1168"/>
      <c r="WEX43" s="1168"/>
      <c r="WEY43" s="1166"/>
      <c r="WEZ43" s="1167"/>
      <c r="WFA43" s="1168"/>
      <c r="WFB43" s="1168"/>
      <c r="WFC43" s="1166"/>
      <c r="WFD43" s="1167"/>
      <c r="WFE43" s="1168"/>
      <c r="WFF43" s="1168"/>
      <c r="WFG43" s="1166"/>
      <c r="WFH43" s="1167"/>
      <c r="WFI43" s="1168"/>
      <c r="WFJ43" s="1168"/>
      <c r="WFK43" s="1166"/>
      <c r="WFL43" s="1167"/>
      <c r="WFM43" s="1168"/>
      <c r="WFN43" s="1168"/>
      <c r="WFO43" s="1166"/>
      <c r="WFP43" s="1167"/>
      <c r="WFQ43" s="1168"/>
      <c r="WFR43" s="1168"/>
      <c r="WFS43" s="1166"/>
      <c r="WFT43" s="1167"/>
      <c r="WFU43" s="1168"/>
      <c r="WFV43" s="1168"/>
      <c r="WFW43" s="1166"/>
      <c r="WFX43" s="1167"/>
      <c r="WFY43" s="1168"/>
      <c r="WFZ43" s="1168"/>
      <c r="WGA43" s="1166"/>
      <c r="WGB43" s="1167"/>
      <c r="WGC43" s="1168"/>
      <c r="WGD43" s="1168"/>
      <c r="WGE43" s="1166"/>
      <c r="WGF43" s="1167"/>
      <c r="WGG43" s="1168"/>
      <c r="WGH43" s="1168"/>
      <c r="WGI43" s="1166"/>
      <c r="WGJ43" s="1167"/>
      <c r="WGK43" s="1168"/>
      <c r="WGL43" s="1168"/>
      <c r="WGM43" s="1166"/>
      <c r="WGN43" s="1167"/>
      <c r="WGO43" s="1168"/>
      <c r="WGP43" s="1168"/>
      <c r="WGQ43" s="1166"/>
      <c r="WGR43" s="1167"/>
      <c r="WGS43" s="1168"/>
      <c r="WGT43" s="1168"/>
      <c r="WGU43" s="1166"/>
      <c r="WGV43" s="1167"/>
      <c r="WGW43" s="1168"/>
      <c r="WGX43" s="1168"/>
      <c r="WGY43" s="1166"/>
      <c r="WGZ43" s="1167"/>
      <c r="WHA43" s="1168"/>
      <c r="WHB43" s="1168"/>
      <c r="WHC43" s="1166"/>
      <c r="WHD43" s="1167"/>
      <c r="WHE43" s="1168"/>
      <c r="WHF43" s="1168"/>
      <c r="WHG43" s="1166"/>
      <c r="WHH43" s="1167"/>
      <c r="WHI43" s="1168"/>
      <c r="WHJ43" s="1168"/>
      <c r="WHK43" s="1166"/>
      <c r="WHL43" s="1167"/>
      <c r="WHM43" s="1168"/>
      <c r="WHN43" s="1168"/>
      <c r="WHO43" s="1166"/>
      <c r="WHP43" s="1167"/>
      <c r="WHQ43" s="1168"/>
      <c r="WHR43" s="1168"/>
      <c r="WHS43" s="1166"/>
      <c r="WHT43" s="1167"/>
      <c r="WHU43" s="1168"/>
      <c r="WHV43" s="1168"/>
      <c r="WHW43" s="1166"/>
      <c r="WHX43" s="1167"/>
      <c r="WHY43" s="1168"/>
      <c r="WHZ43" s="1168"/>
      <c r="WIA43" s="1166"/>
      <c r="WIB43" s="1167"/>
      <c r="WIC43" s="1168"/>
      <c r="WID43" s="1168"/>
      <c r="WIE43" s="1166"/>
      <c r="WIF43" s="1167"/>
      <c r="WIG43" s="1168"/>
      <c r="WIH43" s="1168"/>
      <c r="WII43" s="1166"/>
      <c r="WIJ43" s="1167"/>
      <c r="WIK43" s="1168"/>
      <c r="WIL43" s="1168"/>
      <c r="WIM43" s="1166"/>
      <c r="WIN43" s="1167"/>
      <c r="WIO43" s="1168"/>
      <c r="WIP43" s="1168"/>
      <c r="WIQ43" s="1166"/>
      <c r="WIR43" s="1167"/>
      <c r="WIS43" s="1168"/>
      <c r="WIT43" s="1168"/>
      <c r="WIU43" s="1166"/>
      <c r="WIV43" s="1167"/>
      <c r="WIW43" s="1168"/>
      <c r="WIX43" s="1168"/>
      <c r="WIY43" s="1166"/>
      <c r="WIZ43" s="1167"/>
      <c r="WJA43" s="1168"/>
      <c r="WJB43" s="1168"/>
      <c r="WJC43" s="1166"/>
      <c r="WJD43" s="1167"/>
      <c r="WJE43" s="1168"/>
      <c r="WJF43" s="1168"/>
      <c r="WJG43" s="1166"/>
      <c r="WJH43" s="1167"/>
      <c r="WJI43" s="1168"/>
      <c r="WJJ43" s="1168"/>
      <c r="WJK43" s="1166"/>
      <c r="WJL43" s="1167"/>
      <c r="WJM43" s="1168"/>
      <c r="WJN43" s="1168"/>
      <c r="WJO43" s="1166"/>
      <c r="WJP43" s="1167"/>
      <c r="WJQ43" s="1168"/>
      <c r="WJR43" s="1168"/>
      <c r="WJS43" s="1166"/>
      <c r="WJT43" s="1167"/>
      <c r="WJU43" s="1168"/>
      <c r="WJV43" s="1168"/>
      <c r="WJW43" s="1166"/>
      <c r="WJX43" s="1167"/>
      <c r="WJY43" s="1168"/>
      <c r="WJZ43" s="1168"/>
      <c r="WKA43" s="1166"/>
      <c r="WKB43" s="1167"/>
      <c r="WKC43" s="1168"/>
      <c r="WKD43" s="1168"/>
      <c r="WKE43" s="1166"/>
      <c r="WKF43" s="1167"/>
      <c r="WKG43" s="1168"/>
      <c r="WKH43" s="1168"/>
      <c r="WKI43" s="1166"/>
      <c r="WKJ43" s="1167"/>
      <c r="WKK43" s="1168"/>
      <c r="WKL43" s="1168"/>
      <c r="WKM43" s="1166"/>
      <c r="WKN43" s="1167"/>
      <c r="WKO43" s="1168"/>
      <c r="WKP43" s="1168"/>
      <c r="WKQ43" s="1166"/>
      <c r="WKR43" s="1167"/>
      <c r="WKS43" s="1168"/>
      <c r="WKT43" s="1168"/>
      <c r="WKU43" s="1166"/>
      <c r="WKV43" s="1167"/>
      <c r="WKW43" s="1168"/>
      <c r="WKX43" s="1168"/>
      <c r="WKY43" s="1166"/>
      <c r="WKZ43" s="1167"/>
      <c r="WLA43" s="1168"/>
      <c r="WLB43" s="1168"/>
      <c r="WLC43" s="1166"/>
      <c r="WLD43" s="1167"/>
      <c r="WLE43" s="1168"/>
      <c r="WLF43" s="1168"/>
      <c r="WLG43" s="1166"/>
      <c r="WLH43" s="1167"/>
      <c r="WLI43" s="1168"/>
      <c r="WLJ43" s="1168"/>
      <c r="WLK43" s="1166"/>
      <c r="WLL43" s="1167"/>
      <c r="WLM43" s="1168"/>
      <c r="WLN43" s="1168"/>
      <c r="WLO43" s="1166"/>
      <c r="WLP43" s="1167"/>
      <c r="WLQ43" s="1168"/>
      <c r="WLR43" s="1168"/>
      <c r="WLS43" s="1166"/>
      <c r="WLT43" s="1167"/>
      <c r="WLU43" s="1168"/>
      <c r="WLV43" s="1168"/>
      <c r="WLW43" s="1166"/>
      <c r="WLX43" s="1167"/>
      <c r="WLY43" s="1168"/>
      <c r="WLZ43" s="1168"/>
      <c r="WMA43" s="1166"/>
      <c r="WMB43" s="1167"/>
      <c r="WMC43" s="1168"/>
      <c r="WMD43" s="1168"/>
      <c r="WME43" s="1166"/>
      <c r="WMF43" s="1167"/>
      <c r="WMG43" s="1168"/>
      <c r="WMH43" s="1168"/>
      <c r="WMI43" s="1166"/>
      <c r="WMJ43" s="1167"/>
      <c r="WMK43" s="1168"/>
      <c r="WML43" s="1168"/>
      <c r="WMM43" s="1166"/>
      <c r="WMN43" s="1167"/>
      <c r="WMO43" s="1168"/>
      <c r="WMP43" s="1168"/>
      <c r="WMQ43" s="1166"/>
      <c r="WMR43" s="1167"/>
      <c r="WMS43" s="1168"/>
      <c r="WMT43" s="1168"/>
      <c r="WMU43" s="1166"/>
      <c r="WMV43" s="1167"/>
      <c r="WMW43" s="1168"/>
      <c r="WMX43" s="1168"/>
      <c r="WMY43" s="1166"/>
      <c r="WMZ43" s="1167"/>
      <c r="WNA43" s="1168"/>
      <c r="WNB43" s="1168"/>
      <c r="WNC43" s="1166"/>
      <c r="WND43" s="1167"/>
      <c r="WNE43" s="1168"/>
      <c r="WNF43" s="1168"/>
      <c r="WNG43" s="1166"/>
      <c r="WNH43" s="1167"/>
      <c r="WNI43" s="1168"/>
      <c r="WNJ43" s="1168"/>
      <c r="WNK43" s="1166"/>
      <c r="WNL43" s="1167"/>
      <c r="WNM43" s="1168"/>
      <c r="WNN43" s="1168"/>
      <c r="WNO43" s="1166"/>
      <c r="WNP43" s="1167"/>
      <c r="WNQ43" s="1168"/>
      <c r="WNR43" s="1168"/>
      <c r="WNS43" s="1166"/>
      <c r="WNT43" s="1167"/>
      <c r="WNU43" s="1168"/>
      <c r="WNV43" s="1168"/>
      <c r="WNW43" s="1166"/>
      <c r="WNX43" s="1167"/>
      <c r="WNY43" s="1168"/>
      <c r="WNZ43" s="1168"/>
      <c r="WOA43" s="1166"/>
      <c r="WOB43" s="1167"/>
      <c r="WOC43" s="1168"/>
      <c r="WOD43" s="1168"/>
      <c r="WOE43" s="1166"/>
      <c r="WOF43" s="1167"/>
      <c r="WOG43" s="1168"/>
      <c r="WOH43" s="1168"/>
      <c r="WOI43" s="1166"/>
      <c r="WOJ43" s="1167"/>
      <c r="WOK43" s="1168"/>
      <c r="WOL43" s="1168"/>
      <c r="WOM43" s="1166"/>
      <c r="WON43" s="1167"/>
      <c r="WOO43" s="1168"/>
      <c r="WOP43" s="1168"/>
      <c r="WOQ43" s="1166"/>
      <c r="WOR43" s="1167"/>
      <c r="WOS43" s="1168"/>
      <c r="WOT43" s="1168"/>
      <c r="WOU43" s="1166"/>
      <c r="WOV43" s="1167"/>
      <c r="WOW43" s="1168"/>
      <c r="WOX43" s="1168"/>
      <c r="WOY43" s="1166"/>
      <c r="WOZ43" s="1167"/>
      <c r="WPA43" s="1168"/>
      <c r="WPB43" s="1168"/>
      <c r="WPC43" s="1166"/>
      <c r="WPD43" s="1167"/>
      <c r="WPE43" s="1168"/>
      <c r="WPF43" s="1168"/>
      <c r="WPG43" s="1166"/>
      <c r="WPH43" s="1167"/>
      <c r="WPI43" s="1168"/>
      <c r="WPJ43" s="1168"/>
      <c r="WPK43" s="1166"/>
      <c r="WPL43" s="1167"/>
      <c r="WPM43" s="1168"/>
      <c r="WPN43" s="1168"/>
      <c r="WPO43" s="1166"/>
      <c r="WPP43" s="1167"/>
      <c r="WPQ43" s="1168"/>
      <c r="WPR43" s="1168"/>
      <c r="WPS43" s="1166"/>
      <c r="WPT43" s="1167"/>
      <c r="WPU43" s="1168"/>
      <c r="WPV43" s="1168"/>
      <c r="WPW43" s="1166"/>
      <c r="WPX43" s="1167"/>
      <c r="WPY43" s="1168"/>
      <c r="WPZ43" s="1168"/>
      <c r="WQA43" s="1166"/>
      <c r="WQB43" s="1167"/>
      <c r="WQC43" s="1168"/>
      <c r="WQD43" s="1168"/>
      <c r="WQE43" s="1166"/>
      <c r="WQF43" s="1167"/>
      <c r="WQG43" s="1168"/>
      <c r="WQH43" s="1168"/>
      <c r="WQI43" s="1166"/>
      <c r="WQJ43" s="1167"/>
      <c r="WQK43" s="1168"/>
      <c r="WQL43" s="1168"/>
      <c r="WQM43" s="1166"/>
      <c r="WQN43" s="1167"/>
      <c r="WQO43" s="1168"/>
      <c r="WQP43" s="1168"/>
      <c r="WQQ43" s="1166"/>
      <c r="WQR43" s="1167"/>
      <c r="WQS43" s="1168"/>
      <c r="WQT43" s="1168"/>
      <c r="WQU43" s="1166"/>
      <c r="WQV43" s="1167"/>
      <c r="WQW43" s="1168"/>
      <c r="WQX43" s="1168"/>
      <c r="WQY43" s="1166"/>
      <c r="WQZ43" s="1167"/>
      <c r="WRA43" s="1168"/>
      <c r="WRB43" s="1168"/>
      <c r="WRC43" s="1166"/>
      <c r="WRD43" s="1167"/>
      <c r="WRE43" s="1168"/>
      <c r="WRF43" s="1168"/>
      <c r="WRG43" s="1166"/>
      <c r="WRH43" s="1167"/>
      <c r="WRI43" s="1168"/>
      <c r="WRJ43" s="1168"/>
      <c r="WRK43" s="1166"/>
      <c r="WRL43" s="1167"/>
      <c r="WRM43" s="1168"/>
      <c r="WRN43" s="1168"/>
      <c r="WRO43" s="1166"/>
      <c r="WRP43" s="1167"/>
      <c r="WRQ43" s="1168"/>
      <c r="WRR43" s="1168"/>
      <c r="WRS43" s="1166"/>
      <c r="WRT43" s="1167"/>
      <c r="WRU43" s="1168"/>
      <c r="WRV43" s="1168"/>
      <c r="WRW43" s="1166"/>
      <c r="WRX43" s="1167"/>
      <c r="WRY43" s="1168"/>
      <c r="WRZ43" s="1168"/>
      <c r="WSA43" s="1166"/>
      <c r="WSB43" s="1167"/>
      <c r="WSC43" s="1168"/>
      <c r="WSD43" s="1168"/>
      <c r="WSE43" s="1166"/>
      <c r="WSF43" s="1167"/>
      <c r="WSG43" s="1168"/>
      <c r="WSH43" s="1168"/>
      <c r="WSI43" s="1166"/>
      <c r="WSJ43" s="1167"/>
      <c r="WSK43" s="1168"/>
      <c r="WSL43" s="1168"/>
      <c r="WSM43" s="1166"/>
      <c r="WSN43" s="1167"/>
      <c r="WSO43" s="1168"/>
      <c r="WSP43" s="1168"/>
      <c r="WSQ43" s="1166"/>
      <c r="WSR43" s="1167"/>
      <c r="WSS43" s="1168"/>
      <c r="WST43" s="1168"/>
      <c r="WSU43" s="1166"/>
      <c r="WSV43" s="1167"/>
      <c r="WSW43" s="1168"/>
      <c r="WSX43" s="1168"/>
      <c r="WSY43" s="1166"/>
      <c r="WSZ43" s="1167"/>
      <c r="WTA43" s="1168"/>
      <c r="WTB43" s="1168"/>
      <c r="WTC43" s="1166"/>
      <c r="WTD43" s="1167"/>
      <c r="WTE43" s="1168"/>
      <c r="WTF43" s="1168"/>
      <c r="WTG43" s="1166"/>
      <c r="WTH43" s="1167"/>
      <c r="WTI43" s="1168"/>
      <c r="WTJ43" s="1168"/>
      <c r="WTK43" s="1166"/>
      <c r="WTL43" s="1167"/>
      <c r="WTM43" s="1168"/>
      <c r="WTN43" s="1168"/>
      <c r="WTO43" s="1166"/>
      <c r="WTP43" s="1167"/>
      <c r="WTQ43" s="1168"/>
      <c r="WTR43" s="1168"/>
      <c r="WTS43" s="1166"/>
      <c r="WTT43" s="1167"/>
      <c r="WTU43" s="1168"/>
      <c r="WTV43" s="1168"/>
      <c r="WTW43" s="1166"/>
      <c r="WTX43" s="1167"/>
      <c r="WTY43" s="1168"/>
      <c r="WTZ43" s="1168"/>
      <c r="WUA43" s="1166"/>
      <c r="WUB43" s="1167"/>
      <c r="WUC43" s="1168"/>
      <c r="WUD43" s="1168"/>
      <c r="WUE43" s="1166"/>
      <c r="WUF43" s="1167"/>
      <c r="WUG43" s="1168"/>
      <c r="WUH43" s="1168"/>
      <c r="WUI43" s="1166"/>
      <c r="WUJ43" s="1167"/>
      <c r="WUK43" s="1168"/>
      <c r="WUL43" s="1168"/>
      <c r="WUM43" s="1166"/>
      <c r="WUN43" s="1167"/>
      <c r="WUO43" s="1168"/>
      <c r="WUP43" s="1168"/>
      <c r="WUQ43" s="1166"/>
      <c r="WUR43" s="1167"/>
      <c r="WUS43" s="1168"/>
      <c r="WUT43" s="1168"/>
      <c r="WUU43" s="1166"/>
      <c r="WUV43" s="1167"/>
      <c r="WUW43" s="1168"/>
      <c r="WUX43" s="1168"/>
      <c r="WUY43" s="1166"/>
      <c r="WUZ43" s="1167"/>
      <c r="WVA43" s="1168"/>
      <c r="WVB43" s="1168"/>
      <c r="WVC43" s="1166"/>
      <c r="WVD43" s="1167"/>
      <c r="WVE43" s="1168"/>
      <c r="WVF43" s="1168"/>
      <c r="WVG43" s="1166"/>
      <c r="WVH43" s="1167"/>
      <c r="WVI43" s="1168"/>
      <c r="WVJ43" s="1168"/>
      <c r="WVK43" s="1166"/>
      <c r="WVL43" s="1167"/>
      <c r="WVM43" s="1168"/>
      <c r="WVN43" s="1168"/>
      <c r="WVO43" s="1166"/>
      <c r="WVP43" s="1167"/>
      <c r="WVQ43" s="1168"/>
      <c r="WVR43" s="1168"/>
      <c r="WVS43" s="1166"/>
      <c r="WVT43" s="1167"/>
      <c r="WVU43" s="1168"/>
      <c r="WVV43" s="1168"/>
      <c r="WVW43" s="1166"/>
      <c r="WVX43" s="1167"/>
      <c r="WVY43" s="1168"/>
      <c r="WVZ43" s="1168"/>
      <c r="WWA43" s="1166"/>
      <c r="WWB43" s="1167"/>
      <c r="WWC43" s="1168"/>
      <c r="WWD43" s="1168"/>
      <c r="WWE43" s="1166"/>
      <c r="WWF43" s="1167"/>
      <c r="WWG43" s="1168"/>
      <c r="WWH43" s="1168"/>
      <c r="WWI43" s="1166"/>
      <c r="WWJ43" s="1167"/>
      <c r="WWK43" s="1168"/>
      <c r="WWL43" s="1168"/>
      <c r="WWM43" s="1166"/>
      <c r="WWN43" s="1167"/>
      <c r="WWO43" s="1168"/>
      <c r="WWP43" s="1168"/>
      <c r="WWQ43" s="1166"/>
      <c r="WWR43" s="1167"/>
      <c r="WWS43" s="1168"/>
      <c r="WWT43" s="1168"/>
      <c r="WWU43" s="1166"/>
      <c r="WWV43" s="1167"/>
      <c r="WWW43" s="1168"/>
      <c r="WWX43" s="1168"/>
      <c r="WWY43" s="1166"/>
      <c r="WWZ43" s="1167"/>
      <c r="WXA43" s="1168"/>
      <c r="WXB43" s="1168"/>
      <c r="WXC43" s="1166"/>
      <c r="WXD43" s="1167"/>
      <c r="WXE43" s="1168"/>
      <c r="WXF43" s="1168"/>
      <c r="WXG43" s="1166"/>
      <c r="WXH43" s="1167"/>
      <c r="WXI43" s="1168"/>
      <c r="WXJ43" s="1168"/>
      <c r="WXK43" s="1166"/>
      <c r="WXL43" s="1167"/>
      <c r="WXM43" s="1168"/>
      <c r="WXN43" s="1168"/>
      <c r="WXO43" s="1166"/>
      <c r="WXP43" s="1167"/>
      <c r="WXQ43" s="1168"/>
      <c r="WXR43" s="1168"/>
      <c r="WXS43" s="1166"/>
      <c r="WXT43" s="1167"/>
      <c r="WXU43" s="1168"/>
      <c r="WXV43" s="1168"/>
      <c r="WXW43" s="1166"/>
      <c r="WXX43" s="1167"/>
      <c r="WXY43" s="1168"/>
      <c r="WXZ43" s="1168"/>
      <c r="WYA43" s="1166"/>
      <c r="WYB43" s="1167"/>
      <c r="WYC43" s="1168"/>
      <c r="WYD43" s="1168"/>
      <c r="WYE43" s="1166"/>
      <c r="WYF43" s="1167"/>
      <c r="WYG43" s="1168"/>
      <c r="WYH43" s="1168"/>
      <c r="WYI43" s="1166"/>
      <c r="WYJ43" s="1167"/>
      <c r="WYK43" s="1168"/>
      <c r="WYL43" s="1168"/>
      <c r="WYM43" s="1166"/>
      <c r="WYN43" s="1167"/>
      <c r="WYO43" s="1168"/>
      <c r="WYP43" s="1168"/>
      <c r="WYQ43" s="1166"/>
      <c r="WYR43" s="1167"/>
      <c r="WYS43" s="1168"/>
      <c r="WYT43" s="1168"/>
      <c r="WYU43" s="1166"/>
      <c r="WYV43" s="1167"/>
      <c r="WYW43" s="1168"/>
      <c r="WYX43" s="1168"/>
      <c r="WYY43" s="1166"/>
      <c r="WYZ43" s="1167"/>
      <c r="WZA43" s="1168"/>
      <c r="WZB43" s="1168"/>
      <c r="WZC43" s="1166"/>
      <c r="WZD43" s="1167"/>
      <c r="WZE43" s="1168"/>
      <c r="WZF43" s="1168"/>
      <c r="WZG43" s="1166"/>
      <c r="WZH43" s="1167"/>
      <c r="WZI43" s="1168"/>
      <c r="WZJ43" s="1168"/>
      <c r="WZK43" s="1166"/>
      <c r="WZL43" s="1167"/>
      <c r="WZM43" s="1168"/>
      <c r="WZN43" s="1168"/>
      <c r="WZO43" s="1166"/>
      <c r="WZP43" s="1167"/>
      <c r="WZQ43" s="1168"/>
      <c r="WZR43" s="1168"/>
      <c r="WZS43" s="1166"/>
      <c r="WZT43" s="1167"/>
      <c r="WZU43" s="1168"/>
      <c r="WZV43" s="1168"/>
      <c r="WZW43" s="1166"/>
      <c r="WZX43" s="1167"/>
      <c r="WZY43" s="1168"/>
      <c r="WZZ43" s="1168"/>
      <c r="XAA43" s="1166"/>
      <c r="XAB43" s="1167"/>
      <c r="XAC43" s="1168"/>
      <c r="XAD43" s="1168"/>
      <c r="XAE43" s="1166"/>
      <c r="XAF43" s="1167"/>
      <c r="XAG43" s="1168"/>
      <c r="XAH43" s="1168"/>
      <c r="XAI43" s="1166"/>
      <c r="XAJ43" s="1167"/>
      <c r="XAK43" s="1168"/>
      <c r="XAL43" s="1168"/>
      <c r="XAM43" s="1166"/>
      <c r="XAN43" s="1167"/>
      <c r="XAO43" s="1168"/>
      <c r="XAP43" s="1168"/>
      <c r="XAQ43" s="1166"/>
      <c r="XAR43" s="1167"/>
      <c r="XAS43" s="1168"/>
      <c r="XAT43" s="1168"/>
      <c r="XAU43" s="1166"/>
      <c r="XAV43" s="1167"/>
      <c r="XAW43" s="1168"/>
      <c r="XAX43" s="1168"/>
      <c r="XAY43" s="1166"/>
      <c r="XAZ43" s="1167"/>
      <c r="XBA43" s="1168"/>
      <c r="XBB43" s="1168"/>
      <c r="XBC43" s="1166"/>
      <c r="XBD43" s="1167"/>
      <c r="XBE43" s="1168"/>
      <c r="XBF43" s="1168"/>
      <c r="XBG43" s="1166"/>
      <c r="XBH43" s="1167"/>
      <c r="XBI43" s="1168"/>
      <c r="XBJ43" s="1168"/>
      <c r="XBK43" s="1166"/>
      <c r="XBL43" s="1167"/>
      <c r="XBM43" s="1168"/>
      <c r="XBN43" s="1168"/>
      <c r="XBO43" s="1166"/>
      <c r="XBP43" s="1167"/>
      <c r="XBQ43" s="1168"/>
      <c r="XBR43" s="1168"/>
      <c r="XBS43" s="1166"/>
      <c r="XBT43" s="1167"/>
      <c r="XBU43" s="1168"/>
      <c r="XBV43" s="1168"/>
      <c r="XBW43" s="1166"/>
      <c r="XBX43" s="1167"/>
      <c r="XBY43" s="1168"/>
      <c r="XBZ43" s="1168"/>
      <c r="XCA43" s="1166"/>
      <c r="XCB43" s="1167"/>
      <c r="XCC43" s="1168"/>
      <c r="XCD43" s="1168"/>
      <c r="XCE43" s="1166"/>
      <c r="XCF43" s="1167"/>
      <c r="XCG43" s="1168"/>
      <c r="XCH43" s="1168"/>
      <c r="XCI43" s="1166"/>
      <c r="XCJ43" s="1167"/>
      <c r="XCK43" s="1168"/>
      <c r="XCL43" s="1168"/>
      <c r="XCM43" s="1166"/>
      <c r="XCN43" s="1167"/>
      <c r="XCO43" s="1168"/>
      <c r="XCP43" s="1168"/>
      <c r="XCQ43" s="1166"/>
      <c r="XCR43" s="1167"/>
      <c r="XCS43" s="1168"/>
      <c r="XCT43" s="1168"/>
      <c r="XCU43" s="1166"/>
      <c r="XCV43" s="1167"/>
      <c r="XCW43" s="1168"/>
      <c r="XCX43" s="1168"/>
      <c r="XCY43" s="1166"/>
      <c r="XCZ43" s="1167"/>
      <c r="XDA43" s="1168"/>
      <c r="XDB43" s="1168"/>
      <c r="XDC43" s="1166"/>
      <c r="XDD43" s="1167"/>
      <c r="XDE43" s="1168"/>
      <c r="XDF43" s="1168"/>
      <c r="XDG43" s="1166"/>
      <c r="XDH43" s="1167"/>
      <c r="XDI43" s="1168"/>
      <c r="XDJ43" s="1168"/>
      <c r="XDK43" s="1166"/>
      <c r="XDL43" s="1167"/>
      <c r="XDM43" s="1168"/>
      <c r="XDN43" s="1168"/>
      <c r="XDO43" s="1166"/>
      <c r="XDP43" s="1167"/>
      <c r="XDQ43" s="1168"/>
      <c r="XDR43" s="1168"/>
      <c r="XDS43" s="1166"/>
      <c r="XDT43" s="1167"/>
      <c r="XDU43" s="1168"/>
      <c r="XDV43" s="1168"/>
      <c r="XDW43" s="1166"/>
      <c r="XDX43" s="1167"/>
      <c r="XDY43" s="1168"/>
      <c r="XDZ43" s="1168"/>
      <c r="XEA43" s="1166"/>
      <c r="XEB43" s="1167"/>
      <c r="XEC43" s="1168"/>
      <c r="XED43" s="1168"/>
      <c r="XEE43" s="1166"/>
      <c r="XEF43" s="1167"/>
      <c r="XEG43" s="1168"/>
      <c r="XEH43" s="1168"/>
      <c r="XEI43" s="1166"/>
      <c r="XEJ43" s="1167"/>
      <c r="XEK43" s="1168"/>
      <c r="XEL43" s="1168"/>
      <c r="XEM43" s="1166"/>
      <c r="XEN43" s="1167"/>
      <c r="XEO43" s="1168"/>
      <c r="XEP43" s="1168"/>
      <c r="XEQ43" s="1166"/>
      <c r="XER43" s="1167"/>
      <c r="XES43" s="1168"/>
      <c r="XET43" s="1168"/>
      <c r="XEU43" s="1166"/>
      <c r="XEV43" s="1167"/>
      <c r="XEW43" s="1168"/>
      <c r="XEX43" s="1168"/>
      <c r="XEY43" s="1166"/>
      <c r="XEZ43" s="1167"/>
      <c r="XFA43" s="1168"/>
      <c r="XFB43" s="1168"/>
      <c r="XFC43" s="1166"/>
      <c r="XFD43" s="1167"/>
    </row>
    <row r="44" spans="1:16384" s="1165" customFormat="1" ht="12">
      <c r="A44" s="527"/>
      <c r="B44" s="527"/>
      <c r="C44" s="717"/>
      <c r="D44" s="731">
        <v>5</v>
      </c>
      <c r="E44" s="527"/>
      <c r="F44" s="711" t="s">
        <v>431</v>
      </c>
      <c r="G44" s="729"/>
      <c r="H44" s="729"/>
      <c r="I44" s="527"/>
      <c r="J44" s="527"/>
      <c r="K44" s="717"/>
      <c r="L44" s="729"/>
      <c r="M44" s="1155">
        <f t="shared" ref="M44:R44" si="15">M45</f>
        <v>0</v>
      </c>
      <c r="N44" s="1155">
        <f t="shared" si="15"/>
        <v>0</v>
      </c>
      <c r="O44" s="1155">
        <f t="shared" si="15"/>
        <v>450251.82</v>
      </c>
      <c r="P44" s="1155">
        <f t="shared" si="15"/>
        <v>0</v>
      </c>
      <c r="Q44" s="1155">
        <f t="shared" si="15"/>
        <v>450148.12</v>
      </c>
      <c r="R44" s="1155">
        <f t="shared" si="15"/>
        <v>450148.12</v>
      </c>
      <c r="S44" s="717"/>
      <c r="T44" s="729"/>
      <c r="U44" s="527"/>
      <c r="V44" s="527"/>
      <c r="W44" s="1166"/>
      <c r="X44" s="1167"/>
      <c r="Y44" s="1168"/>
      <c r="Z44" s="1168"/>
      <c r="AA44" s="1166"/>
      <c r="AB44" s="1167"/>
      <c r="AC44" s="1168"/>
      <c r="AD44" s="1168"/>
      <c r="AE44" s="1166"/>
      <c r="AF44" s="1167"/>
      <c r="AG44" s="1168"/>
      <c r="AH44" s="1168"/>
      <c r="AI44" s="1166"/>
      <c r="AJ44" s="1167"/>
      <c r="AK44" s="1168"/>
      <c r="AL44" s="1168"/>
      <c r="AM44" s="1166"/>
      <c r="AN44" s="1167"/>
      <c r="AO44" s="1168"/>
      <c r="AP44" s="1168"/>
      <c r="AQ44" s="1166"/>
      <c r="AR44" s="1167"/>
      <c r="AS44" s="1168"/>
      <c r="AT44" s="1168"/>
      <c r="AU44" s="1166"/>
      <c r="AV44" s="1167"/>
      <c r="AW44" s="1168"/>
      <c r="AX44" s="1168"/>
      <c r="AY44" s="1166"/>
      <c r="AZ44" s="1167"/>
      <c r="BA44" s="1168"/>
      <c r="BB44" s="1168"/>
      <c r="BC44" s="1166"/>
      <c r="BD44" s="1167"/>
      <c r="BE44" s="1168"/>
      <c r="BF44" s="1168"/>
      <c r="BG44" s="1166"/>
      <c r="BH44" s="1167"/>
      <c r="BI44" s="1168"/>
      <c r="BJ44" s="1168"/>
      <c r="BK44" s="1166"/>
      <c r="BL44" s="1167"/>
      <c r="BM44" s="1168"/>
      <c r="BN44" s="1168"/>
      <c r="BO44" s="1166"/>
      <c r="BP44" s="1167"/>
      <c r="BQ44" s="1168"/>
      <c r="BR44" s="1168"/>
      <c r="BS44" s="1166"/>
      <c r="BT44" s="1167"/>
      <c r="BU44" s="1168"/>
      <c r="BV44" s="1168"/>
      <c r="BW44" s="1166"/>
      <c r="BX44" s="1167"/>
      <c r="BY44" s="1168"/>
      <c r="BZ44" s="1168"/>
      <c r="CA44" s="1166"/>
      <c r="CB44" s="1167"/>
      <c r="CC44" s="1168"/>
      <c r="CD44" s="1168"/>
      <c r="CE44" s="1166"/>
      <c r="CF44" s="1167"/>
      <c r="CG44" s="1168"/>
      <c r="CH44" s="1168"/>
      <c r="CI44" s="1166"/>
      <c r="CJ44" s="1167"/>
      <c r="CK44" s="1168"/>
      <c r="CL44" s="1168"/>
      <c r="CM44" s="1166"/>
      <c r="CN44" s="1167"/>
      <c r="CO44" s="1168"/>
      <c r="CP44" s="1168"/>
      <c r="CQ44" s="1166"/>
      <c r="CR44" s="1167"/>
      <c r="CS44" s="1168"/>
      <c r="CT44" s="1168"/>
      <c r="CU44" s="1166"/>
      <c r="CV44" s="1167"/>
      <c r="CW44" s="1168"/>
      <c r="CX44" s="1168"/>
      <c r="CY44" s="1166"/>
      <c r="CZ44" s="1167"/>
      <c r="DA44" s="1168"/>
      <c r="DB44" s="1168"/>
      <c r="DC44" s="1166"/>
      <c r="DD44" s="1167"/>
      <c r="DE44" s="1168"/>
      <c r="DF44" s="1168"/>
      <c r="DG44" s="1166"/>
      <c r="DH44" s="1167"/>
      <c r="DI44" s="1168"/>
      <c r="DJ44" s="1168"/>
      <c r="DK44" s="1166"/>
      <c r="DL44" s="1167"/>
      <c r="DM44" s="1168"/>
      <c r="DN44" s="1168"/>
      <c r="DO44" s="1166"/>
      <c r="DP44" s="1167"/>
      <c r="DQ44" s="1168"/>
      <c r="DR44" s="1168"/>
      <c r="DS44" s="1166"/>
      <c r="DT44" s="1167"/>
      <c r="DU44" s="1168"/>
      <c r="DV44" s="1168"/>
      <c r="DW44" s="1166"/>
      <c r="DX44" s="1167"/>
      <c r="DY44" s="1168"/>
      <c r="DZ44" s="1168"/>
      <c r="EA44" s="1166"/>
      <c r="EB44" s="1167"/>
      <c r="EC44" s="1168"/>
      <c r="ED44" s="1168"/>
      <c r="EE44" s="1166"/>
      <c r="EF44" s="1167"/>
      <c r="EG44" s="1168"/>
      <c r="EH44" s="1168"/>
      <c r="EI44" s="1166"/>
      <c r="EJ44" s="1167"/>
      <c r="EK44" s="1168"/>
      <c r="EL44" s="1168"/>
      <c r="EM44" s="1166"/>
      <c r="EN44" s="1167"/>
      <c r="EO44" s="1168"/>
      <c r="EP44" s="1168"/>
      <c r="EQ44" s="1166"/>
      <c r="ER44" s="1167"/>
      <c r="ES44" s="1168"/>
      <c r="ET44" s="1168"/>
      <c r="EU44" s="1166"/>
      <c r="EV44" s="1167"/>
      <c r="EW44" s="1168"/>
      <c r="EX44" s="1168"/>
      <c r="EY44" s="1166"/>
      <c r="EZ44" s="1167"/>
      <c r="FA44" s="1168"/>
      <c r="FB44" s="1168"/>
      <c r="FC44" s="1166"/>
      <c r="FD44" s="1167"/>
      <c r="FE44" s="1168"/>
      <c r="FF44" s="1168"/>
      <c r="FG44" s="1166"/>
      <c r="FH44" s="1167"/>
      <c r="FI44" s="1168"/>
      <c r="FJ44" s="1168"/>
      <c r="FK44" s="1166"/>
      <c r="FL44" s="1167"/>
      <c r="FM44" s="1168"/>
      <c r="FN44" s="1168"/>
      <c r="FO44" s="1166"/>
      <c r="FP44" s="1167"/>
      <c r="FQ44" s="1168"/>
      <c r="FR44" s="1168"/>
      <c r="FS44" s="1166"/>
      <c r="FT44" s="1167"/>
      <c r="FU44" s="1168"/>
      <c r="FV44" s="1168"/>
      <c r="FW44" s="1166"/>
      <c r="FX44" s="1167"/>
      <c r="FY44" s="1168"/>
      <c r="FZ44" s="1168"/>
      <c r="GA44" s="1166"/>
      <c r="GB44" s="1167"/>
      <c r="GC44" s="1168"/>
      <c r="GD44" s="1168"/>
      <c r="GE44" s="1166"/>
      <c r="GF44" s="1167"/>
      <c r="GG44" s="1168"/>
      <c r="GH44" s="1168"/>
      <c r="GI44" s="1166"/>
      <c r="GJ44" s="1167"/>
      <c r="GK44" s="1168"/>
      <c r="GL44" s="1168"/>
      <c r="GM44" s="1166"/>
      <c r="GN44" s="1167"/>
      <c r="GO44" s="1168"/>
      <c r="GP44" s="1168"/>
      <c r="GQ44" s="1166"/>
      <c r="GR44" s="1167"/>
      <c r="GS44" s="1168"/>
      <c r="GT44" s="1168"/>
      <c r="GU44" s="1166"/>
      <c r="GV44" s="1167"/>
      <c r="GW44" s="1168"/>
      <c r="GX44" s="1168"/>
      <c r="GY44" s="1166"/>
      <c r="GZ44" s="1167"/>
      <c r="HA44" s="1168"/>
      <c r="HB44" s="1168"/>
      <c r="HC44" s="1166"/>
      <c r="HD44" s="1167"/>
      <c r="HE44" s="1168"/>
      <c r="HF44" s="1168"/>
      <c r="HG44" s="1166"/>
      <c r="HH44" s="1167"/>
      <c r="HI44" s="1168"/>
      <c r="HJ44" s="1168"/>
      <c r="HK44" s="1166"/>
      <c r="HL44" s="1167"/>
      <c r="HM44" s="1168"/>
      <c r="HN44" s="1168"/>
      <c r="HO44" s="1166"/>
      <c r="HP44" s="1167"/>
      <c r="HQ44" s="1168"/>
      <c r="HR44" s="1168"/>
      <c r="HS44" s="1166"/>
      <c r="HT44" s="1167"/>
      <c r="HU44" s="1168"/>
      <c r="HV44" s="1168"/>
      <c r="HW44" s="1166"/>
      <c r="HX44" s="1167"/>
      <c r="HY44" s="1168"/>
      <c r="HZ44" s="1168"/>
      <c r="IA44" s="1166"/>
      <c r="IB44" s="1167"/>
      <c r="IC44" s="1168"/>
      <c r="ID44" s="1168"/>
      <c r="IE44" s="1166"/>
      <c r="IF44" s="1167"/>
      <c r="IG44" s="1168"/>
      <c r="IH44" s="1168"/>
      <c r="II44" s="1166"/>
      <c r="IJ44" s="1167"/>
      <c r="IK44" s="1168"/>
      <c r="IL44" s="1168"/>
      <c r="IM44" s="1166"/>
      <c r="IN44" s="1167"/>
      <c r="IO44" s="1168"/>
      <c r="IP44" s="1168"/>
      <c r="IQ44" s="1166"/>
      <c r="IR44" s="1167"/>
      <c r="IS44" s="1168"/>
      <c r="IT44" s="1168"/>
      <c r="IU44" s="1166"/>
      <c r="IV44" s="1167"/>
      <c r="IW44" s="1168"/>
      <c r="IX44" s="1168"/>
      <c r="IY44" s="1166"/>
      <c r="IZ44" s="1167"/>
      <c r="JA44" s="1168"/>
      <c r="JB44" s="1168"/>
      <c r="JC44" s="1166"/>
      <c r="JD44" s="1167"/>
      <c r="JE44" s="1168"/>
      <c r="JF44" s="1168"/>
      <c r="JG44" s="1166"/>
      <c r="JH44" s="1167"/>
      <c r="JI44" s="1168"/>
      <c r="JJ44" s="1168"/>
      <c r="JK44" s="1166"/>
      <c r="JL44" s="1167"/>
      <c r="JM44" s="1168"/>
      <c r="JN44" s="1168"/>
      <c r="JO44" s="1166"/>
      <c r="JP44" s="1167"/>
      <c r="JQ44" s="1168"/>
      <c r="JR44" s="1168"/>
      <c r="JS44" s="1166"/>
      <c r="JT44" s="1167"/>
      <c r="JU44" s="1168"/>
      <c r="JV44" s="1168"/>
      <c r="JW44" s="1166"/>
      <c r="JX44" s="1167"/>
      <c r="JY44" s="1168"/>
      <c r="JZ44" s="1168"/>
      <c r="KA44" s="1166"/>
      <c r="KB44" s="1167"/>
      <c r="KC44" s="1168"/>
      <c r="KD44" s="1168"/>
      <c r="KE44" s="1166"/>
      <c r="KF44" s="1167"/>
      <c r="KG44" s="1168"/>
      <c r="KH44" s="1168"/>
      <c r="KI44" s="1166"/>
      <c r="KJ44" s="1167"/>
      <c r="KK44" s="1168"/>
      <c r="KL44" s="1168"/>
      <c r="KM44" s="1166"/>
      <c r="KN44" s="1167"/>
      <c r="KO44" s="1168"/>
      <c r="KP44" s="1168"/>
      <c r="KQ44" s="1166"/>
      <c r="KR44" s="1167"/>
      <c r="KS44" s="1168"/>
      <c r="KT44" s="1168"/>
      <c r="KU44" s="1166"/>
      <c r="KV44" s="1167"/>
      <c r="KW44" s="1168"/>
      <c r="KX44" s="1168"/>
      <c r="KY44" s="1166"/>
      <c r="KZ44" s="1167"/>
      <c r="LA44" s="1168"/>
      <c r="LB44" s="1168"/>
      <c r="LC44" s="1166"/>
      <c r="LD44" s="1167"/>
      <c r="LE44" s="1168"/>
      <c r="LF44" s="1168"/>
      <c r="LG44" s="1166"/>
      <c r="LH44" s="1167"/>
      <c r="LI44" s="1168"/>
      <c r="LJ44" s="1168"/>
      <c r="LK44" s="1166"/>
      <c r="LL44" s="1167"/>
      <c r="LM44" s="1168"/>
      <c r="LN44" s="1168"/>
      <c r="LO44" s="1166"/>
      <c r="LP44" s="1167"/>
      <c r="LQ44" s="1168"/>
      <c r="LR44" s="1168"/>
      <c r="LS44" s="1166"/>
      <c r="LT44" s="1167"/>
      <c r="LU44" s="1168"/>
      <c r="LV44" s="1168"/>
      <c r="LW44" s="1166"/>
      <c r="LX44" s="1167"/>
      <c r="LY44" s="1168"/>
      <c r="LZ44" s="1168"/>
      <c r="MA44" s="1166"/>
      <c r="MB44" s="1167"/>
      <c r="MC44" s="1168"/>
      <c r="MD44" s="1168"/>
      <c r="ME44" s="1166"/>
      <c r="MF44" s="1167"/>
      <c r="MG44" s="1168"/>
      <c r="MH44" s="1168"/>
      <c r="MI44" s="1166"/>
      <c r="MJ44" s="1167"/>
      <c r="MK44" s="1168"/>
      <c r="ML44" s="1168"/>
      <c r="MM44" s="1166"/>
      <c r="MN44" s="1167"/>
      <c r="MO44" s="1168"/>
      <c r="MP44" s="1168"/>
      <c r="MQ44" s="1166"/>
      <c r="MR44" s="1167"/>
      <c r="MS44" s="1168"/>
      <c r="MT44" s="1168"/>
      <c r="MU44" s="1166"/>
      <c r="MV44" s="1167"/>
      <c r="MW44" s="1168"/>
      <c r="MX44" s="1168"/>
      <c r="MY44" s="1166"/>
      <c r="MZ44" s="1167"/>
      <c r="NA44" s="1168"/>
      <c r="NB44" s="1168"/>
      <c r="NC44" s="1166"/>
      <c r="ND44" s="1167"/>
      <c r="NE44" s="1168"/>
      <c r="NF44" s="1168"/>
      <c r="NG44" s="1166"/>
      <c r="NH44" s="1167"/>
      <c r="NI44" s="1168"/>
      <c r="NJ44" s="1168"/>
      <c r="NK44" s="1166"/>
      <c r="NL44" s="1167"/>
      <c r="NM44" s="1168"/>
      <c r="NN44" s="1168"/>
      <c r="NO44" s="1166"/>
      <c r="NP44" s="1167"/>
      <c r="NQ44" s="1168"/>
      <c r="NR44" s="1168"/>
      <c r="NS44" s="1166"/>
      <c r="NT44" s="1167"/>
      <c r="NU44" s="1168"/>
      <c r="NV44" s="1168"/>
      <c r="NW44" s="1166"/>
      <c r="NX44" s="1167"/>
      <c r="NY44" s="1168"/>
      <c r="NZ44" s="1168"/>
      <c r="OA44" s="1166"/>
      <c r="OB44" s="1167"/>
      <c r="OC44" s="1168"/>
      <c r="OD44" s="1168"/>
      <c r="OE44" s="1166"/>
      <c r="OF44" s="1167"/>
      <c r="OG44" s="1168"/>
      <c r="OH44" s="1168"/>
      <c r="OI44" s="1166"/>
      <c r="OJ44" s="1167"/>
      <c r="OK44" s="1168"/>
      <c r="OL44" s="1168"/>
      <c r="OM44" s="1166"/>
      <c r="ON44" s="1167"/>
      <c r="OO44" s="1168"/>
      <c r="OP44" s="1168"/>
      <c r="OQ44" s="1166"/>
      <c r="OR44" s="1167"/>
      <c r="OS44" s="1168"/>
      <c r="OT44" s="1168"/>
      <c r="OU44" s="1166"/>
      <c r="OV44" s="1167"/>
      <c r="OW44" s="1168"/>
      <c r="OX44" s="1168"/>
      <c r="OY44" s="1166"/>
      <c r="OZ44" s="1167"/>
      <c r="PA44" s="1168"/>
      <c r="PB44" s="1168"/>
      <c r="PC44" s="1166"/>
      <c r="PD44" s="1167"/>
      <c r="PE44" s="1168"/>
      <c r="PF44" s="1168"/>
      <c r="PG44" s="1166"/>
      <c r="PH44" s="1167"/>
      <c r="PI44" s="1168"/>
      <c r="PJ44" s="1168"/>
      <c r="PK44" s="1166"/>
      <c r="PL44" s="1167"/>
      <c r="PM44" s="1168"/>
      <c r="PN44" s="1168"/>
      <c r="PO44" s="1166"/>
      <c r="PP44" s="1167"/>
      <c r="PQ44" s="1168"/>
      <c r="PR44" s="1168"/>
      <c r="PS44" s="1166"/>
      <c r="PT44" s="1167"/>
      <c r="PU44" s="1168"/>
      <c r="PV44" s="1168"/>
      <c r="PW44" s="1166"/>
      <c r="PX44" s="1167"/>
      <c r="PY44" s="1168"/>
      <c r="PZ44" s="1168"/>
      <c r="QA44" s="1166"/>
      <c r="QB44" s="1167"/>
      <c r="QC44" s="1168"/>
      <c r="QD44" s="1168"/>
      <c r="QE44" s="1166"/>
      <c r="QF44" s="1167"/>
      <c r="QG44" s="1168"/>
      <c r="QH44" s="1168"/>
      <c r="QI44" s="1166"/>
      <c r="QJ44" s="1167"/>
      <c r="QK44" s="1168"/>
      <c r="QL44" s="1168"/>
      <c r="QM44" s="1166"/>
      <c r="QN44" s="1167"/>
      <c r="QO44" s="1168"/>
      <c r="QP44" s="1168"/>
      <c r="QQ44" s="1166"/>
      <c r="QR44" s="1167"/>
      <c r="QS44" s="1168"/>
      <c r="QT44" s="1168"/>
      <c r="QU44" s="1166"/>
      <c r="QV44" s="1167"/>
      <c r="QW44" s="1168"/>
      <c r="QX44" s="1168"/>
      <c r="QY44" s="1166"/>
      <c r="QZ44" s="1167"/>
      <c r="RA44" s="1168"/>
      <c r="RB44" s="1168"/>
      <c r="RC44" s="1166"/>
      <c r="RD44" s="1167"/>
      <c r="RE44" s="1168"/>
      <c r="RF44" s="1168"/>
      <c r="RG44" s="1166"/>
      <c r="RH44" s="1167"/>
      <c r="RI44" s="1168"/>
      <c r="RJ44" s="1168"/>
      <c r="RK44" s="1166"/>
      <c r="RL44" s="1167"/>
      <c r="RM44" s="1168"/>
      <c r="RN44" s="1168"/>
      <c r="RO44" s="1166"/>
      <c r="RP44" s="1167"/>
      <c r="RQ44" s="1168"/>
      <c r="RR44" s="1168"/>
      <c r="RS44" s="1166"/>
      <c r="RT44" s="1167"/>
      <c r="RU44" s="1168"/>
      <c r="RV44" s="1168"/>
      <c r="RW44" s="1166"/>
      <c r="RX44" s="1167"/>
      <c r="RY44" s="1168"/>
      <c r="RZ44" s="1168"/>
      <c r="SA44" s="1166"/>
      <c r="SB44" s="1167"/>
      <c r="SC44" s="1168"/>
      <c r="SD44" s="1168"/>
      <c r="SE44" s="1166"/>
      <c r="SF44" s="1167"/>
      <c r="SG44" s="1168"/>
      <c r="SH44" s="1168"/>
      <c r="SI44" s="1166"/>
      <c r="SJ44" s="1167"/>
      <c r="SK44" s="1168"/>
      <c r="SL44" s="1168"/>
      <c r="SM44" s="1166"/>
      <c r="SN44" s="1167"/>
      <c r="SO44" s="1168"/>
      <c r="SP44" s="1168"/>
      <c r="SQ44" s="1166"/>
      <c r="SR44" s="1167"/>
      <c r="SS44" s="1168"/>
      <c r="ST44" s="1168"/>
      <c r="SU44" s="1166"/>
      <c r="SV44" s="1167"/>
      <c r="SW44" s="1168"/>
      <c r="SX44" s="1168"/>
      <c r="SY44" s="1166"/>
      <c r="SZ44" s="1167"/>
      <c r="TA44" s="1168"/>
      <c r="TB44" s="1168"/>
      <c r="TC44" s="1166"/>
      <c r="TD44" s="1167"/>
      <c r="TE44" s="1168"/>
      <c r="TF44" s="1168"/>
      <c r="TG44" s="1166"/>
      <c r="TH44" s="1167"/>
      <c r="TI44" s="1168"/>
      <c r="TJ44" s="1168"/>
      <c r="TK44" s="1166"/>
      <c r="TL44" s="1167"/>
      <c r="TM44" s="1168"/>
      <c r="TN44" s="1168"/>
      <c r="TO44" s="1166"/>
      <c r="TP44" s="1167"/>
      <c r="TQ44" s="1168"/>
      <c r="TR44" s="1168"/>
      <c r="TS44" s="1166"/>
      <c r="TT44" s="1167"/>
      <c r="TU44" s="1168"/>
      <c r="TV44" s="1168"/>
      <c r="TW44" s="1166"/>
      <c r="TX44" s="1167"/>
      <c r="TY44" s="1168"/>
      <c r="TZ44" s="1168"/>
      <c r="UA44" s="1166"/>
      <c r="UB44" s="1167"/>
      <c r="UC44" s="1168"/>
      <c r="UD44" s="1168"/>
      <c r="UE44" s="1166"/>
      <c r="UF44" s="1167"/>
      <c r="UG44" s="1168"/>
      <c r="UH44" s="1168"/>
      <c r="UI44" s="1166"/>
      <c r="UJ44" s="1167"/>
      <c r="UK44" s="1168"/>
      <c r="UL44" s="1168"/>
      <c r="UM44" s="1166"/>
      <c r="UN44" s="1167"/>
      <c r="UO44" s="1168"/>
      <c r="UP44" s="1168"/>
      <c r="UQ44" s="1166"/>
      <c r="UR44" s="1167"/>
      <c r="US44" s="1168"/>
      <c r="UT44" s="1168"/>
      <c r="UU44" s="1166"/>
      <c r="UV44" s="1167"/>
      <c r="UW44" s="1168"/>
      <c r="UX44" s="1168"/>
      <c r="UY44" s="1166"/>
      <c r="UZ44" s="1167"/>
      <c r="VA44" s="1168"/>
      <c r="VB44" s="1168"/>
      <c r="VC44" s="1166"/>
      <c r="VD44" s="1167"/>
      <c r="VE44" s="1168"/>
      <c r="VF44" s="1168"/>
      <c r="VG44" s="1166"/>
      <c r="VH44" s="1167"/>
      <c r="VI44" s="1168"/>
      <c r="VJ44" s="1168"/>
      <c r="VK44" s="1166"/>
      <c r="VL44" s="1167"/>
      <c r="VM44" s="1168"/>
      <c r="VN44" s="1168"/>
      <c r="VO44" s="1166"/>
      <c r="VP44" s="1167"/>
      <c r="VQ44" s="1168"/>
      <c r="VR44" s="1168"/>
      <c r="VS44" s="1166"/>
      <c r="VT44" s="1167"/>
      <c r="VU44" s="1168"/>
      <c r="VV44" s="1168"/>
      <c r="VW44" s="1166"/>
      <c r="VX44" s="1167"/>
      <c r="VY44" s="1168"/>
      <c r="VZ44" s="1168"/>
      <c r="WA44" s="1166"/>
      <c r="WB44" s="1167"/>
      <c r="WC44" s="1168"/>
      <c r="WD44" s="1168"/>
      <c r="WE44" s="1166"/>
      <c r="WF44" s="1167"/>
      <c r="WG44" s="1168"/>
      <c r="WH44" s="1168"/>
      <c r="WI44" s="1166"/>
      <c r="WJ44" s="1167"/>
      <c r="WK44" s="1168"/>
      <c r="WL44" s="1168"/>
      <c r="WM44" s="1166"/>
      <c r="WN44" s="1167"/>
      <c r="WO44" s="1168"/>
      <c r="WP44" s="1168"/>
      <c r="WQ44" s="1166"/>
      <c r="WR44" s="1167"/>
      <c r="WS44" s="1168"/>
      <c r="WT44" s="1168"/>
      <c r="WU44" s="1166"/>
      <c r="WV44" s="1167"/>
      <c r="WW44" s="1168"/>
      <c r="WX44" s="1168"/>
      <c r="WY44" s="1166"/>
      <c r="WZ44" s="1167"/>
      <c r="XA44" s="1168"/>
      <c r="XB44" s="1168"/>
      <c r="XC44" s="1166"/>
      <c r="XD44" s="1167"/>
      <c r="XE44" s="1168"/>
      <c r="XF44" s="1168"/>
      <c r="XG44" s="1166"/>
      <c r="XH44" s="1167"/>
      <c r="XI44" s="1168"/>
      <c r="XJ44" s="1168"/>
      <c r="XK44" s="1166"/>
      <c r="XL44" s="1167"/>
      <c r="XM44" s="1168"/>
      <c r="XN44" s="1168"/>
      <c r="XO44" s="1166"/>
      <c r="XP44" s="1167"/>
      <c r="XQ44" s="1168"/>
      <c r="XR44" s="1168"/>
      <c r="XS44" s="1166"/>
      <c r="XT44" s="1167"/>
      <c r="XU44" s="1168"/>
      <c r="XV44" s="1168"/>
      <c r="XW44" s="1166"/>
      <c r="XX44" s="1167"/>
      <c r="XY44" s="1168"/>
      <c r="XZ44" s="1168"/>
      <c r="YA44" s="1166"/>
      <c r="YB44" s="1167"/>
      <c r="YC44" s="1168"/>
      <c r="YD44" s="1168"/>
      <c r="YE44" s="1166"/>
      <c r="YF44" s="1167"/>
      <c r="YG44" s="1168"/>
      <c r="YH44" s="1168"/>
      <c r="YI44" s="1166"/>
      <c r="YJ44" s="1167"/>
      <c r="YK44" s="1168"/>
      <c r="YL44" s="1168"/>
      <c r="YM44" s="1166"/>
      <c r="YN44" s="1167"/>
      <c r="YO44" s="1168"/>
      <c r="YP44" s="1168"/>
      <c r="YQ44" s="1166"/>
      <c r="YR44" s="1167"/>
      <c r="YS44" s="1168"/>
      <c r="YT44" s="1168"/>
      <c r="YU44" s="1166"/>
      <c r="YV44" s="1167"/>
      <c r="YW44" s="1168"/>
      <c r="YX44" s="1168"/>
      <c r="YY44" s="1166"/>
      <c r="YZ44" s="1167"/>
      <c r="ZA44" s="1168"/>
      <c r="ZB44" s="1168"/>
      <c r="ZC44" s="1166"/>
      <c r="ZD44" s="1167"/>
      <c r="ZE44" s="1168"/>
      <c r="ZF44" s="1168"/>
      <c r="ZG44" s="1166"/>
      <c r="ZH44" s="1167"/>
      <c r="ZI44" s="1168"/>
      <c r="ZJ44" s="1168"/>
      <c r="ZK44" s="1166"/>
      <c r="ZL44" s="1167"/>
      <c r="ZM44" s="1168"/>
      <c r="ZN44" s="1168"/>
      <c r="ZO44" s="1166"/>
      <c r="ZP44" s="1167"/>
      <c r="ZQ44" s="1168"/>
      <c r="ZR44" s="1168"/>
      <c r="ZS44" s="1166"/>
      <c r="ZT44" s="1167"/>
      <c r="ZU44" s="1168"/>
      <c r="ZV44" s="1168"/>
      <c r="ZW44" s="1166"/>
      <c r="ZX44" s="1167"/>
      <c r="ZY44" s="1168"/>
      <c r="ZZ44" s="1168"/>
      <c r="AAA44" s="1166"/>
      <c r="AAB44" s="1167"/>
      <c r="AAC44" s="1168"/>
      <c r="AAD44" s="1168"/>
      <c r="AAE44" s="1166"/>
      <c r="AAF44" s="1167"/>
      <c r="AAG44" s="1168"/>
      <c r="AAH44" s="1168"/>
      <c r="AAI44" s="1166"/>
      <c r="AAJ44" s="1167"/>
      <c r="AAK44" s="1168"/>
      <c r="AAL44" s="1168"/>
      <c r="AAM44" s="1166"/>
      <c r="AAN44" s="1167"/>
      <c r="AAO44" s="1168"/>
      <c r="AAP44" s="1168"/>
      <c r="AAQ44" s="1166"/>
      <c r="AAR44" s="1167"/>
      <c r="AAS44" s="1168"/>
      <c r="AAT44" s="1168"/>
      <c r="AAU44" s="1166"/>
      <c r="AAV44" s="1167"/>
      <c r="AAW44" s="1168"/>
      <c r="AAX44" s="1168"/>
      <c r="AAY44" s="1166"/>
      <c r="AAZ44" s="1167"/>
      <c r="ABA44" s="1168"/>
      <c r="ABB44" s="1168"/>
      <c r="ABC44" s="1166"/>
      <c r="ABD44" s="1167"/>
      <c r="ABE44" s="1168"/>
      <c r="ABF44" s="1168"/>
      <c r="ABG44" s="1166"/>
      <c r="ABH44" s="1167"/>
      <c r="ABI44" s="1168"/>
      <c r="ABJ44" s="1168"/>
      <c r="ABK44" s="1166"/>
      <c r="ABL44" s="1167"/>
      <c r="ABM44" s="1168"/>
      <c r="ABN44" s="1168"/>
      <c r="ABO44" s="1166"/>
      <c r="ABP44" s="1167"/>
      <c r="ABQ44" s="1168"/>
      <c r="ABR44" s="1168"/>
      <c r="ABS44" s="1166"/>
      <c r="ABT44" s="1167"/>
      <c r="ABU44" s="1168"/>
      <c r="ABV44" s="1168"/>
      <c r="ABW44" s="1166"/>
      <c r="ABX44" s="1167"/>
      <c r="ABY44" s="1168"/>
      <c r="ABZ44" s="1168"/>
      <c r="ACA44" s="1166"/>
      <c r="ACB44" s="1167"/>
      <c r="ACC44" s="1168"/>
      <c r="ACD44" s="1168"/>
      <c r="ACE44" s="1166"/>
      <c r="ACF44" s="1167"/>
      <c r="ACG44" s="1168"/>
      <c r="ACH44" s="1168"/>
      <c r="ACI44" s="1166"/>
      <c r="ACJ44" s="1167"/>
      <c r="ACK44" s="1168"/>
      <c r="ACL44" s="1168"/>
      <c r="ACM44" s="1166"/>
      <c r="ACN44" s="1167"/>
      <c r="ACO44" s="1168"/>
      <c r="ACP44" s="1168"/>
      <c r="ACQ44" s="1166"/>
      <c r="ACR44" s="1167"/>
      <c r="ACS44" s="1168"/>
      <c r="ACT44" s="1168"/>
      <c r="ACU44" s="1166"/>
      <c r="ACV44" s="1167"/>
      <c r="ACW44" s="1168"/>
      <c r="ACX44" s="1168"/>
      <c r="ACY44" s="1166"/>
      <c r="ACZ44" s="1167"/>
      <c r="ADA44" s="1168"/>
      <c r="ADB44" s="1168"/>
      <c r="ADC44" s="1166"/>
      <c r="ADD44" s="1167"/>
      <c r="ADE44" s="1168"/>
      <c r="ADF44" s="1168"/>
      <c r="ADG44" s="1166"/>
      <c r="ADH44" s="1167"/>
      <c r="ADI44" s="1168"/>
      <c r="ADJ44" s="1168"/>
      <c r="ADK44" s="1166"/>
      <c r="ADL44" s="1167"/>
      <c r="ADM44" s="1168"/>
      <c r="ADN44" s="1168"/>
      <c r="ADO44" s="1166"/>
      <c r="ADP44" s="1167"/>
      <c r="ADQ44" s="1168"/>
      <c r="ADR44" s="1168"/>
      <c r="ADS44" s="1166"/>
      <c r="ADT44" s="1167"/>
      <c r="ADU44" s="1168"/>
      <c r="ADV44" s="1168"/>
      <c r="ADW44" s="1166"/>
      <c r="ADX44" s="1167"/>
      <c r="ADY44" s="1168"/>
      <c r="ADZ44" s="1168"/>
      <c r="AEA44" s="1166"/>
      <c r="AEB44" s="1167"/>
      <c r="AEC44" s="1168"/>
      <c r="AED44" s="1168"/>
      <c r="AEE44" s="1166"/>
      <c r="AEF44" s="1167"/>
      <c r="AEG44" s="1168"/>
      <c r="AEH44" s="1168"/>
      <c r="AEI44" s="1166"/>
      <c r="AEJ44" s="1167"/>
      <c r="AEK44" s="1168"/>
      <c r="AEL44" s="1168"/>
      <c r="AEM44" s="1166"/>
      <c r="AEN44" s="1167"/>
      <c r="AEO44" s="1168"/>
      <c r="AEP44" s="1168"/>
      <c r="AEQ44" s="1166"/>
      <c r="AER44" s="1167"/>
      <c r="AES44" s="1168"/>
      <c r="AET44" s="1168"/>
      <c r="AEU44" s="1166"/>
      <c r="AEV44" s="1167"/>
      <c r="AEW44" s="1168"/>
      <c r="AEX44" s="1168"/>
      <c r="AEY44" s="1166"/>
      <c r="AEZ44" s="1167"/>
      <c r="AFA44" s="1168"/>
      <c r="AFB44" s="1168"/>
      <c r="AFC44" s="1166"/>
      <c r="AFD44" s="1167"/>
      <c r="AFE44" s="1168"/>
      <c r="AFF44" s="1168"/>
      <c r="AFG44" s="1166"/>
      <c r="AFH44" s="1167"/>
      <c r="AFI44" s="1168"/>
      <c r="AFJ44" s="1168"/>
      <c r="AFK44" s="1166"/>
      <c r="AFL44" s="1167"/>
      <c r="AFM44" s="1168"/>
      <c r="AFN44" s="1168"/>
      <c r="AFO44" s="1166"/>
      <c r="AFP44" s="1167"/>
      <c r="AFQ44" s="1168"/>
      <c r="AFR44" s="1168"/>
      <c r="AFS44" s="1166"/>
      <c r="AFT44" s="1167"/>
      <c r="AFU44" s="1168"/>
      <c r="AFV44" s="1168"/>
      <c r="AFW44" s="1166"/>
      <c r="AFX44" s="1167"/>
      <c r="AFY44" s="1168"/>
      <c r="AFZ44" s="1168"/>
      <c r="AGA44" s="1166"/>
      <c r="AGB44" s="1167"/>
      <c r="AGC44" s="1168"/>
      <c r="AGD44" s="1168"/>
      <c r="AGE44" s="1166"/>
      <c r="AGF44" s="1167"/>
      <c r="AGG44" s="1168"/>
      <c r="AGH44" s="1168"/>
      <c r="AGI44" s="1166"/>
      <c r="AGJ44" s="1167"/>
      <c r="AGK44" s="1168"/>
      <c r="AGL44" s="1168"/>
      <c r="AGM44" s="1166"/>
      <c r="AGN44" s="1167"/>
      <c r="AGO44" s="1168"/>
      <c r="AGP44" s="1168"/>
      <c r="AGQ44" s="1166"/>
      <c r="AGR44" s="1167"/>
      <c r="AGS44" s="1168"/>
      <c r="AGT44" s="1168"/>
      <c r="AGU44" s="1166"/>
      <c r="AGV44" s="1167"/>
      <c r="AGW44" s="1168"/>
      <c r="AGX44" s="1168"/>
      <c r="AGY44" s="1166"/>
      <c r="AGZ44" s="1167"/>
      <c r="AHA44" s="1168"/>
      <c r="AHB44" s="1168"/>
      <c r="AHC44" s="1166"/>
      <c r="AHD44" s="1167"/>
      <c r="AHE44" s="1168"/>
      <c r="AHF44" s="1168"/>
      <c r="AHG44" s="1166"/>
      <c r="AHH44" s="1167"/>
      <c r="AHI44" s="1168"/>
      <c r="AHJ44" s="1168"/>
      <c r="AHK44" s="1166"/>
      <c r="AHL44" s="1167"/>
      <c r="AHM44" s="1168"/>
      <c r="AHN44" s="1168"/>
      <c r="AHO44" s="1166"/>
      <c r="AHP44" s="1167"/>
      <c r="AHQ44" s="1168"/>
      <c r="AHR44" s="1168"/>
      <c r="AHS44" s="1166"/>
      <c r="AHT44" s="1167"/>
      <c r="AHU44" s="1168"/>
      <c r="AHV44" s="1168"/>
      <c r="AHW44" s="1166"/>
      <c r="AHX44" s="1167"/>
      <c r="AHY44" s="1168"/>
      <c r="AHZ44" s="1168"/>
      <c r="AIA44" s="1166"/>
      <c r="AIB44" s="1167"/>
      <c r="AIC44" s="1168"/>
      <c r="AID44" s="1168"/>
      <c r="AIE44" s="1166"/>
      <c r="AIF44" s="1167"/>
      <c r="AIG44" s="1168"/>
      <c r="AIH44" s="1168"/>
      <c r="AII44" s="1166"/>
      <c r="AIJ44" s="1167"/>
      <c r="AIK44" s="1168"/>
      <c r="AIL44" s="1168"/>
      <c r="AIM44" s="1166"/>
      <c r="AIN44" s="1167"/>
      <c r="AIO44" s="1168"/>
      <c r="AIP44" s="1168"/>
      <c r="AIQ44" s="1166"/>
      <c r="AIR44" s="1167"/>
      <c r="AIS44" s="1168"/>
      <c r="AIT44" s="1168"/>
      <c r="AIU44" s="1166"/>
      <c r="AIV44" s="1167"/>
      <c r="AIW44" s="1168"/>
      <c r="AIX44" s="1168"/>
      <c r="AIY44" s="1166"/>
      <c r="AIZ44" s="1167"/>
      <c r="AJA44" s="1168"/>
      <c r="AJB44" s="1168"/>
      <c r="AJC44" s="1166"/>
      <c r="AJD44" s="1167"/>
      <c r="AJE44" s="1168"/>
      <c r="AJF44" s="1168"/>
      <c r="AJG44" s="1166"/>
      <c r="AJH44" s="1167"/>
      <c r="AJI44" s="1168"/>
      <c r="AJJ44" s="1168"/>
      <c r="AJK44" s="1166"/>
      <c r="AJL44" s="1167"/>
      <c r="AJM44" s="1168"/>
      <c r="AJN44" s="1168"/>
      <c r="AJO44" s="1166"/>
      <c r="AJP44" s="1167"/>
      <c r="AJQ44" s="1168"/>
      <c r="AJR44" s="1168"/>
      <c r="AJS44" s="1166"/>
      <c r="AJT44" s="1167"/>
      <c r="AJU44" s="1168"/>
      <c r="AJV44" s="1168"/>
      <c r="AJW44" s="1166"/>
      <c r="AJX44" s="1167"/>
      <c r="AJY44" s="1168"/>
      <c r="AJZ44" s="1168"/>
      <c r="AKA44" s="1166"/>
      <c r="AKB44" s="1167"/>
      <c r="AKC44" s="1168"/>
      <c r="AKD44" s="1168"/>
      <c r="AKE44" s="1166"/>
      <c r="AKF44" s="1167"/>
      <c r="AKG44" s="1168"/>
      <c r="AKH44" s="1168"/>
      <c r="AKI44" s="1166"/>
      <c r="AKJ44" s="1167"/>
      <c r="AKK44" s="1168"/>
      <c r="AKL44" s="1168"/>
      <c r="AKM44" s="1166"/>
      <c r="AKN44" s="1167"/>
      <c r="AKO44" s="1168"/>
      <c r="AKP44" s="1168"/>
      <c r="AKQ44" s="1166"/>
      <c r="AKR44" s="1167"/>
      <c r="AKS44" s="1168"/>
      <c r="AKT44" s="1168"/>
      <c r="AKU44" s="1166"/>
      <c r="AKV44" s="1167"/>
      <c r="AKW44" s="1168"/>
      <c r="AKX44" s="1168"/>
      <c r="AKY44" s="1166"/>
      <c r="AKZ44" s="1167"/>
      <c r="ALA44" s="1168"/>
      <c r="ALB44" s="1168"/>
      <c r="ALC44" s="1166"/>
      <c r="ALD44" s="1167"/>
      <c r="ALE44" s="1168"/>
      <c r="ALF44" s="1168"/>
      <c r="ALG44" s="1166"/>
      <c r="ALH44" s="1167"/>
      <c r="ALI44" s="1168"/>
      <c r="ALJ44" s="1168"/>
      <c r="ALK44" s="1166"/>
      <c r="ALL44" s="1167"/>
      <c r="ALM44" s="1168"/>
      <c r="ALN44" s="1168"/>
      <c r="ALO44" s="1166"/>
      <c r="ALP44" s="1167"/>
      <c r="ALQ44" s="1168"/>
      <c r="ALR44" s="1168"/>
      <c r="ALS44" s="1166"/>
      <c r="ALT44" s="1167"/>
      <c r="ALU44" s="1168"/>
      <c r="ALV44" s="1168"/>
      <c r="ALW44" s="1166"/>
      <c r="ALX44" s="1167"/>
      <c r="ALY44" s="1168"/>
      <c r="ALZ44" s="1168"/>
      <c r="AMA44" s="1166"/>
      <c r="AMB44" s="1167"/>
      <c r="AMC44" s="1168"/>
      <c r="AMD44" s="1168"/>
      <c r="AME44" s="1166"/>
      <c r="AMF44" s="1167"/>
      <c r="AMG44" s="1168"/>
      <c r="AMH44" s="1168"/>
      <c r="AMI44" s="1166"/>
      <c r="AMJ44" s="1167"/>
      <c r="AMK44" s="1168"/>
      <c r="AML44" s="1168"/>
      <c r="AMM44" s="1166"/>
      <c r="AMN44" s="1167"/>
      <c r="AMO44" s="1168"/>
      <c r="AMP44" s="1168"/>
      <c r="AMQ44" s="1166"/>
      <c r="AMR44" s="1167"/>
      <c r="AMS44" s="1168"/>
      <c r="AMT44" s="1168"/>
      <c r="AMU44" s="1166"/>
      <c r="AMV44" s="1167"/>
      <c r="AMW44" s="1168"/>
      <c r="AMX44" s="1168"/>
      <c r="AMY44" s="1166"/>
      <c r="AMZ44" s="1167"/>
      <c r="ANA44" s="1168"/>
      <c r="ANB44" s="1168"/>
      <c r="ANC44" s="1166"/>
      <c r="AND44" s="1167"/>
      <c r="ANE44" s="1168"/>
      <c r="ANF44" s="1168"/>
      <c r="ANG44" s="1166"/>
      <c r="ANH44" s="1167"/>
      <c r="ANI44" s="1168"/>
      <c r="ANJ44" s="1168"/>
      <c r="ANK44" s="1166"/>
      <c r="ANL44" s="1167"/>
      <c r="ANM44" s="1168"/>
      <c r="ANN44" s="1168"/>
      <c r="ANO44" s="1166"/>
      <c r="ANP44" s="1167"/>
      <c r="ANQ44" s="1168"/>
      <c r="ANR44" s="1168"/>
      <c r="ANS44" s="1166"/>
      <c r="ANT44" s="1167"/>
      <c r="ANU44" s="1168"/>
      <c r="ANV44" s="1168"/>
      <c r="ANW44" s="1166"/>
      <c r="ANX44" s="1167"/>
      <c r="ANY44" s="1168"/>
      <c r="ANZ44" s="1168"/>
      <c r="AOA44" s="1166"/>
      <c r="AOB44" s="1167"/>
      <c r="AOC44" s="1168"/>
      <c r="AOD44" s="1168"/>
      <c r="AOE44" s="1166"/>
      <c r="AOF44" s="1167"/>
      <c r="AOG44" s="1168"/>
      <c r="AOH44" s="1168"/>
      <c r="AOI44" s="1166"/>
      <c r="AOJ44" s="1167"/>
      <c r="AOK44" s="1168"/>
      <c r="AOL44" s="1168"/>
      <c r="AOM44" s="1166"/>
      <c r="AON44" s="1167"/>
      <c r="AOO44" s="1168"/>
      <c r="AOP44" s="1168"/>
      <c r="AOQ44" s="1166"/>
      <c r="AOR44" s="1167"/>
      <c r="AOS44" s="1168"/>
      <c r="AOT44" s="1168"/>
      <c r="AOU44" s="1166"/>
      <c r="AOV44" s="1167"/>
      <c r="AOW44" s="1168"/>
      <c r="AOX44" s="1168"/>
      <c r="AOY44" s="1166"/>
      <c r="AOZ44" s="1167"/>
      <c r="APA44" s="1168"/>
      <c r="APB44" s="1168"/>
      <c r="APC44" s="1166"/>
      <c r="APD44" s="1167"/>
      <c r="APE44" s="1168"/>
      <c r="APF44" s="1168"/>
      <c r="APG44" s="1166"/>
      <c r="APH44" s="1167"/>
      <c r="API44" s="1168"/>
      <c r="APJ44" s="1168"/>
      <c r="APK44" s="1166"/>
      <c r="APL44" s="1167"/>
      <c r="APM44" s="1168"/>
      <c r="APN44" s="1168"/>
      <c r="APO44" s="1166"/>
      <c r="APP44" s="1167"/>
      <c r="APQ44" s="1168"/>
      <c r="APR44" s="1168"/>
      <c r="APS44" s="1166"/>
      <c r="APT44" s="1167"/>
      <c r="APU44" s="1168"/>
      <c r="APV44" s="1168"/>
      <c r="APW44" s="1166"/>
      <c r="APX44" s="1167"/>
      <c r="APY44" s="1168"/>
      <c r="APZ44" s="1168"/>
      <c r="AQA44" s="1166"/>
      <c r="AQB44" s="1167"/>
      <c r="AQC44" s="1168"/>
      <c r="AQD44" s="1168"/>
      <c r="AQE44" s="1166"/>
      <c r="AQF44" s="1167"/>
      <c r="AQG44" s="1168"/>
      <c r="AQH44" s="1168"/>
      <c r="AQI44" s="1166"/>
      <c r="AQJ44" s="1167"/>
      <c r="AQK44" s="1168"/>
      <c r="AQL44" s="1168"/>
      <c r="AQM44" s="1166"/>
      <c r="AQN44" s="1167"/>
      <c r="AQO44" s="1168"/>
      <c r="AQP44" s="1168"/>
      <c r="AQQ44" s="1166"/>
      <c r="AQR44" s="1167"/>
      <c r="AQS44" s="1168"/>
      <c r="AQT44" s="1168"/>
      <c r="AQU44" s="1166"/>
      <c r="AQV44" s="1167"/>
      <c r="AQW44" s="1168"/>
      <c r="AQX44" s="1168"/>
      <c r="AQY44" s="1166"/>
      <c r="AQZ44" s="1167"/>
      <c r="ARA44" s="1168"/>
      <c r="ARB44" s="1168"/>
      <c r="ARC44" s="1166"/>
      <c r="ARD44" s="1167"/>
      <c r="ARE44" s="1168"/>
      <c r="ARF44" s="1168"/>
      <c r="ARG44" s="1166"/>
      <c r="ARH44" s="1167"/>
      <c r="ARI44" s="1168"/>
      <c r="ARJ44" s="1168"/>
      <c r="ARK44" s="1166"/>
      <c r="ARL44" s="1167"/>
      <c r="ARM44" s="1168"/>
      <c r="ARN44" s="1168"/>
      <c r="ARO44" s="1166"/>
      <c r="ARP44" s="1167"/>
      <c r="ARQ44" s="1168"/>
      <c r="ARR44" s="1168"/>
      <c r="ARS44" s="1166"/>
      <c r="ART44" s="1167"/>
      <c r="ARU44" s="1168"/>
      <c r="ARV44" s="1168"/>
      <c r="ARW44" s="1166"/>
      <c r="ARX44" s="1167"/>
      <c r="ARY44" s="1168"/>
      <c r="ARZ44" s="1168"/>
      <c r="ASA44" s="1166"/>
      <c r="ASB44" s="1167"/>
      <c r="ASC44" s="1168"/>
      <c r="ASD44" s="1168"/>
      <c r="ASE44" s="1166"/>
      <c r="ASF44" s="1167"/>
      <c r="ASG44" s="1168"/>
      <c r="ASH44" s="1168"/>
      <c r="ASI44" s="1166"/>
      <c r="ASJ44" s="1167"/>
      <c r="ASK44" s="1168"/>
      <c r="ASL44" s="1168"/>
      <c r="ASM44" s="1166"/>
      <c r="ASN44" s="1167"/>
      <c r="ASO44" s="1168"/>
      <c r="ASP44" s="1168"/>
      <c r="ASQ44" s="1166"/>
      <c r="ASR44" s="1167"/>
      <c r="ASS44" s="1168"/>
      <c r="AST44" s="1168"/>
      <c r="ASU44" s="1166"/>
      <c r="ASV44" s="1167"/>
      <c r="ASW44" s="1168"/>
      <c r="ASX44" s="1168"/>
      <c r="ASY44" s="1166"/>
      <c r="ASZ44" s="1167"/>
      <c r="ATA44" s="1168"/>
      <c r="ATB44" s="1168"/>
      <c r="ATC44" s="1166"/>
      <c r="ATD44" s="1167"/>
      <c r="ATE44" s="1168"/>
      <c r="ATF44" s="1168"/>
      <c r="ATG44" s="1166"/>
      <c r="ATH44" s="1167"/>
      <c r="ATI44" s="1168"/>
      <c r="ATJ44" s="1168"/>
      <c r="ATK44" s="1166"/>
      <c r="ATL44" s="1167"/>
      <c r="ATM44" s="1168"/>
      <c r="ATN44" s="1168"/>
      <c r="ATO44" s="1166"/>
      <c r="ATP44" s="1167"/>
      <c r="ATQ44" s="1168"/>
      <c r="ATR44" s="1168"/>
      <c r="ATS44" s="1166"/>
      <c r="ATT44" s="1167"/>
      <c r="ATU44" s="1168"/>
      <c r="ATV44" s="1168"/>
      <c r="ATW44" s="1166"/>
      <c r="ATX44" s="1167"/>
      <c r="ATY44" s="1168"/>
      <c r="ATZ44" s="1168"/>
      <c r="AUA44" s="1166"/>
      <c r="AUB44" s="1167"/>
      <c r="AUC44" s="1168"/>
      <c r="AUD44" s="1168"/>
      <c r="AUE44" s="1166"/>
      <c r="AUF44" s="1167"/>
      <c r="AUG44" s="1168"/>
      <c r="AUH44" s="1168"/>
      <c r="AUI44" s="1166"/>
      <c r="AUJ44" s="1167"/>
      <c r="AUK44" s="1168"/>
      <c r="AUL44" s="1168"/>
      <c r="AUM44" s="1166"/>
      <c r="AUN44" s="1167"/>
      <c r="AUO44" s="1168"/>
      <c r="AUP44" s="1168"/>
      <c r="AUQ44" s="1166"/>
      <c r="AUR44" s="1167"/>
      <c r="AUS44" s="1168"/>
      <c r="AUT44" s="1168"/>
      <c r="AUU44" s="1166"/>
      <c r="AUV44" s="1167"/>
      <c r="AUW44" s="1168"/>
      <c r="AUX44" s="1168"/>
      <c r="AUY44" s="1166"/>
      <c r="AUZ44" s="1167"/>
      <c r="AVA44" s="1168"/>
      <c r="AVB44" s="1168"/>
      <c r="AVC44" s="1166"/>
      <c r="AVD44" s="1167"/>
      <c r="AVE44" s="1168"/>
      <c r="AVF44" s="1168"/>
      <c r="AVG44" s="1166"/>
      <c r="AVH44" s="1167"/>
      <c r="AVI44" s="1168"/>
      <c r="AVJ44" s="1168"/>
      <c r="AVK44" s="1166"/>
      <c r="AVL44" s="1167"/>
      <c r="AVM44" s="1168"/>
      <c r="AVN44" s="1168"/>
      <c r="AVO44" s="1166"/>
      <c r="AVP44" s="1167"/>
      <c r="AVQ44" s="1168"/>
      <c r="AVR44" s="1168"/>
      <c r="AVS44" s="1166"/>
      <c r="AVT44" s="1167"/>
      <c r="AVU44" s="1168"/>
      <c r="AVV44" s="1168"/>
      <c r="AVW44" s="1166"/>
      <c r="AVX44" s="1167"/>
      <c r="AVY44" s="1168"/>
      <c r="AVZ44" s="1168"/>
      <c r="AWA44" s="1166"/>
      <c r="AWB44" s="1167"/>
      <c r="AWC44" s="1168"/>
      <c r="AWD44" s="1168"/>
      <c r="AWE44" s="1166"/>
      <c r="AWF44" s="1167"/>
      <c r="AWG44" s="1168"/>
      <c r="AWH44" s="1168"/>
      <c r="AWI44" s="1166"/>
      <c r="AWJ44" s="1167"/>
      <c r="AWK44" s="1168"/>
      <c r="AWL44" s="1168"/>
      <c r="AWM44" s="1166"/>
      <c r="AWN44" s="1167"/>
      <c r="AWO44" s="1168"/>
      <c r="AWP44" s="1168"/>
      <c r="AWQ44" s="1166"/>
      <c r="AWR44" s="1167"/>
      <c r="AWS44" s="1168"/>
      <c r="AWT44" s="1168"/>
      <c r="AWU44" s="1166"/>
      <c r="AWV44" s="1167"/>
      <c r="AWW44" s="1168"/>
      <c r="AWX44" s="1168"/>
      <c r="AWY44" s="1166"/>
      <c r="AWZ44" s="1167"/>
      <c r="AXA44" s="1168"/>
      <c r="AXB44" s="1168"/>
      <c r="AXC44" s="1166"/>
      <c r="AXD44" s="1167"/>
      <c r="AXE44" s="1168"/>
      <c r="AXF44" s="1168"/>
      <c r="AXG44" s="1166"/>
      <c r="AXH44" s="1167"/>
      <c r="AXI44" s="1168"/>
      <c r="AXJ44" s="1168"/>
      <c r="AXK44" s="1166"/>
      <c r="AXL44" s="1167"/>
      <c r="AXM44" s="1168"/>
      <c r="AXN44" s="1168"/>
      <c r="AXO44" s="1166"/>
      <c r="AXP44" s="1167"/>
      <c r="AXQ44" s="1168"/>
      <c r="AXR44" s="1168"/>
      <c r="AXS44" s="1166"/>
      <c r="AXT44" s="1167"/>
      <c r="AXU44" s="1168"/>
      <c r="AXV44" s="1168"/>
      <c r="AXW44" s="1166"/>
      <c r="AXX44" s="1167"/>
      <c r="AXY44" s="1168"/>
      <c r="AXZ44" s="1168"/>
      <c r="AYA44" s="1166"/>
      <c r="AYB44" s="1167"/>
      <c r="AYC44" s="1168"/>
      <c r="AYD44" s="1168"/>
      <c r="AYE44" s="1166"/>
      <c r="AYF44" s="1167"/>
      <c r="AYG44" s="1168"/>
      <c r="AYH44" s="1168"/>
      <c r="AYI44" s="1166"/>
      <c r="AYJ44" s="1167"/>
      <c r="AYK44" s="1168"/>
      <c r="AYL44" s="1168"/>
      <c r="AYM44" s="1166"/>
      <c r="AYN44" s="1167"/>
      <c r="AYO44" s="1168"/>
      <c r="AYP44" s="1168"/>
      <c r="AYQ44" s="1166"/>
      <c r="AYR44" s="1167"/>
      <c r="AYS44" s="1168"/>
      <c r="AYT44" s="1168"/>
      <c r="AYU44" s="1166"/>
      <c r="AYV44" s="1167"/>
      <c r="AYW44" s="1168"/>
      <c r="AYX44" s="1168"/>
      <c r="AYY44" s="1166"/>
      <c r="AYZ44" s="1167"/>
      <c r="AZA44" s="1168"/>
      <c r="AZB44" s="1168"/>
      <c r="AZC44" s="1166"/>
      <c r="AZD44" s="1167"/>
      <c r="AZE44" s="1168"/>
      <c r="AZF44" s="1168"/>
      <c r="AZG44" s="1166"/>
      <c r="AZH44" s="1167"/>
      <c r="AZI44" s="1168"/>
      <c r="AZJ44" s="1168"/>
      <c r="AZK44" s="1166"/>
      <c r="AZL44" s="1167"/>
      <c r="AZM44" s="1168"/>
      <c r="AZN44" s="1168"/>
      <c r="AZO44" s="1166"/>
      <c r="AZP44" s="1167"/>
      <c r="AZQ44" s="1168"/>
      <c r="AZR44" s="1168"/>
      <c r="AZS44" s="1166"/>
      <c r="AZT44" s="1167"/>
      <c r="AZU44" s="1168"/>
      <c r="AZV44" s="1168"/>
      <c r="AZW44" s="1166"/>
      <c r="AZX44" s="1167"/>
      <c r="AZY44" s="1168"/>
      <c r="AZZ44" s="1168"/>
      <c r="BAA44" s="1166"/>
      <c r="BAB44" s="1167"/>
      <c r="BAC44" s="1168"/>
      <c r="BAD44" s="1168"/>
      <c r="BAE44" s="1166"/>
      <c r="BAF44" s="1167"/>
      <c r="BAG44" s="1168"/>
      <c r="BAH44" s="1168"/>
      <c r="BAI44" s="1166"/>
      <c r="BAJ44" s="1167"/>
      <c r="BAK44" s="1168"/>
      <c r="BAL44" s="1168"/>
      <c r="BAM44" s="1166"/>
      <c r="BAN44" s="1167"/>
      <c r="BAO44" s="1168"/>
      <c r="BAP44" s="1168"/>
      <c r="BAQ44" s="1166"/>
      <c r="BAR44" s="1167"/>
      <c r="BAS44" s="1168"/>
      <c r="BAT44" s="1168"/>
      <c r="BAU44" s="1166"/>
      <c r="BAV44" s="1167"/>
      <c r="BAW44" s="1168"/>
      <c r="BAX44" s="1168"/>
      <c r="BAY44" s="1166"/>
      <c r="BAZ44" s="1167"/>
      <c r="BBA44" s="1168"/>
      <c r="BBB44" s="1168"/>
      <c r="BBC44" s="1166"/>
      <c r="BBD44" s="1167"/>
      <c r="BBE44" s="1168"/>
      <c r="BBF44" s="1168"/>
      <c r="BBG44" s="1166"/>
      <c r="BBH44" s="1167"/>
      <c r="BBI44" s="1168"/>
      <c r="BBJ44" s="1168"/>
      <c r="BBK44" s="1166"/>
      <c r="BBL44" s="1167"/>
      <c r="BBM44" s="1168"/>
      <c r="BBN44" s="1168"/>
      <c r="BBO44" s="1166"/>
      <c r="BBP44" s="1167"/>
      <c r="BBQ44" s="1168"/>
      <c r="BBR44" s="1168"/>
      <c r="BBS44" s="1166"/>
      <c r="BBT44" s="1167"/>
      <c r="BBU44" s="1168"/>
      <c r="BBV44" s="1168"/>
      <c r="BBW44" s="1166"/>
      <c r="BBX44" s="1167"/>
      <c r="BBY44" s="1168"/>
      <c r="BBZ44" s="1168"/>
      <c r="BCA44" s="1166"/>
      <c r="BCB44" s="1167"/>
      <c r="BCC44" s="1168"/>
      <c r="BCD44" s="1168"/>
      <c r="BCE44" s="1166"/>
      <c r="BCF44" s="1167"/>
      <c r="BCG44" s="1168"/>
      <c r="BCH44" s="1168"/>
      <c r="BCI44" s="1166"/>
      <c r="BCJ44" s="1167"/>
      <c r="BCK44" s="1168"/>
      <c r="BCL44" s="1168"/>
      <c r="BCM44" s="1166"/>
      <c r="BCN44" s="1167"/>
      <c r="BCO44" s="1168"/>
      <c r="BCP44" s="1168"/>
      <c r="BCQ44" s="1166"/>
      <c r="BCR44" s="1167"/>
      <c r="BCS44" s="1168"/>
      <c r="BCT44" s="1168"/>
      <c r="BCU44" s="1166"/>
      <c r="BCV44" s="1167"/>
      <c r="BCW44" s="1168"/>
      <c r="BCX44" s="1168"/>
      <c r="BCY44" s="1166"/>
      <c r="BCZ44" s="1167"/>
      <c r="BDA44" s="1168"/>
      <c r="BDB44" s="1168"/>
      <c r="BDC44" s="1166"/>
      <c r="BDD44" s="1167"/>
      <c r="BDE44" s="1168"/>
      <c r="BDF44" s="1168"/>
      <c r="BDG44" s="1166"/>
      <c r="BDH44" s="1167"/>
      <c r="BDI44" s="1168"/>
      <c r="BDJ44" s="1168"/>
      <c r="BDK44" s="1166"/>
      <c r="BDL44" s="1167"/>
      <c r="BDM44" s="1168"/>
      <c r="BDN44" s="1168"/>
      <c r="BDO44" s="1166"/>
      <c r="BDP44" s="1167"/>
      <c r="BDQ44" s="1168"/>
      <c r="BDR44" s="1168"/>
      <c r="BDS44" s="1166"/>
      <c r="BDT44" s="1167"/>
      <c r="BDU44" s="1168"/>
      <c r="BDV44" s="1168"/>
      <c r="BDW44" s="1166"/>
      <c r="BDX44" s="1167"/>
      <c r="BDY44" s="1168"/>
      <c r="BDZ44" s="1168"/>
      <c r="BEA44" s="1166"/>
      <c r="BEB44" s="1167"/>
      <c r="BEC44" s="1168"/>
      <c r="BED44" s="1168"/>
      <c r="BEE44" s="1166"/>
      <c r="BEF44" s="1167"/>
      <c r="BEG44" s="1168"/>
      <c r="BEH44" s="1168"/>
      <c r="BEI44" s="1166"/>
      <c r="BEJ44" s="1167"/>
      <c r="BEK44" s="1168"/>
      <c r="BEL44" s="1168"/>
      <c r="BEM44" s="1166"/>
      <c r="BEN44" s="1167"/>
      <c r="BEO44" s="1168"/>
      <c r="BEP44" s="1168"/>
      <c r="BEQ44" s="1166"/>
      <c r="BER44" s="1167"/>
      <c r="BES44" s="1168"/>
      <c r="BET44" s="1168"/>
      <c r="BEU44" s="1166"/>
      <c r="BEV44" s="1167"/>
      <c r="BEW44" s="1168"/>
      <c r="BEX44" s="1168"/>
      <c r="BEY44" s="1166"/>
      <c r="BEZ44" s="1167"/>
      <c r="BFA44" s="1168"/>
      <c r="BFB44" s="1168"/>
      <c r="BFC44" s="1166"/>
      <c r="BFD44" s="1167"/>
      <c r="BFE44" s="1168"/>
      <c r="BFF44" s="1168"/>
      <c r="BFG44" s="1166"/>
      <c r="BFH44" s="1167"/>
      <c r="BFI44" s="1168"/>
      <c r="BFJ44" s="1168"/>
      <c r="BFK44" s="1166"/>
      <c r="BFL44" s="1167"/>
      <c r="BFM44" s="1168"/>
      <c r="BFN44" s="1168"/>
      <c r="BFO44" s="1166"/>
      <c r="BFP44" s="1167"/>
      <c r="BFQ44" s="1168"/>
      <c r="BFR44" s="1168"/>
      <c r="BFS44" s="1166"/>
      <c r="BFT44" s="1167"/>
      <c r="BFU44" s="1168"/>
      <c r="BFV44" s="1168"/>
      <c r="BFW44" s="1166"/>
      <c r="BFX44" s="1167"/>
      <c r="BFY44" s="1168"/>
      <c r="BFZ44" s="1168"/>
      <c r="BGA44" s="1166"/>
      <c r="BGB44" s="1167"/>
      <c r="BGC44" s="1168"/>
      <c r="BGD44" s="1168"/>
      <c r="BGE44" s="1166"/>
      <c r="BGF44" s="1167"/>
      <c r="BGG44" s="1168"/>
      <c r="BGH44" s="1168"/>
      <c r="BGI44" s="1166"/>
      <c r="BGJ44" s="1167"/>
      <c r="BGK44" s="1168"/>
      <c r="BGL44" s="1168"/>
      <c r="BGM44" s="1166"/>
      <c r="BGN44" s="1167"/>
      <c r="BGO44" s="1168"/>
      <c r="BGP44" s="1168"/>
      <c r="BGQ44" s="1166"/>
      <c r="BGR44" s="1167"/>
      <c r="BGS44" s="1168"/>
      <c r="BGT44" s="1168"/>
      <c r="BGU44" s="1166"/>
      <c r="BGV44" s="1167"/>
      <c r="BGW44" s="1168"/>
      <c r="BGX44" s="1168"/>
      <c r="BGY44" s="1166"/>
      <c r="BGZ44" s="1167"/>
      <c r="BHA44" s="1168"/>
      <c r="BHB44" s="1168"/>
      <c r="BHC44" s="1166"/>
      <c r="BHD44" s="1167"/>
      <c r="BHE44" s="1168"/>
      <c r="BHF44" s="1168"/>
      <c r="BHG44" s="1166"/>
      <c r="BHH44" s="1167"/>
      <c r="BHI44" s="1168"/>
      <c r="BHJ44" s="1168"/>
      <c r="BHK44" s="1166"/>
      <c r="BHL44" s="1167"/>
      <c r="BHM44" s="1168"/>
      <c r="BHN44" s="1168"/>
      <c r="BHO44" s="1166"/>
      <c r="BHP44" s="1167"/>
      <c r="BHQ44" s="1168"/>
      <c r="BHR44" s="1168"/>
      <c r="BHS44" s="1166"/>
      <c r="BHT44" s="1167"/>
      <c r="BHU44" s="1168"/>
      <c r="BHV44" s="1168"/>
      <c r="BHW44" s="1166"/>
      <c r="BHX44" s="1167"/>
      <c r="BHY44" s="1168"/>
      <c r="BHZ44" s="1168"/>
      <c r="BIA44" s="1166"/>
      <c r="BIB44" s="1167"/>
      <c r="BIC44" s="1168"/>
      <c r="BID44" s="1168"/>
      <c r="BIE44" s="1166"/>
      <c r="BIF44" s="1167"/>
      <c r="BIG44" s="1168"/>
      <c r="BIH44" s="1168"/>
      <c r="BII44" s="1166"/>
      <c r="BIJ44" s="1167"/>
      <c r="BIK44" s="1168"/>
      <c r="BIL44" s="1168"/>
      <c r="BIM44" s="1166"/>
      <c r="BIN44" s="1167"/>
      <c r="BIO44" s="1168"/>
      <c r="BIP44" s="1168"/>
      <c r="BIQ44" s="1166"/>
      <c r="BIR44" s="1167"/>
      <c r="BIS44" s="1168"/>
      <c r="BIT44" s="1168"/>
      <c r="BIU44" s="1166"/>
      <c r="BIV44" s="1167"/>
      <c r="BIW44" s="1168"/>
      <c r="BIX44" s="1168"/>
      <c r="BIY44" s="1166"/>
      <c r="BIZ44" s="1167"/>
      <c r="BJA44" s="1168"/>
      <c r="BJB44" s="1168"/>
      <c r="BJC44" s="1166"/>
      <c r="BJD44" s="1167"/>
      <c r="BJE44" s="1168"/>
      <c r="BJF44" s="1168"/>
      <c r="BJG44" s="1166"/>
      <c r="BJH44" s="1167"/>
      <c r="BJI44" s="1168"/>
      <c r="BJJ44" s="1168"/>
      <c r="BJK44" s="1166"/>
      <c r="BJL44" s="1167"/>
      <c r="BJM44" s="1168"/>
      <c r="BJN44" s="1168"/>
      <c r="BJO44" s="1166"/>
      <c r="BJP44" s="1167"/>
      <c r="BJQ44" s="1168"/>
      <c r="BJR44" s="1168"/>
      <c r="BJS44" s="1166"/>
      <c r="BJT44" s="1167"/>
      <c r="BJU44" s="1168"/>
      <c r="BJV44" s="1168"/>
      <c r="BJW44" s="1166"/>
      <c r="BJX44" s="1167"/>
      <c r="BJY44" s="1168"/>
      <c r="BJZ44" s="1168"/>
      <c r="BKA44" s="1166"/>
      <c r="BKB44" s="1167"/>
      <c r="BKC44" s="1168"/>
      <c r="BKD44" s="1168"/>
      <c r="BKE44" s="1166"/>
      <c r="BKF44" s="1167"/>
      <c r="BKG44" s="1168"/>
      <c r="BKH44" s="1168"/>
      <c r="BKI44" s="1166"/>
      <c r="BKJ44" s="1167"/>
      <c r="BKK44" s="1168"/>
      <c r="BKL44" s="1168"/>
      <c r="BKM44" s="1166"/>
      <c r="BKN44" s="1167"/>
      <c r="BKO44" s="1168"/>
      <c r="BKP44" s="1168"/>
      <c r="BKQ44" s="1166"/>
      <c r="BKR44" s="1167"/>
      <c r="BKS44" s="1168"/>
      <c r="BKT44" s="1168"/>
      <c r="BKU44" s="1166"/>
      <c r="BKV44" s="1167"/>
      <c r="BKW44" s="1168"/>
      <c r="BKX44" s="1168"/>
      <c r="BKY44" s="1166"/>
      <c r="BKZ44" s="1167"/>
      <c r="BLA44" s="1168"/>
      <c r="BLB44" s="1168"/>
      <c r="BLC44" s="1166"/>
      <c r="BLD44" s="1167"/>
      <c r="BLE44" s="1168"/>
      <c r="BLF44" s="1168"/>
      <c r="BLG44" s="1166"/>
      <c r="BLH44" s="1167"/>
      <c r="BLI44" s="1168"/>
      <c r="BLJ44" s="1168"/>
      <c r="BLK44" s="1166"/>
      <c r="BLL44" s="1167"/>
      <c r="BLM44" s="1168"/>
      <c r="BLN44" s="1168"/>
      <c r="BLO44" s="1166"/>
      <c r="BLP44" s="1167"/>
      <c r="BLQ44" s="1168"/>
      <c r="BLR44" s="1168"/>
      <c r="BLS44" s="1166"/>
      <c r="BLT44" s="1167"/>
      <c r="BLU44" s="1168"/>
      <c r="BLV44" s="1168"/>
      <c r="BLW44" s="1166"/>
      <c r="BLX44" s="1167"/>
      <c r="BLY44" s="1168"/>
      <c r="BLZ44" s="1168"/>
      <c r="BMA44" s="1166"/>
      <c r="BMB44" s="1167"/>
      <c r="BMC44" s="1168"/>
      <c r="BMD44" s="1168"/>
      <c r="BME44" s="1166"/>
      <c r="BMF44" s="1167"/>
      <c r="BMG44" s="1168"/>
      <c r="BMH44" s="1168"/>
      <c r="BMI44" s="1166"/>
      <c r="BMJ44" s="1167"/>
      <c r="BMK44" s="1168"/>
      <c r="BML44" s="1168"/>
      <c r="BMM44" s="1166"/>
      <c r="BMN44" s="1167"/>
      <c r="BMO44" s="1168"/>
      <c r="BMP44" s="1168"/>
      <c r="BMQ44" s="1166"/>
      <c r="BMR44" s="1167"/>
      <c r="BMS44" s="1168"/>
      <c r="BMT44" s="1168"/>
      <c r="BMU44" s="1166"/>
      <c r="BMV44" s="1167"/>
      <c r="BMW44" s="1168"/>
      <c r="BMX44" s="1168"/>
      <c r="BMY44" s="1166"/>
      <c r="BMZ44" s="1167"/>
      <c r="BNA44" s="1168"/>
      <c r="BNB44" s="1168"/>
      <c r="BNC44" s="1166"/>
      <c r="BND44" s="1167"/>
      <c r="BNE44" s="1168"/>
      <c r="BNF44" s="1168"/>
      <c r="BNG44" s="1166"/>
      <c r="BNH44" s="1167"/>
      <c r="BNI44" s="1168"/>
      <c r="BNJ44" s="1168"/>
      <c r="BNK44" s="1166"/>
      <c r="BNL44" s="1167"/>
      <c r="BNM44" s="1168"/>
      <c r="BNN44" s="1168"/>
      <c r="BNO44" s="1166"/>
      <c r="BNP44" s="1167"/>
      <c r="BNQ44" s="1168"/>
      <c r="BNR44" s="1168"/>
      <c r="BNS44" s="1166"/>
      <c r="BNT44" s="1167"/>
      <c r="BNU44" s="1168"/>
      <c r="BNV44" s="1168"/>
      <c r="BNW44" s="1166"/>
      <c r="BNX44" s="1167"/>
      <c r="BNY44" s="1168"/>
      <c r="BNZ44" s="1168"/>
      <c r="BOA44" s="1166"/>
      <c r="BOB44" s="1167"/>
      <c r="BOC44" s="1168"/>
      <c r="BOD44" s="1168"/>
      <c r="BOE44" s="1166"/>
      <c r="BOF44" s="1167"/>
      <c r="BOG44" s="1168"/>
      <c r="BOH44" s="1168"/>
      <c r="BOI44" s="1166"/>
      <c r="BOJ44" s="1167"/>
      <c r="BOK44" s="1168"/>
      <c r="BOL44" s="1168"/>
      <c r="BOM44" s="1166"/>
      <c r="BON44" s="1167"/>
      <c r="BOO44" s="1168"/>
      <c r="BOP44" s="1168"/>
      <c r="BOQ44" s="1166"/>
      <c r="BOR44" s="1167"/>
      <c r="BOS44" s="1168"/>
      <c r="BOT44" s="1168"/>
      <c r="BOU44" s="1166"/>
      <c r="BOV44" s="1167"/>
      <c r="BOW44" s="1168"/>
      <c r="BOX44" s="1168"/>
      <c r="BOY44" s="1166"/>
      <c r="BOZ44" s="1167"/>
      <c r="BPA44" s="1168"/>
      <c r="BPB44" s="1168"/>
      <c r="BPC44" s="1166"/>
      <c r="BPD44" s="1167"/>
      <c r="BPE44" s="1168"/>
      <c r="BPF44" s="1168"/>
      <c r="BPG44" s="1166"/>
      <c r="BPH44" s="1167"/>
      <c r="BPI44" s="1168"/>
      <c r="BPJ44" s="1168"/>
      <c r="BPK44" s="1166"/>
      <c r="BPL44" s="1167"/>
      <c r="BPM44" s="1168"/>
      <c r="BPN44" s="1168"/>
      <c r="BPO44" s="1166"/>
      <c r="BPP44" s="1167"/>
      <c r="BPQ44" s="1168"/>
      <c r="BPR44" s="1168"/>
      <c r="BPS44" s="1166"/>
      <c r="BPT44" s="1167"/>
      <c r="BPU44" s="1168"/>
      <c r="BPV44" s="1168"/>
      <c r="BPW44" s="1166"/>
      <c r="BPX44" s="1167"/>
      <c r="BPY44" s="1168"/>
      <c r="BPZ44" s="1168"/>
      <c r="BQA44" s="1166"/>
      <c r="BQB44" s="1167"/>
      <c r="BQC44" s="1168"/>
      <c r="BQD44" s="1168"/>
      <c r="BQE44" s="1166"/>
      <c r="BQF44" s="1167"/>
      <c r="BQG44" s="1168"/>
      <c r="BQH44" s="1168"/>
      <c r="BQI44" s="1166"/>
      <c r="BQJ44" s="1167"/>
      <c r="BQK44" s="1168"/>
      <c r="BQL44" s="1168"/>
      <c r="BQM44" s="1166"/>
      <c r="BQN44" s="1167"/>
      <c r="BQO44" s="1168"/>
      <c r="BQP44" s="1168"/>
      <c r="BQQ44" s="1166"/>
      <c r="BQR44" s="1167"/>
      <c r="BQS44" s="1168"/>
      <c r="BQT44" s="1168"/>
      <c r="BQU44" s="1166"/>
      <c r="BQV44" s="1167"/>
      <c r="BQW44" s="1168"/>
      <c r="BQX44" s="1168"/>
      <c r="BQY44" s="1166"/>
      <c r="BQZ44" s="1167"/>
      <c r="BRA44" s="1168"/>
      <c r="BRB44" s="1168"/>
      <c r="BRC44" s="1166"/>
      <c r="BRD44" s="1167"/>
      <c r="BRE44" s="1168"/>
      <c r="BRF44" s="1168"/>
      <c r="BRG44" s="1166"/>
      <c r="BRH44" s="1167"/>
      <c r="BRI44" s="1168"/>
      <c r="BRJ44" s="1168"/>
      <c r="BRK44" s="1166"/>
      <c r="BRL44" s="1167"/>
      <c r="BRM44" s="1168"/>
      <c r="BRN44" s="1168"/>
      <c r="BRO44" s="1166"/>
      <c r="BRP44" s="1167"/>
      <c r="BRQ44" s="1168"/>
      <c r="BRR44" s="1168"/>
      <c r="BRS44" s="1166"/>
      <c r="BRT44" s="1167"/>
      <c r="BRU44" s="1168"/>
      <c r="BRV44" s="1168"/>
      <c r="BRW44" s="1166"/>
      <c r="BRX44" s="1167"/>
      <c r="BRY44" s="1168"/>
      <c r="BRZ44" s="1168"/>
      <c r="BSA44" s="1166"/>
      <c r="BSB44" s="1167"/>
      <c r="BSC44" s="1168"/>
      <c r="BSD44" s="1168"/>
      <c r="BSE44" s="1166"/>
      <c r="BSF44" s="1167"/>
      <c r="BSG44" s="1168"/>
      <c r="BSH44" s="1168"/>
      <c r="BSI44" s="1166"/>
      <c r="BSJ44" s="1167"/>
      <c r="BSK44" s="1168"/>
      <c r="BSL44" s="1168"/>
      <c r="BSM44" s="1166"/>
      <c r="BSN44" s="1167"/>
      <c r="BSO44" s="1168"/>
      <c r="BSP44" s="1168"/>
      <c r="BSQ44" s="1166"/>
      <c r="BSR44" s="1167"/>
      <c r="BSS44" s="1168"/>
      <c r="BST44" s="1168"/>
      <c r="BSU44" s="1166"/>
      <c r="BSV44" s="1167"/>
      <c r="BSW44" s="1168"/>
      <c r="BSX44" s="1168"/>
      <c r="BSY44" s="1166"/>
      <c r="BSZ44" s="1167"/>
      <c r="BTA44" s="1168"/>
      <c r="BTB44" s="1168"/>
      <c r="BTC44" s="1166"/>
      <c r="BTD44" s="1167"/>
      <c r="BTE44" s="1168"/>
      <c r="BTF44" s="1168"/>
      <c r="BTG44" s="1166"/>
      <c r="BTH44" s="1167"/>
      <c r="BTI44" s="1168"/>
      <c r="BTJ44" s="1168"/>
      <c r="BTK44" s="1166"/>
      <c r="BTL44" s="1167"/>
      <c r="BTM44" s="1168"/>
      <c r="BTN44" s="1168"/>
      <c r="BTO44" s="1166"/>
      <c r="BTP44" s="1167"/>
      <c r="BTQ44" s="1168"/>
      <c r="BTR44" s="1168"/>
      <c r="BTS44" s="1166"/>
      <c r="BTT44" s="1167"/>
      <c r="BTU44" s="1168"/>
      <c r="BTV44" s="1168"/>
      <c r="BTW44" s="1166"/>
      <c r="BTX44" s="1167"/>
      <c r="BTY44" s="1168"/>
      <c r="BTZ44" s="1168"/>
      <c r="BUA44" s="1166"/>
      <c r="BUB44" s="1167"/>
      <c r="BUC44" s="1168"/>
      <c r="BUD44" s="1168"/>
      <c r="BUE44" s="1166"/>
      <c r="BUF44" s="1167"/>
      <c r="BUG44" s="1168"/>
      <c r="BUH44" s="1168"/>
      <c r="BUI44" s="1166"/>
      <c r="BUJ44" s="1167"/>
      <c r="BUK44" s="1168"/>
      <c r="BUL44" s="1168"/>
      <c r="BUM44" s="1166"/>
      <c r="BUN44" s="1167"/>
      <c r="BUO44" s="1168"/>
      <c r="BUP44" s="1168"/>
      <c r="BUQ44" s="1166"/>
      <c r="BUR44" s="1167"/>
      <c r="BUS44" s="1168"/>
      <c r="BUT44" s="1168"/>
      <c r="BUU44" s="1166"/>
      <c r="BUV44" s="1167"/>
      <c r="BUW44" s="1168"/>
      <c r="BUX44" s="1168"/>
      <c r="BUY44" s="1166"/>
      <c r="BUZ44" s="1167"/>
      <c r="BVA44" s="1168"/>
      <c r="BVB44" s="1168"/>
      <c r="BVC44" s="1166"/>
      <c r="BVD44" s="1167"/>
      <c r="BVE44" s="1168"/>
      <c r="BVF44" s="1168"/>
      <c r="BVG44" s="1166"/>
      <c r="BVH44" s="1167"/>
      <c r="BVI44" s="1168"/>
      <c r="BVJ44" s="1168"/>
      <c r="BVK44" s="1166"/>
      <c r="BVL44" s="1167"/>
      <c r="BVM44" s="1168"/>
      <c r="BVN44" s="1168"/>
      <c r="BVO44" s="1166"/>
      <c r="BVP44" s="1167"/>
      <c r="BVQ44" s="1168"/>
      <c r="BVR44" s="1168"/>
      <c r="BVS44" s="1166"/>
      <c r="BVT44" s="1167"/>
      <c r="BVU44" s="1168"/>
      <c r="BVV44" s="1168"/>
      <c r="BVW44" s="1166"/>
      <c r="BVX44" s="1167"/>
      <c r="BVY44" s="1168"/>
      <c r="BVZ44" s="1168"/>
      <c r="BWA44" s="1166"/>
      <c r="BWB44" s="1167"/>
      <c r="BWC44" s="1168"/>
      <c r="BWD44" s="1168"/>
      <c r="BWE44" s="1166"/>
      <c r="BWF44" s="1167"/>
      <c r="BWG44" s="1168"/>
      <c r="BWH44" s="1168"/>
      <c r="BWI44" s="1166"/>
      <c r="BWJ44" s="1167"/>
      <c r="BWK44" s="1168"/>
      <c r="BWL44" s="1168"/>
      <c r="BWM44" s="1166"/>
      <c r="BWN44" s="1167"/>
      <c r="BWO44" s="1168"/>
      <c r="BWP44" s="1168"/>
      <c r="BWQ44" s="1166"/>
      <c r="BWR44" s="1167"/>
      <c r="BWS44" s="1168"/>
      <c r="BWT44" s="1168"/>
      <c r="BWU44" s="1166"/>
      <c r="BWV44" s="1167"/>
      <c r="BWW44" s="1168"/>
      <c r="BWX44" s="1168"/>
      <c r="BWY44" s="1166"/>
      <c r="BWZ44" s="1167"/>
      <c r="BXA44" s="1168"/>
      <c r="BXB44" s="1168"/>
      <c r="BXC44" s="1166"/>
      <c r="BXD44" s="1167"/>
      <c r="BXE44" s="1168"/>
      <c r="BXF44" s="1168"/>
      <c r="BXG44" s="1166"/>
      <c r="BXH44" s="1167"/>
      <c r="BXI44" s="1168"/>
      <c r="BXJ44" s="1168"/>
      <c r="BXK44" s="1166"/>
      <c r="BXL44" s="1167"/>
      <c r="BXM44" s="1168"/>
      <c r="BXN44" s="1168"/>
      <c r="BXO44" s="1166"/>
      <c r="BXP44" s="1167"/>
      <c r="BXQ44" s="1168"/>
      <c r="BXR44" s="1168"/>
      <c r="BXS44" s="1166"/>
      <c r="BXT44" s="1167"/>
      <c r="BXU44" s="1168"/>
      <c r="BXV44" s="1168"/>
      <c r="BXW44" s="1166"/>
      <c r="BXX44" s="1167"/>
      <c r="BXY44" s="1168"/>
      <c r="BXZ44" s="1168"/>
      <c r="BYA44" s="1166"/>
      <c r="BYB44" s="1167"/>
      <c r="BYC44" s="1168"/>
      <c r="BYD44" s="1168"/>
      <c r="BYE44" s="1166"/>
      <c r="BYF44" s="1167"/>
      <c r="BYG44" s="1168"/>
      <c r="BYH44" s="1168"/>
      <c r="BYI44" s="1166"/>
      <c r="BYJ44" s="1167"/>
      <c r="BYK44" s="1168"/>
      <c r="BYL44" s="1168"/>
      <c r="BYM44" s="1166"/>
      <c r="BYN44" s="1167"/>
      <c r="BYO44" s="1168"/>
      <c r="BYP44" s="1168"/>
      <c r="BYQ44" s="1166"/>
      <c r="BYR44" s="1167"/>
      <c r="BYS44" s="1168"/>
      <c r="BYT44" s="1168"/>
      <c r="BYU44" s="1166"/>
      <c r="BYV44" s="1167"/>
      <c r="BYW44" s="1168"/>
      <c r="BYX44" s="1168"/>
      <c r="BYY44" s="1166"/>
      <c r="BYZ44" s="1167"/>
      <c r="BZA44" s="1168"/>
      <c r="BZB44" s="1168"/>
      <c r="BZC44" s="1166"/>
      <c r="BZD44" s="1167"/>
      <c r="BZE44" s="1168"/>
      <c r="BZF44" s="1168"/>
      <c r="BZG44" s="1166"/>
      <c r="BZH44" s="1167"/>
      <c r="BZI44" s="1168"/>
      <c r="BZJ44" s="1168"/>
      <c r="BZK44" s="1166"/>
      <c r="BZL44" s="1167"/>
      <c r="BZM44" s="1168"/>
      <c r="BZN44" s="1168"/>
      <c r="BZO44" s="1166"/>
      <c r="BZP44" s="1167"/>
      <c r="BZQ44" s="1168"/>
      <c r="BZR44" s="1168"/>
      <c r="BZS44" s="1166"/>
      <c r="BZT44" s="1167"/>
      <c r="BZU44" s="1168"/>
      <c r="BZV44" s="1168"/>
      <c r="BZW44" s="1166"/>
      <c r="BZX44" s="1167"/>
      <c r="BZY44" s="1168"/>
      <c r="BZZ44" s="1168"/>
      <c r="CAA44" s="1166"/>
      <c r="CAB44" s="1167"/>
      <c r="CAC44" s="1168"/>
      <c r="CAD44" s="1168"/>
      <c r="CAE44" s="1166"/>
      <c r="CAF44" s="1167"/>
      <c r="CAG44" s="1168"/>
      <c r="CAH44" s="1168"/>
      <c r="CAI44" s="1166"/>
      <c r="CAJ44" s="1167"/>
      <c r="CAK44" s="1168"/>
      <c r="CAL44" s="1168"/>
      <c r="CAM44" s="1166"/>
      <c r="CAN44" s="1167"/>
      <c r="CAO44" s="1168"/>
      <c r="CAP44" s="1168"/>
      <c r="CAQ44" s="1166"/>
      <c r="CAR44" s="1167"/>
      <c r="CAS44" s="1168"/>
      <c r="CAT44" s="1168"/>
      <c r="CAU44" s="1166"/>
      <c r="CAV44" s="1167"/>
      <c r="CAW44" s="1168"/>
      <c r="CAX44" s="1168"/>
      <c r="CAY44" s="1166"/>
      <c r="CAZ44" s="1167"/>
      <c r="CBA44" s="1168"/>
      <c r="CBB44" s="1168"/>
      <c r="CBC44" s="1166"/>
      <c r="CBD44" s="1167"/>
      <c r="CBE44" s="1168"/>
      <c r="CBF44" s="1168"/>
      <c r="CBG44" s="1166"/>
      <c r="CBH44" s="1167"/>
      <c r="CBI44" s="1168"/>
      <c r="CBJ44" s="1168"/>
      <c r="CBK44" s="1166"/>
      <c r="CBL44" s="1167"/>
      <c r="CBM44" s="1168"/>
      <c r="CBN44" s="1168"/>
      <c r="CBO44" s="1166"/>
      <c r="CBP44" s="1167"/>
      <c r="CBQ44" s="1168"/>
      <c r="CBR44" s="1168"/>
      <c r="CBS44" s="1166"/>
      <c r="CBT44" s="1167"/>
      <c r="CBU44" s="1168"/>
      <c r="CBV44" s="1168"/>
      <c r="CBW44" s="1166"/>
      <c r="CBX44" s="1167"/>
      <c r="CBY44" s="1168"/>
      <c r="CBZ44" s="1168"/>
      <c r="CCA44" s="1166"/>
      <c r="CCB44" s="1167"/>
      <c r="CCC44" s="1168"/>
      <c r="CCD44" s="1168"/>
      <c r="CCE44" s="1166"/>
      <c r="CCF44" s="1167"/>
      <c r="CCG44" s="1168"/>
      <c r="CCH44" s="1168"/>
      <c r="CCI44" s="1166"/>
      <c r="CCJ44" s="1167"/>
      <c r="CCK44" s="1168"/>
      <c r="CCL44" s="1168"/>
      <c r="CCM44" s="1166"/>
      <c r="CCN44" s="1167"/>
      <c r="CCO44" s="1168"/>
      <c r="CCP44" s="1168"/>
      <c r="CCQ44" s="1166"/>
      <c r="CCR44" s="1167"/>
      <c r="CCS44" s="1168"/>
      <c r="CCT44" s="1168"/>
      <c r="CCU44" s="1166"/>
      <c r="CCV44" s="1167"/>
      <c r="CCW44" s="1168"/>
      <c r="CCX44" s="1168"/>
      <c r="CCY44" s="1166"/>
      <c r="CCZ44" s="1167"/>
      <c r="CDA44" s="1168"/>
      <c r="CDB44" s="1168"/>
      <c r="CDC44" s="1166"/>
      <c r="CDD44" s="1167"/>
      <c r="CDE44" s="1168"/>
      <c r="CDF44" s="1168"/>
      <c r="CDG44" s="1166"/>
      <c r="CDH44" s="1167"/>
      <c r="CDI44" s="1168"/>
      <c r="CDJ44" s="1168"/>
      <c r="CDK44" s="1166"/>
      <c r="CDL44" s="1167"/>
      <c r="CDM44" s="1168"/>
      <c r="CDN44" s="1168"/>
      <c r="CDO44" s="1166"/>
      <c r="CDP44" s="1167"/>
      <c r="CDQ44" s="1168"/>
      <c r="CDR44" s="1168"/>
      <c r="CDS44" s="1166"/>
      <c r="CDT44" s="1167"/>
      <c r="CDU44" s="1168"/>
      <c r="CDV44" s="1168"/>
      <c r="CDW44" s="1166"/>
      <c r="CDX44" s="1167"/>
      <c r="CDY44" s="1168"/>
      <c r="CDZ44" s="1168"/>
      <c r="CEA44" s="1166"/>
      <c r="CEB44" s="1167"/>
      <c r="CEC44" s="1168"/>
      <c r="CED44" s="1168"/>
      <c r="CEE44" s="1166"/>
      <c r="CEF44" s="1167"/>
      <c r="CEG44" s="1168"/>
      <c r="CEH44" s="1168"/>
      <c r="CEI44" s="1166"/>
      <c r="CEJ44" s="1167"/>
      <c r="CEK44" s="1168"/>
      <c r="CEL44" s="1168"/>
      <c r="CEM44" s="1166"/>
      <c r="CEN44" s="1167"/>
      <c r="CEO44" s="1168"/>
      <c r="CEP44" s="1168"/>
      <c r="CEQ44" s="1166"/>
      <c r="CER44" s="1167"/>
      <c r="CES44" s="1168"/>
      <c r="CET44" s="1168"/>
      <c r="CEU44" s="1166"/>
      <c r="CEV44" s="1167"/>
      <c r="CEW44" s="1168"/>
      <c r="CEX44" s="1168"/>
      <c r="CEY44" s="1166"/>
      <c r="CEZ44" s="1167"/>
      <c r="CFA44" s="1168"/>
      <c r="CFB44" s="1168"/>
      <c r="CFC44" s="1166"/>
      <c r="CFD44" s="1167"/>
      <c r="CFE44" s="1168"/>
      <c r="CFF44" s="1168"/>
      <c r="CFG44" s="1166"/>
      <c r="CFH44" s="1167"/>
      <c r="CFI44" s="1168"/>
      <c r="CFJ44" s="1168"/>
      <c r="CFK44" s="1166"/>
      <c r="CFL44" s="1167"/>
      <c r="CFM44" s="1168"/>
      <c r="CFN44" s="1168"/>
      <c r="CFO44" s="1166"/>
      <c r="CFP44" s="1167"/>
      <c r="CFQ44" s="1168"/>
      <c r="CFR44" s="1168"/>
      <c r="CFS44" s="1166"/>
      <c r="CFT44" s="1167"/>
      <c r="CFU44" s="1168"/>
      <c r="CFV44" s="1168"/>
      <c r="CFW44" s="1166"/>
      <c r="CFX44" s="1167"/>
      <c r="CFY44" s="1168"/>
      <c r="CFZ44" s="1168"/>
      <c r="CGA44" s="1166"/>
      <c r="CGB44" s="1167"/>
      <c r="CGC44" s="1168"/>
      <c r="CGD44" s="1168"/>
      <c r="CGE44" s="1166"/>
      <c r="CGF44" s="1167"/>
      <c r="CGG44" s="1168"/>
      <c r="CGH44" s="1168"/>
      <c r="CGI44" s="1166"/>
      <c r="CGJ44" s="1167"/>
      <c r="CGK44" s="1168"/>
      <c r="CGL44" s="1168"/>
      <c r="CGM44" s="1166"/>
      <c r="CGN44" s="1167"/>
      <c r="CGO44" s="1168"/>
      <c r="CGP44" s="1168"/>
      <c r="CGQ44" s="1166"/>
      <c r="CGR44" s="1167"/>
      <c r="CGS44" s="1168"/>
      <c r="CGT44" s="1168"/>
      <c r="CGU44" s="1166"/>
      <c r="CGV44" s="1167"/>
      <c r="CGW44" s="1168"/>
      <c r="CGX44" s="1168"/>
      <c r="CGY44" s="1166"/>
      <c r="CGZ44" s="1167"/>
      <c r="CHA44" s="1168"/>
      <c r="CHB44" s="1168"/>
      <c r="CHC44" s="1166"/>
      <c r="CHD44" s="1167"/>
      <c r="CHE44" s="1168"/>
      <c r="CHF44" s="1168"/>
      <c r="CHG44" s="1166"/>
      <c r="CHH44" s="1167"/>
      <c r="CHI44" s="1168"/>
      <c r="CHJ44" s="1168"/>
      <c r="CHK44" s="1166"/>
      <c r="CHL44" s="1167"/>
      <c r="CHM44" s="1168"/>
      <c r="CHN44" s="1168"/>
      <c r="CHO44" s="1166"/>
      <c r="CHP44" s="1167"/>
      <c r="CHQ44" s="1168"/>
      <c r="CHR44" s="1168"/>
      <c r="CHS44" s="1166"/>
      <c r="CHT44" s="1167"/>
      <c r="CHU44" s="1168"/>
      <c r="CHV44" s="1168"/>
      <c r="CHW44" s="1166"/>
      <c r="CHX44" s="1167"/>
      <c r="CHY44" s="1168"/>
      <c r="CHZ44" s="1168"/>
      <c r="CIA44" s="1166"/>
      <c r="CIB44" s="1167"/>
      <c r="CIC44" s="1168"/>
      <c r="CID44" s="1168"/>
      <c r="CIE44" s="1166"/>
      <c r="CIF44" s="1167"/>
      <c r="CIG44" s="1168"/>
      <c r="CIH44" s="1168"/>
      <c r="CII44" s="1166"/>
      <c r="CIJ44" s="1167"/>
      <c r="CIK44" s="1168"/>
      <c r="CIL44" s="1168"/>
      <c r="CIM44" s="1166"/>
      <c r="CIN44" s="1167"/>
      <c r="CIO44" s="1168"/>
      <c r="CIP44" s="1168"/>
      <c r="CIQ44" s="1166"/>
      <c r="CIR44" s="1167"/>
      <c r="CIS44" s="1168"/>
      <c r="CIT44" s="1168"/>
      <c r="CIU44" s="1166"/>
      <c r="CIV44" s="1167"/>
      <c r="CIW44" s="1168"/>
      <c r="CIX44" s="1168"/>
      <c r="CIY44" s="1166"/>
      <c r="CIZ44" s="1167"/>
      <c r="CJA44" s="1168"/>
      <c r="CJB44" s="1168"/>
      <c r="CJC44" s="1166"/>
      <c r="CJD44" s="1167"/>
      <c r="CJE44" s="1168"/>
      <c r="CJF44" s="1168"/>
      <c r="CJG44" s="1166"/>
      <c r="CJH44" s="1167"/>
      <c r="CJI44" s="1168"/>
      <c r="CJJ44" s="1168"/>
      <c r="CJK44" s="1166"/>
      <c r="CJL44" s="1167"/>
      <c r="CJM44" s="1168"/>
      <c r="CJN44" s="1168"/>
      <c r="CJO44" s="1166"/>
      <c r="CJP44" s="1167"/>
      <c r="CJQ44" s="1168"/>
      <c r="CJR44" s="1168"/>
      <c r="CJS44" s="1166"/>
      <c r="CJT44" s="1167"/>
      <c r="CJU44" s="1168"/>
      <c r="CJV44" s="1168"/>
      <c r="CJW44" s="1166"/>
      <c r="CJX44" s="1167"/>
      <c r="CJY44" s="1168"/>
      <c r="CJZ44" s="1168"/>
      <c r="CKA44" s="1166"/>
      <c r="CKB44" s="1167"/>
      <c r="CKC44" s="1168"/>
      <c r="CKD44" s="1168"/>
      <c r="CKE44" s="1166"/>
      <c r="CKF44" s="1167"/>
      <c r="CKG44" s="1168"/>
      <c r="CKH44" s="1168"/>
      <c r="CKI44" s="1166"/>
      <c r="CKJ44" s="1167"/>
      <c r="CKK44" s="1168"/>
      <c r="CKL44" s="1168"/>
      <c r="CKM44" s="1166"/>
      <c r="CKN44" s="1167"/>
      <c r="CKO44" s="1168"/>
      <c r="CKP44" s="1168"/>
      <c r="CKQ44" s="1166"/>
      <c r="CKR44" s="1167"/>
      <c r="CKS44" s="1168"/>
      <c r="CKT44" s="1168"/>
      <c r="CKU44" s="1166"/>
      <c r="CKV44" s="1167"/>
      <c r="CKW44" s="1168"/>
      <c r="CKX44" s="1168"/>
      <c r="CKY44" s="1166"/>
      <c r="CKZ44" s="1167"/>
      <c r="CLA44" s="1168"/>
      <c r="CLB44" s="1168"/>
      <c r="CLC44" s="1166"/>
      <c r="CLD44" s="1167"/>
      <c r="CLE44" s="1168"/>
      <c r="CLF44" s="1168"/>
      <c r="CLG44" s="1166"/>
      <c r="CLH44" s="1167"/>
      <c r="CLI44" s="1168"/>
      <c r="CLJ44" s="1168"/>
      <c r="CLK44" s="1166"/>
      <c r="CLL44" s="1167"/>
      <c r="CLM44" s="1168"/>
      <c r="CLN44" s="1168"/>
      <c r="CLO44" s="1166"/>
      <c r="CLP44" s="1167"/>
      <c r="CLQ44" s="1168"/>
      <c r="CLR44" s="1168"/>
      <c r="CLS44" s="1166"/>
      <c r="CLT44" s="1167"/>
      <c r="CLU44" s="1168"/>
      <c r="CLV44" s="1168"/>
      <c r="CLW44" s="1166"/>
      <c r="CLX44" s="1167"/>
      <c r="CLY44" s="1168"/>
      <c r="CLZ44" s="1168"/>
      <c r="CMA44" s="1166"/>
      <c r="CMB44" s="1167"/>
      <c r="CMC44" s="1168"/>
      <c r="CMD44" s="1168"/>
      <c r="CME44" s="1166"/>
      <c r="CMF44" s="1167"/>
      <c r="CMG44" s="1168"/>
      <c r="CMH44" s="1168"/>
      <c r="CMI44" s="1166"/>
      <c r="CMJ44" s="1167"/>
      <c r="CMK44" s="1168"/>
      <c r="CML44" s="1168"/>
      <c r="CMM44" s="1166"/>
      <c r="CMN44" s="1167"/>
      <c r="CMO44" s="1168"/>
      <c r="CMP44" s="1168"/>
      <c r="CMQ44" s="1166"/>
      <c r="CMR44" s="1167"/>
      <c r="CMS44" s="1168"/>
      <c r="CMT44" s="1168"/>
      <c r="CMU44" s="1166"/>
      <c r="CMV44" s="1167"/>
      <c r="CMW44" s="1168"/>
      <c r="CMX44" s="1168"/>
      <c r="CMY44" s="1166"/>
      <c r="CMZ44" s="1167"/>
      <c r="CNA44" s="1168"/>
      <c r="CNB44" s="1168"/>
      <c r="CNC44" s="1166"/>
      <c r="CND44" s="1167"/>
      <c r="CNE44" s="1168"/>
      <c r="CNF44" s="1168"/>
      <c r="CNG44" s="1166"/>
      <c r="CNH44" s="1167"/>
      <c r="CNI44" s="1168"/>
      <c r="CNJ44" s="1168"/>
      <c r="CNK44" s="1166"/>
      <c r="CNL44" s="1167"/>
      <c r="CNM44" s="1168"/>
      <c r="CNN44" s="1168"/>
      <c r="CNO44" s="1166"/>
      <c r="CNP44" s="1167"/>
      <c r="CNQ44" s="1168"/>
      <c r="CNR44" s="1168"/>
      <c r="CNS44" s="1166"/>
      <c r="CNT44" s="1167"/>
      <c r="CNU44" s="1168"/>
      <c r="CNV44" s="1168"/>
      <c r="CNW44" s="1166"/>
      <c r="CNX44" s="1167"/>
      <c r="CNY44" s="1168"/>
      <c r="CNZ44" s="1168"/>
      <c r="COA44" s="1166"/>
      <c r="COB44" s="1167"/>
      <c r="COC44" s="1168"/>
      <c r="COD44" s="1168"/>
      <c r="COE44" s="1166"/>
      <c r="COF44" s="1167"/>
      <c r="COG44" s="1168"/>
      <c r="COH44" s="1168"/>
      <c r="COI44" s="1166"/>
      <c r="COJ44" s="1167"/>
      <c r="COK44" s="1168"/>
      <c r="COL44" s="1168"/>
      <c r="COM44" s="1166"/>
      <c r="CON44" s="1167"/>
      <c r="COO44" s="1168"/>
      <c r="COP44" s="1168"/>
      <c r="COQ44" s="1166"/>
      <c r="COR44" s="1167"/>
      <c r="COS44" s="1168"/>
      <c r="COT44" s="1168"/>
      <c r="COU44" s="1166"/>
      <c r="COV44" s="1167"/>
      <c r="COW44" s="1168"/>
      <c r="COX44" s="1168"/>
      <c r="COY44" s="1166"/>
      <c r="COZ44" s="1167"/>
      <c r="CPA44" s="1168"/>
      <c r="CPB44" s="1168"/>
      <c r="CPC44" s="1166"/>
      <c r="CPD44" s="1167"/>
      <c r="CPE44" s="1168"/>
      <c r="CPF44" s="1168"/>
      <c r="CPG44" s="1166"/>
      <c r="CPH44" s="1167"/>
      <c r="CPI44" s="1168"/>
      <c r="CPJ44" s="1168"/>
      <c r="CPK44" s="1166"/>
      <c r="CPL44" s="1167"/>
      <c r="CPM44" s="1168"/>
      <c r="CPN44" s="1168"/>
      <c r="CPO44" s="1166"/>
      <c r="CPP44" s="1167"/>
      <c r="CPQ44" s="1168"/>
      <c r="CPR44" s="1168"/>
      <c r="CPS44" s="1166"/>
      <c r="CPT44" s="1167"/>
      <c r="CPU44" s="1168"/>
      <c r="CPV44" s="1168"/>
      <c r="CPW44" s="1166"/>
      <c r="CPX44" s="1167"/>
      <c r="CPY44" s="1168"/>
      <c r="CPZ44" s="1168"/>
      <c r="CQA44" s="1166"/>
      <c r="CQB44" s="1167"/>
      <c r="CQC44" s="1168"/>
      <c r="CQD44" s="1168"/>
      <c r="CQE44" s="1166"/>
      <c r="CQF44" s="1167"/>
      <c r="CQG44" s="1168"/>
      <c r="CQH44" s="1168"/>
      <c r="CQI44" s="1166"/>
      <c r="CQJ44" s="1167"/>
      <c r="CQK44" s="1168"/>
      <c r="CQL44" s="1168"/>
      <c r="CQM44" s="1166"/>
      <c r="CQN44" s="1167"/>
      <c r="CQO44" s="1168"/>
      <c r="CQP44" s="1168"/>
      <c r="CQQ44" s="1166"/>
      <c r="CQR44" s="1167"/>
      <c r="CQS44" s="1168"/>
      <c r="CQT44" s="1168"/>
      <c r="CQU44" s="1166"/>
      <c r="CQV44" s="1167"/>
      <c r="CQW44" s="1168"/>
      <c r="CQX44" s="1168"/>
      <c r="CQY44" s="1166"/>
      <c r="CQZ44" s="1167"/>
      <c r="CRA44" s="1168"/>
      <c r="CRB44" s="1168"/>
      <c r="CRC44" s="1166"/>
      <c r="CRD44" s="1167"/>
      <c r="CRE44" s="1168"/>
      <c r="CRF44" s="1168"/>
      <c r="CRG44" s="1166"/>
      <c r="CRH44" s="1167"/>
      <c r="CRI44" s="1168"/>
      <c r="CRJ44" s="1168"/>
      <c r="CRK44" s="1166"/>
      <c r="CRL44" s="1167"/>
      <c r="CRM44" s="1168"/>
      <c r="CRN44" s="1168"/>
      <c r="CRO44" s="1166"/>
      <c r="CRP44" s="1167"/>
      <c r="CRQ44" s="1168"/>
      <c r="CRR44" s="1168"/>
      <c r="CRS44" s="1166"/>
      <c r="CRT44" s="1167"/>
      <c r="CRU44" s="1168"/>
      <c r="CRV44" s="1168"/>
      <c r="CRW44" s="1166"/>
      <c r="CRX44" s="1167"/>
      <c r="CRY44" s="1168"/>
      <c r="CRZ44" s="1168"/>
      <c r="CSA44" s="1166"/>
      <c r="CSB44" s="1167"/>
      <c r="CSC44" s="1168"/>
      <c r="CSD44" s="1168"/>
      <c r="CSE44" s="1166"/>
      <c r="CSF44" s="1167"/>
      <c r="CSG44" s="1168"/>
      <c r="CSH44" s="1168"/>
      <c r="CSI44" s="1166"/>
      <c r="CSJ44" s="1167"/>
      <c r="CSK44" s="1168"/>
      <c r="CSL44" s="1168"/>
      <c r="CSM44" s="1166"/>
      <c r="CSN44" s="1167"/>
      <c r="CSO44" s="1168"/>
      <c r="CSP44" s="1168"/>
      <c r="CSQ44" s="1166"/>
      <c r="CSR44" s="1167"/>
      <c r="CSS44" s="1168"/>
      <c r="CST44" s="1168"/>
      <c r="CSU44" s="1166"/>
      <c r="CSV44" s="1167"/>
      <c r="CSW44" s="1168"/>
      <c r="CSX44" s="1168"/>
      <c r="CSY44" s="1166"/>
      <c r="CSZ44" s="1167"/>
      <c r="CTA44" s="1168"/>
      <c r="CTB44" s="1168"/>
      <c r="CTC44" s="1166"/>
      <c r="CTD44" s="1167"/>
      <c r="CTE44" s="1168"/>
      <c r="CTF44" s="1168"/>
      <c r="CTG44" s="1166"/>
      <c r="CTH44" s="1167"/>
      <c r="CTI44" s="1168"/>
      <c r="CTJ44" s="1168"/>
      <c r="CTK44" s="1166"/>
      <c r="CTL44" s="1167"/>
      <c r="CTM44" s="1168"/>
      <c r="CTN44" s="1168"/>
      <c r="CTO44" s="1166"/>
      <c r="CTP44" s="1167"/>
      <c r="CTQ44" s="1168"/>
      <c r="CTR44" s="1168"/>
      <c r="CTS44" s="1166"/>
      <c r="CTT44" s="1167"/>
      <c r="CTU44" s="1168"/>
      <c r="CTV44" s="1168"/>
      <c r="CTW44" s="1166"/>
      <c r="CTX44" s="1167"/>
      <c r="CTY44" s="1168"/>
      <c r="CTZ44" s="1168"/>
      <c r="CUA44" s="1166"/>
      <c r="CUB44" s="1167"/>
      <c r="CUC44" s="1168"/>
      <c r="CUD44" s="1168"/>
      <c r="CUE44" s="1166"/>
      <c r="CUF44" s="1167"/>
      <c r="CUG44" s="1168"/>
      <c r="CUH44" s="1168"/>
      <c r="CUI44" s="1166"/>
      <c r="CUJ44" s="1167"/>
      <c r="CUK44" s="1168"/>
      <c r="CUL44" s="1168"/>
      <c r="CUM44" s="1166"/>
      <c r="CUN44" s="1167"/>
      <c r="CUO44" s="1168"/>
      <c r="CUP44" s="1168"/>
      <c r="CUQ44" s="1166"/>
      <c r="CUR44" s="1167"/>
      <c r="CUS44" s="1168"/>
      <c r="CUT44" s="1168"/>
      <c r="CUU44" s="1166"/>
      <c r="CUV44" s="1167"/>
      <c r="CUW44" s="1168"/>
      <c r="CUX44" s="1168"/>
      <c r="CUY44" s="1166"/>
      <c r="CUZ44" s="1167"/>
      <c r="CVA44" s="1168"/>
      <c r="CVB44" s="1168"/>
      <c r="CVC44" s="1166"/>
      <c r="CVD44" s="1167"/>
      <c r="CVE44" s="1168"/>
      <c r="CVF44" s="1168"/>
      <c r="CVG44" s="1166"/>
      <c r="CVH44" s="1167"/>
      <c r="CVI44" s="1168"/>
      <c r="CVJ44" s="1168"/>
      <c r="CVK44" s="1166"/>
      <c r="CVL44" s="1167"/>
      <c r="CVM44" s="1168"/>
      <c r="CVN44" s="1168"/>
      <c r="CVO44" s="1166"/>
      <c r="CVP44" s="1167"/>
      <c r="CVQ44" s="1168"/>
      <c r="CVR44" s="1168"/>
      <c r="CVS44" s="1166"/>
      <c r="CVT44" s="1167"/>
      <c r="CVU44" s="1168"/>
      <c r="CVV44" s="1168"/>
      <c r="CVW44" s="1166"/>
      <c r="CVX44" s="1167"/>
      <c r="CVY44" s="1168"/>
      <c r="CVZ44" s="1168"/>
      <c r="CWA44" s="1166"/>
      <c r="CWB44" s="1167"/>
      <c r="CWC44" s="1168"/>
      <c r="CWD44" s="1168"/>
      <c r="CWE44" s="1166"/>
      <c r="CWF44" s="1167"/>
      <c r="CWG44" s="1168"/>
      <c r="CWH44" s="1168"/>
      <c r="CWI44" s="1166"/>
      <c r="CWJ44" s="1167"/>
      <c r="CWK44" s="1168"/>
      <c r="CWL44" s="1168"/>
      <c r="CWM44" s="1166"/>
      <c r="CWN44" s="1167"/>
      <c r="CWO44" s="1168"/>
      <c r="CWP44" s="1168"/>
      <c r="CWQ44" s="1166"/>
      <c r="CWR44" s="1167"/>
      <c r="CWS44" s="1168"/>
      <c r="CWT44" s="1168"/>
      <c r="CWU44" s="1166"/>
      <c r="CWV44" s="1167"/>
      <c r="CWW44" s="1168"/>
      <c r="CWX44" s="1168"/>
      <c r="CWY44" s="1166"/>
      <c r="CWZ44" s="1167"/>
      <c r="CXA44" s="1168"/>
      <c r="CXB44" s="1168"/>
      <c r="CXC44" s="1166"/>
      <c r="CXD44" s="1167"/>
      <c r="CXE44" s="1168"/>
      <c r="CXF44" s="1168"/>
      <c r="CXG44" s="1166"/>
      <c r="CXH44" s="1167"/>
      <c r="CXI44" s="1168"/>
      <c r="CXJ44" s="1168"/>
      <c r="CXK44" s="1166"/>
      <c r="CXL44" s="1167"/>
      <c r="CXM44" s="1168"/>
      <c r="CXN44" s="1168"/>
      <c r="CXO44" s="1166"/>
      <c r="CXP44" s="1167"/>
      <c r="CXQ44" s="1168"/>
      <c r="CXR44" s="1168"/>
      <c r="CXS44" s="1166"/>
      <c r="CXT44" s="1167"/>
      <c r="CXU44" s="1168"/>
      <c r="CXV44" s="1168"/>
      <c r="CXW44" s="1166"/>
      <c r="CXX44" s="1167"/>
      <c r="CXY44" s="1168"/>
      <c r="CXZ44" s="1168"/>
      <c r="CYA44" s="1166"/>
      <c r="CYB44" s="1167"/>
      <c r="CYC44" s="1168"/>
      <c r="CYD44" s="1168"/>
      <c r="CYE44" s="1166"/>
      <c r="CYF44" s="1167"/>
      <c r="CYG44" s="1168"/>
      <c r="CYH44" s="1168"/>
      <c r="CYI44" s="1166"/>
      <c r="CYJ44" s="1167"/>
      <c r="CYK44" s="1168"/>
      <c r="CYL44" s="1168"/>
      <c r="CYM44" s="1166"/>
      <c r="CYN44" s="1167"/>
      <c r="CYO44" s="1168"/>
      <c r="CYP44" s="1168"/>
      <c r="CYQ44" s="1166"/>
      <c r="CYR44" s="1167"/>
      <c r="CYS44" s="1168"/>
      <c r="CYT44" s="1168"/>
      <c r="CYU44" s="1166"/>
      <c r="CYV44" s="1167"/>
      <c r="CYW44" s="1168"/>
      <c r="CYX44" s="1168"/>
      <c r="CYY44" s="1166"/>
      <c r="CYZ44" s="1167"/>
      <c r="CZA44" s="1168"/>
      <c r="CZB44" s="1168"/>
      <c r="CZC44" s="1166"/>
      <c r="CZD44" s="1167"/>
      <c r="CZE44" s="1168"/>
      <c r="CZF44" s="1168"/>
      <c r="CZG44" s="1166"/>
      <c r="CZH44" s="1167"/>
      <c r="CZI44" s="1168"/>
      <c r="CZJ44" s="1168"/>
      <c r="CZK44" s="1166"/>
      <c r="CZL44" s="1167"/>
      <c r="CZM44" s="1168"/>
      <c r="CZN44" s="1168"/>
      <c r="CZO44" s="1166"/>
      <c r="CZP44" s="1167"/>
      <c r="CZQ44" s="1168"/>
      <c r="CZR44" s="1168"/>
      <c r="CZS44" s="1166"/>
      <c r="CZT44" s="1167"/>
      <c r="CZU44" s="1168"/>
      <c r="CZV44" s="1168"/>
      <c r="CZW44" s="1166"/>
      <c r="CZX44" s="1167"/>
      <c r="CZY44" s="1168"/>
      <c r="CZZ44" s="1168"/>
      <c r="DAA44" s="1166"/>
      <c r="DAB44" s="1167"/>
      <c r="DAC44" s="1168"/>
      <c r="DAD44" s="1168"/>
      <c r="DAE44" s="1166"/>
      <c r="DAF44" s="1167"/>
      <c r="DAG44" s="1168"/>
      <c r="DAH44" s="1168"/>
      <c r="DAI44" s="1166"/>
      <c r="DAJ44" s="1167"/>
      <c r="DAK44" s="1168"/>
      <c r="DAL44" s="1168"/>
      <c r="DAM44" s="1166"/>
      <c r="DAN44" s="1167"/>
      <c r="DAO44" s="1168"/>
      <c r="DAP44" s="1168"/>
      <c r="DAQ44" s="1166"/>
      <c r="DAR44" s="1167"/>
      <c r="DAS44" s="1168"/>
      <c r="DAT44" s="1168"/>
      <c r="DAU44" s="1166"/>
      <c r="DAV44" s="1167"/>
      <c r="DAW44" s="1168"/>
      <c r="DAX44" s="1168"/>
      <c r="DAY44" s="1166"/>
      <c r="DAZ44" s="1167"/>
      <c r="DBA44" s="1168"/>
      <c r="DBB44" s="1168"/>
      <c r="DBC44" s="1166"/>
      <c r="DBD44" s="1167"/>
      <c r="DBE44" s="1168"/>
      <c r="DBF44" s="1168"/>
      <c r="DBG44" s="1166"/>
      <c r="DBH44" s="1167"/>
      <c r="DBI44" s="1168"/>
      <c r="DBJ44" s="1168"/>
      <c r="DBK44" s="1166"/>
      <c r="DBL44" s="1167"/>
      <c r="DBM44" s="1168"/>
      <c r="DBN44" s="1168"/>
      <c r="DBO44" s="1166"/>
      <c r="DBP44" s="1167"/>
      <c r="DBQ44" s="1168"/>
      <c r="DBR44" s="1168"/>
      <c r="DBS44" s="1166"/>
      <c r="DBT44" s="1167"/>
      <c r="DBU44" s="1168"/>
      <c r="DBV44" s="1168"/>
      <c r="DBW44" s="1166"/>
      <c r="DBX44" s="1167"/>
      <c r="DBY44" s="1168"/>
      <c r="DBZ44" s="1168"/>
      <c r="DCA44" s="1166"/>
      <c r="DCB44" s="1167"/>
      <c r="DCC44" s="1168"/>
      <c r="DCD44" s="1168"/>
      <c r="DCE44" s="1166"/>
      <c r="DCF44" s="1167"/>
      <c r="DCG44" s="1168"/>
      <c r="DCH44" s="1168"/>
      <c r="DCI44" s="1166"/>
      <c r="DCJ44" s="1167"/>
      <c r="DCK44" s="1168"/>
      <c r="DCL44" s="1168"/>
      <c r="DCM44" s="1166"/>
      <c r="DCN44" s="1167"/>
      <c r="DCO44" s="1168"/>
      <c r="DCP44" s="1168"/>
      <c r="DCQ44" s="1166"/>
      <c r="DCR44" s="1167"/>
      <c r="DCS44" s="1168"/>
      <c r="DCT44" s="1168"/>
      <c r="DCU44" s="1166"/>
      <c r="DCV44" s="1167"/>
      <c r="DCW44" s="1168"/>
      <c r="DCX44" s="1168"/>
      <c r="DCY44" s="1166"/>
      <c r="DCZ44" s="1167"/>
      <c r="DDA44" s="1168"/>
      <c r="DDB44" s="1168"/>
      <c r="DDC44" s="1166"/>
      <c r="DDD44" s="1167"/>
      <c r="DDE44" s="1168"/>
      <c r="DDF44" s="1168"/>
      <c r="DDG44" s="1166"/>
      <c r="DDH44" s="1167"/>
      <c r="DDI44" s="1168"/>
      <c r="DDJ44" s="1168"/>
      <c r="DDK44" s="1166"/>
      <c r="DDL44" s="1167"/>
      <c r="DDM44" s="1168"/>
      <c r="DDN44" s="1168"/>
      <c r="DDO44" s="1166"/>
      <c r="DDP44" s="1167"/>
      <c r="DDQ44" s="1168"/>
      <c r="DDR44" s="1168"/>
      <c r="DDS44" s="1166"/>
      <c r="DDT44" s="1167"/>
      <c r="DDU44" s="1168"/>
      <c r="DDV44" s="1168"/>
      <c r="DDW44" s="1166"/>
      <c r="DDX44" s="1167"/>
      <c r="DDY44" s="1168"/>
      <c r="DDZ44" s="1168"/>
      <c r="DEA44" s="1166"/>
      <c r="DEB44" s="1167"/>
      <c r="DEC44" s="1168"/>
      <c r="DED44" s="1168"/>
      <c r="DEE44" s="1166"/>
      <c r="DEF44" s="1167"/>
      <c r="DEG44" s="1168"/>
      <c r="DEH44" s="1168"/>
      <c r="DEI44" s="1166"/>
      <c r="DEJ44" s="1167"/>
      <c r="DEK44" s="1168"/>
      <c r="DEL44" s="1168"/>
      <c r="DEM44" s="1166"/>
      <c r="DEN44" s="1167"/>
      <c r="DEO44" s="1168"/>
      <c r="DEP44" s="1168"/>
      <c r="DEQ44" s="1166"/>
      <c r="DER44" s="1167"/>
      <c r="DES44" s="1168"/>
      <c r="DET44" s="1168"/>
      <c r="DEU44" s="1166"/>
      <c r="DEV44" s="1167"/>
      <c r="DEW44" s="1168"/>
      <c r="DEX44" s="1168"/>
      <c r="DEY44" s="1166"/>
      <c r="DEZ44" s="1167"/>
      <c r="DFA44" s="1168"/>
      <c r="DFB44" s="1168"/>
      <c r="DFC44" s="1166"/>
      <c r="DFD44" s="1167"/>
      <c r="DFE44" s="1168"/>
      <c r="DFF44" s="1168"/>
      <c r="DFG44" s="1166"/>
      <c r="DFH44" s="1167"/>
      <c r="DFI44" s="1168"/>
      <c r="DFJ44" s="1168"/>
      <c r="DFK44" s="1166"/>
      <c r="DFL44" s="1167"/>
      <c r="DFM44" s="1168"/>
      <c r="DFN44" s="1168"/>
      <c r="DFO44" s="1166"/>
      <c r="DFP44" s="1167"/>
      <c r="DFQ44" s="1168"/>
      <c r="DFR44" s="1168"/>
      <c r="DFS44" s="1166"/>
      <c r="DFT44" s="1167"/>
      <c r="DFU44" s="1168"/>
      <c r="DFV44" s="1168"/>
      <c r="DFW44" s="1166"/>
      <c r="DFX44" s="1167"/>
      <c r="DFY44" s="1168"/>
      <c r="DFZ44" s="1168"/>
      <c r="DGA44" s="1166"/>
      <c r="DGB44" s="1167"/>
      <c r="DGC44" s="1168"/>
      <c r="DGD44" s="1168"/>
      <c r="DGE44" s="1166"/>
      <c r="DGF44" s="1167"/>
      <c r="DGG44" s="1168"/>
      <c r="DGH44" s="1168"/>
      <c r="DGI44" s="1166"/>
      <c r="DGJ44" s="1167"/>
      <c r="DGK44" s="1168"/>
      <c r="DGL44" s="1168"/>
      <c r="DGM44" s="1166"/>
      <c r="DGN44" s="1167"/>
      <c r="DGO44" s="1168"/>
      <c r="DGP44" s="1168"/>
      <c r="DGQ44" s="1166"/>
      <c r="DGR44" s="1167"/>
      <c r="DGS44" s="1168"/>
      <c r="DGT44" s="1168"/>
      <c r="DGU44" s="1166"/>
      <c r="DGV44" s="1167"/>
      <c r="DGW44" s="1168"/>
      <c r="DGX44" s="1168"/>
      <c r="DGY44" s="1166"/>
      <c r="DGZ44" s="1167"/>
      <c r="DHA44" s="1168"/>
      <c r="DHB44" s="1168"/>
      <c r="DHC44" s="1166"/>
      <c r="DHD44" s="1167"/>
      <c r="DHE44" s="1168"/>
      <c r="DHF44" s="1168"/>
      <c r="DHG44" s="1166"/>
      <c r="DHH44" s="1167"/>
      <c r="DHI44" s="1168"/>
      <c r="DHJ44" s="1168"/>
      <c r="DHK44" s="1166"/>
      <c r="DHL44" s="1167"/>
      <c r="DHM44" s="1168"/>
      <c r="DHN44" s="1168"/>
      <c r="DHO44" s="1166"/>
      <c r="DHP44" s="1167"/>
      <c r="DHQ44" s="1168"/>
      <c r="DHR44" s="1168"/>
      <c r="DHS44" s="1166"/>
      <c r="DHT44" s="1167"/>
      <c r="DHU44" s="1168"/>
      <c r="DHV44" s="1168"/>
      <c r="DHW44" s="1166"/>
      <c r="DHX44" s="1167"/>
      <c r="DHY44" s="1168"/>
      <c r="DHZ44" s="1168"/>
      <c r="DIA44" s="1166"/>
      <c r="DIB44" s="1167"/>
      <c r="DIC44" s="1168"/>
      <c r="DID44" s="1168"/>
      <c r="DIE44" s="1166"/>
      <c r="DIF44" s="1167"/>
      <c r="DIG44" s="1168"/>
      <c r="DIH44" s="1168"/>
      <c r="DII44" s="1166"/>
      <c r="DIJ44" s="1167"/>
      <c r="DIK44" s="1168"/>
      <c r="DIL44" s="1168"/>
      <c r="DIM44" s="1166"/>
      <c r="DIN44" s="1167"/>
      <c r="DIO44" s="1168"/>
      <c r="DIP44" s="1168"/>
      <c r="DIQ44" s="1166"/>
      <c r="DIR44" s="1167"/>
      <c r="DIS44" s="1168"/>
      <c r="DIT44" s="1168"/>
      <c r="DIU44" s="1166"/>
      <c r="DIV44" s="1167"/>
      <c r="DIW44" s="1168"/>
      <c r="DIX44" s="1168"/>
      <c r="DIY44" s="1166"/>
      <c r="DIZ44" s="1167"/>
      <c r="DJA44" s="1168"/>
      <c r="DJB44" s="1168"/>
      <c r="DJC44" s="1166"/>
      <c r="DJD44" s="1167"/>
      <c r="DJE44" s="1168"/>
      <c r="DJF44" s="1168"/>
      <c r="DJG44" s="1166"/>
      <c r="DJH44" s="1167"/>
      <c r="DJI44" s="1168"/>
      <c r="DJJ44" s="1168"/>
      <c r="DJK44" s="1166"/>
      <c r="DJL44" s="1167"/>
      <c r="DJM44" s="1168"/>
      <c r="DJN44" s="1168"/>
      <c r="DJO44" s="1166"/>
      <c r="DJP44" s="1167"/>
      <c r="DJQ44" s="1168"/>
      <c r="DJR44" s="1168"/>
      <c r="DJS44" s="1166"/>
      <c r="DJT44" s="1167"/>
      <c r="DJU44" s="1168"/>
      <c r="DJV44" s="1168"/>
      <c r="DJW44" s="1166"/>
      <c r="DJX44" s="1167"/>
      <c r="DJY44" s="1168"/>
      <c r="DJZ44" s="1168"/>
      <c r="DKA44" s="1166"/>
      <c r="DKB44" s="1167"/>
      <c r="DKC44" s="1168"/>
      <c r="DKD44" s="1168"/>
      <c r="DKE44" s="1166"/>
      <c r="DKF44" s="1167"/>
      <c r="DKG44" s="1168"/>
      <c r="DKH44" s="1168"/>
      <c r="DKI44" s="1166"/>
      <c r="DKJ44" s="1167"/>
      <c r="DKK44" s="1168"/>
      <c r="DKL44" s="1168"/>
      <c r="DKM44" s="1166"/>
      <c r="DKN44" s="1167"/>
      <c r="DKO44" s="1168"/>
      <c r="DKP44" s="1168"/>
      <c r="DKQ44" s="1166"/>
      <c r="DKR44" s="1167"/>
      <c r="DKS44" s="1168"/>
      <c r="DKT44" s="1168"/>
      <c r="DKU44" s="1166"/>
      <c r="DKV44" s="1167"/>
      <c r="DKW44" s="1168"/>
      <c r="DKX44" s="1168"/>
      <c r="DKY44" s="1166"/>
      <c r="DKZ44" s="1167"/>
      <c r="DLA44" s="1168"/>
      <c r="DLB44" s="1168"/>
      <c r="DLC44" s="1166"/>
      <c r="DLD44" s="1167"/>
      <c r="DLE44" s="1168"/>
      <c r="DLF44" s="1168"/>
      <c r="DLG44" s="1166"/>
      <c r="DLH44" s="1167"/>
      <c r="DLI44" s="1168"/>
      <c r="DLJ44" s="1168"/>
      <c r="DLK44" s="1166"/>
      <c r="DLL44" s="1167"/>
      <c r="DLM44" s="1168"/>
      <c r="DLN44" s="1168"/>
      <c r="DLO44" s="1166"/>
      <c r="DLP44" s="1167"/>
      <c r="DLQ44" s="1168"/>
      <c r="DLR44" s="1168"/>
      <c r="DLS44" s="1166"/>
      <c r="DLT44" s="1167"/>
      <c r="DLU44" s="1168"/>
      <c r="DLV44" s="1168"/>
      <c r="DLW44" s="1166"/>
      <c r="DLX44" s="1167"/>
      <c r="DLY44" s="1168"/>
      <c r="DLZ44" s="1168"/>
      <c r="DMA44" s="1166"/>
      <c r="DMB44" s="1167"/>
      <c r="DMC44" s="1168"/>
      <c r="DMD44" s="1168"/>
      <c r="DME44" s="1166"/>
      <c r="DMF44" s="1167"/>
      <c r="DMG44" s="1168"/>
      <c r="DMH44" s="1168"/>
      <c r="DMI44" s="1166"/>
      <c r="DMJ44" s="1167"/>
      <c r="DMK44" s="1168"/>
      <c r="DML44" s="1168"/>
      <c r="DMM44" s="1166"/>
      <c r="DMN44" s="1167"/>
      <c r="DMO44" s="1168"/>
      <c r="DMP44" s="1168"/>
      <c r="DMQ44" s="1166"/>
      <c r="DMR44" s="1167"/>
      <c r="DMS44" s="1168"/>
      <c r="DMT44" s="1168"/>
      <c r="DMU44" s="1166"/>
      <c r="DMV44" s="1167"/>
      <c r="DMW44" s="1168"/>
      <c r="DMX44" s="1168"/>
      <c r="DMY44" s="1166"/>
      <c r="DMZ44" s="1167"/>
      <c r="DNA44" s="1168"/>
      <c r="DNB44" s="1168"/>
      <c r="DNC44" s="1166"/>
      <c r="DND44" s="1167"/>
      <c r="DNE44" s="1168"/>
      <c r="DNF44" s="1168"/>
      <c r="DNG44" s="1166"/>
      <c r="DNH44" s="1167"/>
      <c r="DNI44" s="1168"/>
      <c r="DNJ44" s="1168"/>
      <c r="DNK44" s="1166"/>
      <c r="DNL44" s="1167"/>
      <c r="DNM44" s="1168"/>
      <c r="DNN44" s="1168"/>
      <c r="DNO44" s="1166"/>
      <c r="DNP44" s="1167"/>
      <c r="DNQ44" s="1168"/>
      <c r="DNR44" s="1168"/>
      <c r="DNS44" s="1166"/>
      <c r="DNT44" s="1167"/>
      <c r="DNU44" s="1168"/>
      <c r="DNV44" s="1168"/>
      <c r="DNW44" s="1166"/>
      <c r="DNX44" s="1167"/>
      <c r="DNY44" s="1168"/>
      <c r="DNZ44" s="1168"/>
      <c r="DOA44" s="1166"/>
      <c r="DOB44" s="1167"/>
      <c r="DOC44" s="1168"/>
      <c r="DOD44" s="1168"/>
      <c r="DOE44" s="1166"/>
      <c r="DOF44" s="1167"/>
      <c r="DOG44" s="1168"/>
      <c r="DOH44" s="1168"/>
      <c r="DOI44" s="1166"/>
      <c r="DOJ44" s="1167"/>
      <c r="DOK44" s="1168"/>
      <c r="DOL44" s="1168"/>
      <c r="DOM44" s="1166"/>
      <c r="DON44" s="1167"/>
      <c r="DOO44" s="1168"/>
      <c r="DOP44" s="1168"/>
      <c r="DOQ44" s="1166"/>
      <c r="DOR44" s="1167"/>
      <c r="DOS44" s="1168"/>
      <c r="DOT44" s="1168"/>
      <c r="DOU44" s="1166"/>
      <c r="DOV44" s="1167"/>
      <c r="DOW44" s="1168"/>
      <c r="DOX44" s="1168"/>
      <c r="DOY44" s="1166"/>
      <c r="DOZ44" s="1167"/>
      <c r="DPA44" s="1168"/>
      <c r="DPB44" s="1168"/>
      <c r="DPC44" s="1166"/>
      <c r="DPD44" s="1167"/>
      <c r="DPE44" s="1168"/>
      <c r="DPF44" s="1168"/>
      <c r="DPG44" s="1166"/>
      <c r="DPH44" s="1167"/>
      <c r="DPI44" s="1168"/>
      <c r="DPJ44" s="1168"/>
      <c r="DPK44" s="1166"/>
      <c r="DPL44" s="1167"/>
      <c r="DPM44" s="1168"/>
      <c r="DPN44" s="1168"/>
      <c r="DPO44" s="1166"/>
      <c r="DPP44" s="1167"/>
      <c r="DPQ44" s="1168"/>
      <c r="DPR44" s="1168"/>
      <c r="DPS44" s="1166"/>
      <c r="DPT44" s="1167"/>
      <c r="DPU44" s="1168"/>
      <c r="DPV44" s="1168"/>
      <c r="DPW44" s="1166"/>
      <c r="DPX44" s="1167"/>
      <c r="DPY44" s="1168"/>
      <c r="DPZ44" s="1168"/>
      <c r="DQA44" s="1166"/>
      <c r="DQB44" s="1167"/>
      <c r="DQC44" s="1168"/>
      <c r="DQD44" s="1168"/>
      <c r="DQE44" s="1166"/>
      <c r="DQF44" s="1167"/>
      <c r="DQG44" s="1168"/>
      <c r="DQH44" s="1168"/>
      <c r="DQI44" s="1166"/>
      <c r="DQJ44" s="1167"/>
      <c r="DQK44" s="1168"/>
      <c r="DQL44" s="1168"/>
      <c r="DQM44" s="1166"/>
      <c r="DQN44" s="1167"/>
      <c r="DQO44" s="1168"/>
      <c r="DQP44" s="1168"/>
      <c r="DQQ44" s="1166"/>
      <c r="DQR44" s="1167"/>
      <c r="DQS44" s="1168"/>
      <c r="DQT44" s="1168"/>
      <c r="DQU44" s="1166"/>
      <c r="DQV44" s="1167"/>
      <c r="DQW44" s="1168"/>
      <c r="DQX44" s="1168"/>
      <c r="DQY44" s="1166"/>
      <c r="DQZ44" s="1167"/>
      <c r="DRA44" s="1168"/>
      <c r="DRB44" s="1168"/>
      <c r="DRC44" s="1166"/>
      <c r="DRD44" s="1167"/>
      <c r="DRE44" s="1168"/>
      <c r="DRF44" s="1168"/>
      <c r="DRG44" s="1166"/>
      <c r="DRH44" s="1167"/>
      <c r="DRI44" s="1168"/>
      <c r="DRJ44" s="1168"/>
      <c r="DRK44" s="1166"/>
      <c r="DRL44" s="1167"/>
      <c r="DRM44" s="1168"/>
      <c r="DRN44" s="1168"/>
      <c r="DRO44" s="1166"/>
      <c r="DRP44" s="1167"/>
      <c r="DRQ44" s="1168"/>
      <c r="DRR44" s="1168"/>
      <c r="DRS44" s="1166"/>
      <c r="DRT44" s="1167"/>
      <c r="DRU44" s="1168"/>
      <c r="DRV44" s="1168"/>
      <c r="DRW44" s="1166"/>
      <c r="DRX44" s="1167"/>
      <c r="DRY44" s="1168"/>
      <c r="DRZ44" s="1168"/>
      <c r="DSA44" s="1166"/>
      <c r="DSB44" s="1167"/>
      <c r="DSC44" s="1168"/>
      <c r="DSD44" s="1168"/>
      <c r="DSE44" s="1166"/>
      <c r="DSF44" s="1167"/>
      <c r="DSG44" s="1168"/>
      <c r="DSH44" s="1168"/>
      <c r="DSI44" s="1166"/>
      <c r="DSJ44" s="1167"/>
      <c r="DSK44" s="1168"/>
      <c r="DSL44" s="1168"/>
      <c r="DSM44" s="1166"/>
      <c r="DSN44" s="1167"/>
      <c r="DSO44" s="1168"/>
      <c r="DSP44" s="1168"/>
      <c r="DSQ44" s="1166"/>
      <c r="DSR44" s="1167"/>
      <c r="DSS44" s="1168"/>
      <c r="DST44" s="1168"/>
      <c r="DSU44" s="1166"/>
      <c r="DSV44" s="1167"/>
      <c r="DSW44" s="1168"/>
      <c r="DSX44" s="1168"/>
      <c r="DSY44" s="1166"/>
      <c r="DSZ44" s="1167"/>
      <c r="DTA44" s="1168"/>
      <c r="DTB44" s="1168"/>
      <c r="DTC44" s="1166"/>
      <c r="DTD44" s="1167"/>
      <c r="DTE44" s="1168"/>
      <c r="DTF44" s="1168"/>
      <c r="DTG44" s="1166"/>
      <c r="DTH44" s="1167"/>
      <c r="DTI44" s="1168"/>
      <c r="DTJ44" s="1168"/>
      <c r="DTK44" s="1166"/>
      <c r="DTL44" s="1167"/>
      <c r="DTM44" s="1168"/>
      <c r="DTN44" s="1168"/>
      <c r="DTO44" s="1166"/>
      <c r="DTP44" s="1167"/>
      <c r="DTQ44" s="1168"/>
      <c r="DTR44" s="1168"/>
      <c r="DTS44" s="1166"/>
      <c r="DTT44" s="1167"/>
      <c r="DTU44" s="1168"/>
      <c r="DTV44" s="1168"/>
      <c r="DTW44" s="1166"/>
      <c r="DTX44" s="1167"/>
      <c r="DTY44" s="1168"/>
      <c r="DTZ44" s="1168"/>
      <c r="DUA44" s="1166"/>
      <c r="DUB44" s="1167"/>
      <c r="DUC44" s="1168"/>
      <c r="DUD44" s="1168"/>
      <c r="DUE44" s="1166"/>
      <c r="DUF44" s="1167"/>
      <c r="DUG44" s="1168"/>
      <c r="DUH44" s="1168"/>
      <c r="DUI44" s="1166"/>
      <c r="DUJ44" s="1167"/>
      <c r="DUK44" s="1168"/>
      <c r="DUL44" s="1168"/>
      <c r="DUM44" s="1166"/>
      <c r="DUN44" s="1167"/>
      <c r="DUO44" s="1168"/>
      <c r="DUP44" s="1168"/>
      <c r="DUQ44" s="1166"/>
      <c r="DUR44" s="1167"/>
      <c r="DUS44" s="1168"/>
      <c r="DUT44" s="1168"/>
      <c r="DUU44" s="1166"/>
      <c r="DUV44" s="1167"/>
      <c r="DUW44" s="1168"/>
      <c r="DUX44" s="1168"/>
      <c r="DUY44" s="1166"/>
      <c r="DUZ44" s="1167"/>
      <c r="DVA44" s="1168"/>
      <c r="DVB44" s="1168"/>
      <c r="DVC44" s="1166"/>
      <c r="DVD44" s="1167"/>
      <c r="DVE44" s="1168"/>
      <c r="DVF44" s="1168"/>
      <c r="DVG44" s="1166"/>
      <c r="DVH44" s="1167"/>
      <c r="DVI44" s="1168"/>
      <c r="DVJ44" s="1168"/>
      <c r="DVK44" s="1166"/>
      <c r="DVL44" s="1167"/>
      <c r="DVM44" s="1168"/>
      <c r="DVN44" s="1168"/>
      <c r="DVO44" s="1166"/>
      <c r="DVP44" s="1167"/>
      <c r="DVQ44" s="1168"/>
      <c r="DVR44" s="1168"/>
      <c r="DVS44" s="1166"/>
      <c r="DVT44" s="1167"/>
      <c r="DVU44" s="1168"/>
      <c r="DVV44" s="1168"/>
      <c r="DVW44" s="1166"/>
      <c r="DVX44" s="1167"/>
      <c r="DVY44" s="1168"/>
      <c r="DVZ44" s="1168"/>
      <c r="DWA44" s="1166"/>
      <c r="DWB44" s="1167"/>
      <c r="DWC44" s="1168"/>
      <c r="DWD44" s="1168"/>
      <c r="DWE44" s="1166"/>
      <c r="DWF44" s="1167"/>
      <c r="DWG44" s="1168"/>
      <c r="DWH44" s="1168"/>
      <c r="DWI44" s="1166"/>
      <c r="DWJ44" s="1167"/>
      <c r="DWK44" s="1168"/>
      <c r="DWL44" s="1168"/>
      <c r="DWM44" s="1166"/>
      <c r="DWN44" s="1167"/>
      <c r="DWO44" s="1168"/>
      <c r="DWP44" s="1168"/>
      <c r="DWQ44" s="1166"/>
      <c r="DWR44" s="1167"/>
      <c r="DWS44" s="1168"/>
      <c r="DWT44" s="1168"/>
      <c r="DWU44" s="1166"/>
      <c r="DWV44" s="1167"/>
      <c r="DWW44" s="1168"/>
      <c r="DWX44" s="1168"/>
      <c r="DWY44" s="1166"/>
      <c r="DWZ44" s="1167"/>
      <c r="DXA44" s="1168"/>
      <c r="DXB44" s="1168"/>
      <c r="DXC44" s="1166"/>
      <c r="DXD44" s="1167"/>
      <c r="DXE44" s="1168"/>
      <c r="DXF44" s="1168"/>
      <c r="DXG44" s="1166"/>
      <c r="DXH44" s="1167"/>
      <c r="DXI44" s="1168"/>
      <c r="DXJ44" s="1168"/>
      <c r="DXK44" s="1166"/>
      <c r="DXL44" s="1167"/>
      <c r="DXM44" s="1168"/>
      <c r="DXN44" s="1168"/>
      <c r="DXO44" s="1166"/>
      <c r="DXP44" s="1167"/>
      <c r="DXQ44" s="1168"/>
      <c r="DXR44" s="1168"/>
      <c r="DXS44" s="1166"/>
      <c r="DXT44" s="1167"/>
      <c r="DXU44" s="1168"/>
      <c r="DXV44" s="1168"/>
      <c r="DXW44" s="1166"/>
      <c r="DXX44" s="1167"/>
      <c r="DXY44" s="1168"/>
      <c r="DXZ44" s="1168"/>
      <c r="DYA44" s="1166"/>
      <c r="DYB44" s="1167"/>
      <c r="DYC44" s="1168"/>
      <c r="DYD44" s="1168"/>
      <c r="DYE44" s="1166"/>
      <c r="DYF44" s="1167"/>
      <c r="DYG44" s="1168"/>
      <c r="DYH44" s="1168"/>
      <c r="DYI44" s="1166"/>
      <c r="DYJ44" s="1167"/>
      <c r="DYK44" s="1168"/>
      <c r="DYL44" s="1168"/>
      <c r="DYM44" s="1166"/>
      <c r="DYN44" s="1167"/>
      <c r="DYO44" s="1168"/>
      <c r="DYP44" s="1168"/>
      <c r="DYQ44" s="1166"/>
      <c r="DYR44" s="1167"/>
      <c r="DYS44" s="1168"/>
      <c r="DYT44" s="1168"/>
      <c r="DYU44" s="1166"/>
      <c r="DYV44" s="1167"/>
      <c r="DYW44" s="1168"/>
      <c r="DYX44" s="1168"/>
      <c r="DYY44" s="1166"/>
      <c r="DYZ44" s="1167"/>
      <c r="DZA44" s="1168"/>
      <c r="DZB44" s="1168"/>
      <c r="DZC44" s="1166"/>
      <c r="DZD44" s="1167"/>
      <c r="DZE44" s="1168"/>
      <c r="DZF44" s="1168"/>
      <c r="DZG44" s="1166"/>
      <c r="DZH44" s="1167"/>
      <c r="DZI44" s="1168"/>
      <c r="DZJ44" s="1168"/>
      <c r="DZK44" s="1166"/>
      <c r="DZL44" s="1167"/>
      <c r="DZM44" s="1168"/>
      <c r="DZN44" s="1168"/>
      <c r="DZO44" s="1166"/>
      <c r="DZP44" s="1167"/>
      <c r="DZQ44" s="1168"/>
      <c r="DZR44" s="1168"/>
      <c r="DZS44" s="1166"/>
      <c r="DZT44" s="1167"/>
      <c r="DZU44" s="1168"/>
      <c r="DZV44" s="1168"/>
      <c r="DZW44" s="1166"/>
      <c r="DZX44" s="1167"/>
      <c r="DZY44" s="1168"/>
      <c r="DZZ44" s="1168"/>
      <c r="EAA44" s="1166"/>
      <c r="EAB44" s="1167"/>
      <c r="EAC44" s="1168"/>
      <c r="EAD44" s="1168"/>
      <c r="EAE44" s="1166"/>
      <c r="EAF44" s="1167"/>
      <c r="EAG44" s="1168"/>
      <c r="EAH44" s="1168"/>
      <c r="EAI44" s="1166"/>
      <c r="EAJ44" s="1167"/>
      <c r="EAK44" s="1168"/>
      <c r="EAL44" s="1168"/>
      <c r="EAM44" s="1166"/>
      <c r="EAN44" s="1167"/>
      <c r="EAO44" s="1168"/>
      <c r="EAP44" s="1168"/>
      <c r="EAQ44" s="1166"/>
      <c r="EAR44" s="1167"/>
      <c r="EAS44" s="1168"/>
      <c r="EAT44" s="1168"/>
      <c r="EAU44" s="1166"/>
      <c r="EAV44" s="1167"/>
      <c r="EAW44" s="1168"/>
      <c r="EAX44" s="1168"/>
      <c r="EAY44" s="1166"/>
      <c r="EAZ44" s="1167"/>
      <c r="EBA44" s="1168"/>
      <c r="EBB44" s="1168"/>
      <c r="EBC44" s="1166"/>
      <c r="EBD44" s="1167"/>
      <c r="EBE44" s="1168"/>
      <c r="EBF44" s="1168"/>
      <c r="EBG44" s="1166"/>
      <c r="EBH44" s="1167"/>
      <c r="EBI44" s="1168"/>
      <c r="EBJ44" s="1168"/>
      <c r="EBK44" s="1166"/>
      <c r="EBL44" s="1167"/>
      <c r="EBM44" s="1168"/>
      <c r="EBN44" s="1168"/>
      <c r="EBO44" s="1166"/>
      <c r="EBP44" s="1167"/>
      <c r="EBQ44" s="1168"/>
      <c r="EBR44" s="1168"/>
      <c r="EBS44" s="1166"/>
      <c r="EBT44" s="1167"/>
      <c r="EBU44" s="1168"/>
      <c r="EBV44" s="1168"/>
      <c r="EBW44" s="1166"/>
      <c r="EBX44" s="1167"/>
      <c r="EBY44" s="1168"/>
      <c r="EBZ44" s="1168"/>
      <c r="ECA44" s="1166"/>
      <c r="ECB44" s="1167"/>
      <c r="ECC44" s="1168"/>
      <c r="ECD44" s="1168"/>
      <c r="ECE44" s="1166"/>
      <c r="ECF44" s="1167"/>
      <c r="ECG44" s="1168"/>
      <c r="ECH44" s="1168"/>
      <c r="ECI44" s="1166"/>
      <c r="ECJ44" s="1167"/>
      <c r="ECK44" s="1168"/>
      <c r="ECL44" s="1168"/>
      <c r="ECM44" s="1166"/>
      <c r="ECN44" s="1167"/>
      <c r="ECO44" s="1168"/>
      <c r="ECP44" s="1168"/>
      <c r="ECQ44" s="1166"/>
      <c r="ECR44" s="1167"/>
      <c r="ECS44" s="1168"/>
      <c r="ECT44" s="1168"/>
      <c r="ECU44" s="1166"/>
      <c r="ECV44" s="1167"/>
      <c r="ECW44" s="1168"/>
      <c r="ECX44" s="1168"/>
      <c r="ECY44" s="1166"/>
      <c r="ECZ44" s="1167"/>
      <c r="EDA44" s="1168"/>
      <c r="EDB44" s="1168"/>
      <c r="EDC44" s="1166"/>
      <c r="EDD44" s="1167"/>
      <c r="EDE44" s="1168"/>
      <c r="EDF44" s="1168"/>
      <c r="EDG44" s="1166"/>
      <c r="EDH44" s="1167"/>
      <c r="EDI44" s="1168"/>
      <c r="EDJ44" s="1168"/>
      <c r="EDK44" s="1166"/>
      <c r="EDL44" s="1167"/>
      <c r="EDM44" s="1168"/>
      <c r="EDN44" s="1168"/>
      <c r="EDO44" s="1166"/>
      <c r="EDP44" s="1167"/>
      <c r="EDQ44" s="1168"/>
      <c r="EDR44" s="1168"/>
      <c r="EDS44" s="1166"/>
      <c r="EDT44" s="1167"/>
      <c r="EDU44" s="1168"/>
      <c r="EDV44" s="1168"/>
      <c r="EDW44" s="1166"/>
      <c r="EDX44" s="1167"/>
      <c r="EDY44" s="1168"/>
      <c r="EDZ44" s="1168"/>
      <c r="EEA44" s="1166"/>
      <c r="EEB44" s="1167"/>
      <c r="EEC44" s="1168"/>
      <c r="EED44" s="1168"/>
      <c r="EEE44" s="1166"/>
      <c r="EEF44" s="1167"/>
      <c r="EEG44" s="1168"/>
      <c r="EEH44" s="1168"/>
      <c r="EEI44" s="1166"/>
      <c r="EEJ44" s="1167"/>
      <c r="EEK44" s="1168"/>
      <c r="EEL44" s="1168"/>
      <c r="EEM44" s="1166"/>
      <c r="EEN44" s="1167"/>
      <c r="EEO44" s="1168"/>
      <c r="EEP44" s="1168"/>
      <c r="EEQ44" s="1166"/>
      <c r="EER44" s="1167"/>
      <c r="EES44" s="1168"/>
      <c r="EET44" s="1168"/>
      <c r="EEU44" s="1166"/>
      <c r="EEV44" s="1167"/>
      <c r="EEW44" s="1168"/>
      <c r="EEX44" s="1168"/>
      <c r="EEY44" s="1166"/>
      <c r="EEZ44" s="1167"/>
      <c r="EFA44" s="1168"/>
      <c r="EFB44" s="1168"/>
      <c r="EFC44" s="1166"/>
      <c r="EFD44" s="1167"/>
      <c r="EFE44" s="1168"/>
      <c r="EFF44" s="1168"/>
      <c r="EFG44" s="1166"/>
      <c r="EFH44" s="1167"/>
      <c r="EFI44" s="1168"/>
      <c r="EFJ44" s="1168"/>
      <c r="EFK44" s="1166"/>
      <c r="EFL44" s="1167"/>
      <c r="EFM44" s="1168"/>
      <c r="EFN44" s="1168"/>
      <c r="EFO44" s="1166"/>
      <c r="EFP44" s="1167"/>
      <c r="EFQ44" s="1168"/>
      <c r="EFR44" s="1168"/>
      <c r="EFS44" s="1166"/>
      <c r="EFT44" s="1167"/>
      <c r="EFU44" s="1168"/>
      <c r="EFV44" s="1168"/>
      <c r="EFW44" s="1166"/>
      <c r="EFX44" s="1167"/>
      <c r="EFY44" s="1168"/>
      <c r="EFZ44" s="1168"/>
      <c r="EGA44" s="1166"/>
      <c r="EGB44" s="1167"/>
      <c r="EGC44" s="1168"/>
      <c r="EGD44" s="1168"/>
      <c r="EGE44" s="1166"/>
      <c r="EGF44" s="1167"/>
      <c r="EGG44" s="1168"/>
      <c r="EGH44" s="1168"/>
      <c r="EGI44" s="1166"/>
      <c r="EGJ44" s="1167"/>
      <c r="EGK44" s="1168"/>
      <c r="EGL44" s="1168"/>
      <c r="EGM44" s="1166"/>
      <c r="EGN44" s="1167"/>
      <c r="EGO44" s="1168"/>
      <c r="EGP44" s="1168"/>
      <c r="EGQ44" s="1166"/>
      <c r="EGR44" s="1167"/>
      <c r="EGS44" s="1168"/>
      <c r="EGT44" s="1168"/>
      <c r="EGU44" s="1166"/>
      <c r="EGV44" s="1167"/>
      <c r="EGW44" s="1168"/>
      <c r="EGX44" s="1168"/>
      <c r="EGY44" s="1166"/>
      <c r="EGZ44" s="1167"/>
      <c r="EHA44" s="1168"/>
      <c r="EHB44" s="1168"/>
      <c r="EHC44" s="1166"/>
      <c r="EHD44" s="1167"/>
      <c r="EHE44" s="1168"/>
      <c r="EHF44" s="1168"/>
      <c r="EHG44" s="1166"/>
      <c r="EHH44" s="1167"/>
      <c r="EHI44" s="1168"/>
      <c r="EHJ44" s="1168"/>
      <c r="EHK44" s="1166"/>
      <c r="EHL44" s="1167"/>
      <c r="EHM44" s="1168"/>
      <c r="EHN44" s="1168"/>
      <c r="EHO44" s="1166"/>
      <c r="EHP44" s="1167"/>
      <c r="EHQ44" s="1168"/>
      <c r="EHR44" s="1168"/>
      <c r="EHS44" s="1166"/>
      <c r="EHT44" s="1167"/>
      <c r="EHU44" s="1168"/>
      <c r="EHV44" s="1168"/>
      <c r="EHW44" s="1166"/>
      <c r="EHX44" s="1167"/>
      <c r="EHY44" s="1168"/>
      <c r="EHZ44" s="1168"/>
      <c r="EIA44" s="1166"/>
      <c r="EIB44" s="1167"/>
      <c r="EIC44" s="1168"/>
      <c r="EID44" s="1168"/>
      <c r="EIE44" s="1166"/>
      <c r="EIF44" s="1167"/>
      <c r="EIG44" s="1168"/>
      <c r="EIH44" s="1168"/>
      <c r="EII44" s="1166"/>
      <c r="EIJ44" s="1167"/>
      <c r="EIK44" s="1168"/>
      <c r="EIL44" s="1168"/>
      <c r="EIM44" s="1166"/>
      <c r="EIN44" s="1167"/>
      <c r="EIO44" s="1168"/>
      <c r="EIP44" s="1168"/>
      <c r="EIQ44" s="1166"/>
      <c r="EIR44" s="1167"/>
      <c r="EIS44" s="1168"/>
      <c r="EIT44" s="1168"/>
      <c r="EIU44" s="1166"/>
      <c r="EIV44" s="1167"/>
      <c r="EIW44" s="1168"/>
      <c r="EIX44" s="1168"/>
      <c r="EIY44" s="1166"/>
      <c r="EIZ44" s="1167"/>
      <c r="EJA44" s="1168"/>
      <c r="EJB44" s="1168"/>
      <c r="EJC44" s="1166"/>
      <c r="EJD44" s="1167"/>
      <c r="EJE44" s="1168"/>
      <c r="EJF44" s="1168"/>
      <c r="EJG44" s="1166"/>
      <c r="EJH44" s="1167"/>
      <c r="EJI44" s="1168"/>
      <c r="EJJ44" s="1168"/>
      <c r="EJK44" s="1166"/>
      <c r="EJL44" s="1167"/>
      <c r="EJM44" s="1168"/>
      <c r="EJN44" s="1168"/>
      <c r="EJO44" s="1166"/>
      <c r="EJP44" s="1167"/>
      <c r="EJQ44" s="1168"/>
      <c r="EJR44" s="1168"/>
      <c r="EJS44" s="1166"/>
      <c r="EJT44" s="1167"/>
      <c r="EJU44" s="1168"/>
      <c r="EJV44" s="1168"/>
      <c r="EJW44" s="1166"/>
      <c r="EJX44" s="1167"/>
      <c r="EJY44" s="1168"/>
      <c r="EJZ44" s="1168"/>
      <c r="EKA44" s="1166"/>
      <c r="EKB44" s="1167"/>
      <c r="EKC44" s="1168"/>
      <c r="EKD44" s="1168"/>
      <c r="EKE44" s="1166"/>
      <c r="EKF44" s="1167"/>
      <c r="EKG44" s="1168"/>
      <c r="EKH44" s="1168"/>
      <c r="EKI44" s="1166"/>
      <c r="EKJ44" s="1167"/>
      <c r="EKK44" s="1168"/>
      <c r="EKL44" s="1168"/>
      <c r="EKM44" s="1166"/>
      <c r="EKN44" s="1167"/>
      <c r="EKO44" s="1168"/>
      <c r="EKP44" s="1168"/>
      <c r="EKQ44" s="1166"/>
      <c r="EKR44" s="1167"/>
      <c r="EKS44" s="1168"/>
      <c r="EKT44" s="1168"/>
      <c r="EKU44" s="1166"/>
      <c r="EKV44" s="1167"/>
      <c r="EKW44" s="1168"/>
      <c r="EKX44" s="1168"/>
      <c r="EKY44" s="1166"/>
      <c r="EKZ44" s="1167"/>
      <c r="ELA44" s="1168"/>
      <c r="ELB44" s="1168"/>
      <c r="ELC44" s="1166"/>
      <c r="ELD44" s="1167"/>
      <c r="ELE44" s="1168"/>
      <c r="ELF44" s="1168"/>
      <c r="ELG44" s="1166"/>
      <c r="ELH44" s="1167"/>
      <c r="ELI44" s="1168"/>
      <c r="ELJ44" s="1168"/>
      <c r="ELK44" s="1166"/>
      <c r="ELL44" s="1167"/>
      <c r="ELM44" s="1168"/>
      <c r="ELN44" s="1168"/>
      <c r="ELO44" s="1166"/>
      <c r="ELP44" s="1167"/>
      <c r="ELQ44" s="1168"/>
      <c r="ELR44" s="1168"/>
      <c r="ELS44" s="1166"/>
      <c r="ELT44" s="1167"/>
      <c r="ELU44" s="1168"/>
      <c r="ELV44" s="1168"/>
      <c r="ELW44" s="1166"/>
      <c r="ELX44" s="1167"/>
      <c r="ELY44" s="1168"/>
      <c r="ELZ44" s="1168"/>
      <c r="EMA44" s="1166"/>
      <c r="EMB44" s="1167"/>
      <c r="EMC44" s="1168"/>
      <c r="EMD44" s="1168"/>
      <c r="EME44" s="1166"/>
      <c r="EMF44" s="1167"/>
      <c r="EMG44" s="1168"/>
      <c r="EMH44" s="1168"/>
      <c r="EMI44" s="1166"/>
      <c r="EMJ44" s="1167"/>
      <c r="EMK44" s="1168"/>
      <c r="EML44" s="1168"/>
      <c r="EMM44" s="1166"/>
      <c r="EMN44" s="1167"/>
      <c r="EMO44" s="1168"/>
      <c r="EMP44" s="1168"/>
      <c r="EMQ44" s="1166"/>
      <c r="EMR44" s="1167"/>
      <c r="EMS44" s="1168"/>
      <c r="EMT44" s="1168"/>
      <c r="EMU44" s="1166"/>
      <c r="EMV44" s="1167"/>
      <c r="EMW44" s="1168"/>
      <c r="EMX44" s="1168"/>
      <c r="EMY44" s="1166"/>
      <c r="EMZ44" s="1167"/>
      <c r="ENA44" s="1168"/>
      <c r="ENB44" s="1168"/>
      <c r="ENC44" s="1166"/>
      <c r="END44" s="1167"/>
      <c r="ENE44" s="1168"/>
      <c r="ENF44" s="1168"/>
      <c r="ENG44" s="1166"/>
      <c r="ENH44" s="1167"/>
      <c r="ENI44" s="1168"/>
      <c r="ENJ44" s="1168"/>
      <c r="ENK44" s="1166"/>
      <c r="ENL44" s="1167"/>
      <c r="ENM44" s="1168"/>
      <c r="ENN44" s="1168"/>
      <c r="ENO44" s="1166"/>
      <c r="ENP44" s="1167"/>
      <c r="ENQ44" s="1168"/>
      <c r="ENR44" s="1168"/>
      <c r="ENS44" s="1166"/>
      <c r="ENT44" s="1167"/>
      <c r="ENU44" s="1168"/>
      <c r="ENV44" s="1168"/>
      <c r="ENW44" s="1166"/>
      <c r="ENX44" s="1167"/>
      <c r="ENY44" s="1168"/>
      <c r="ENZ44" s="1168"/>
      <c r="EOA44" s="1166"/>
      <c r="EOB44" s="1167"/>
      <c r="EOC44" s="1168"/>
      <c r="EOD44" s="1168"/>
      <c r="EOE44" s="1166"/>
      <c r="EOF44" s="1167"/>
      <c r="EOG44" s="1168"/>
      <c r="EOH44" s="1168"/>
      <c r="EOI44" s="1166"/>
      <c r="EOJ44" s="1167"/>
      <c r="EOK44" s="1168"/>
      <c r="EOL44" s="1168"/>
      <c r="EOM44" s="1166"/>
      <c r="EON44" s="1167"/>
      <c r="EOO44" s="1168"/>
      <c r="EOP44" s="1168"/>
      <c r="EOQ44" s="1166"/>
      <c r="EOR44" s="1167"/>
      <c r="EOS44" s="1168"/>
      <c r="EOT44" s="1168"/>
      <c r="EOU44" s="1166"/>
      <c r="EOV44" s="1167"/>
      <c r="EOW44" s="1168"/>
      <c r="EOX44" s="1168"/>
      <c r="EOY44" s="1166"/>
      <c r="EOZ44" s="1167"/>
      <c r="EPA44" s="1168"/>
      <c r="EPB44" s="1168"/>
      <c r="EPC44" s="1166"/>
      <c r="EPD44" s="1167"/>
      <c r="EPE44" s="1168"/>
      <c r="EPF44" s="1168"/>
      <c r="EPG44" s="1166"/>
      <c r="EPH44" s="1167"/>
      <c r="EPI44" s="1168"/>
      <c r="EPJ44" s="1168"/>
      <c r="EPK44" s="1166"/>
      <c r="EPL44" s="1167"/>
      <c r="EPM44" s="1168"/>
      <c r="EPN44" s="1168"/>
      <c r="EPO44" s="1166"/>
      <c r="EPP44" s="1167"/>
      <c r="EPQ44" s="1168"/>
      <c r="EPR44" s="1168"/>
      <c r="EPS44" s="1166"/>
      <c r="EPT44" s="1167"/>
      <c r="EPU44" s="1168"/>
      <c r="EPV44" s="1168"/>
      <c r="EPW44" s="1166"/>
      <c r="EPX44" s="1167"/>
      <c r="EPY44" s="1168"/>
      <c r="EPZ44" s="1168"/>
      <c r="EQA44" s="1166"/>
      <c r="EQB44" s="1167"/>
      <c r="EQC44" s="1168"/>
      <c r="EQD44" s="1168"/>
      <c r="EQE44" s="1166"/>
      <c r="EQF44" s="1167"/>
      <c r="EQG44" s="1168"/>
      <c r="EQH44" s="1168"/>
      <c r="EQI44" s="1166"/>
      <c r="EQJ44" s="1167"/>
      <c r="EQK44" s="1168"/>
      <c r="EQL44" s="1168"/>
      <c r="EQM44" s="1166"/>
      <c r="EQN44" s="1167"/>
      <c r="EQO44" s="1168"/>
      <c r="EQP44" s="1168"/>
      <c r="EQQ44" s="1166"/>
      <c r="EQR44" s="1167"/>
      <c r="EQS44" s="1168"/>
      <c r="EQT44" s="1168"/>
      <c r="EQU44" s="1166"/>
      <c r="EQV44" s="1167"/>
      <c r="EQW44" s="1168"/>
      <c r="EQX44" s="1168"/>
      <c r="EQY44" s="1166"/>
      <c r="EQZ44" s="1167"/>
      <c r="ERA44" s="1168"/>
      <c r="ERB44" s="1168"/>
      <c r="ERC44" s="1166"/>
      <c r="ERD44" s="1167"/>
      <c r="ERE44" s="1168"/>
      <c r="ERF44" s="1168"/>
      <c r="ERG44" s="1166"/>
      <c r="ERH44" s="1167"/>
      <c r="ERI44" s="1168"/>
      <c r="ERJ44" s="1168"/>
      <c r="ERK44" s="1166"/>
      <c r="ERL44" s="1167"/>
      <c r="ERM44" s="1168"/>
      <c r="ERN44" s="1168"/>
      <c r="ERO44" s="1166"/>
      <c r="ERP44" s="1167"/>
      <c r="ERQ44" s="1168"/>
      <c r="ERR44" s="1168"/>
      <c r="ERS44" s="1166"/>
      <c r="ERT44" s="1167"/>
      <c r="ERU44" s="1168"/>
      <c r="ERV44" s="1168"/>
      <c r="ERW44" s="1166"/>
      <c r="ERX44" s="1167"/>
      <c r="ERY44" s="1168"/>
      <c r="ERZ44" s="1168"/>
      <c r="ESA44" s="1166"/>
      <c r="ESB44" s="1167"/>
      <c r="ESC44" s="1168"/>
      <c r="ESD44" s="1168"/>
      <c r="ESE44" s="1166"/>
      <c r="ESF44" s="1167"/>
      <c r="ESG44" s="1168"/>
      <c r="ESH44" s="1168"/>
      <c r="ESI44" s="1166"/>
      <c r="ESJ44" s="1167"/>
      <c r="ESK44" s="1168"/>
      <c r="ESL44" s="1168"/>
      <c r="ESM44" s="1166"/>
      <c r="ESN44" s="1167"/>
      <c r="ESO44" s="1168"/>
      <c r="ESP44" s="1168"/>
      <c r="ESQ44" s="1166"/>
      <c r="ESR44" s="1167"/>
      <c r="ESS44" s="1168"/>
      <c r="EST44" s="1168"/>
      <c r="ESU44" s="1166"/>
      <c r="ESV44" s="1167"/>
      <c r="ESW44" s="1168"/>
      <c r="ESX44" s="1168"/>
      <c r="ESY44" s="1166"/>
      <c r="ESZ44" s="1167"/>
      <c r="ETA44" s="1168"/>
      <c r="ETB44" s="1168"/>
      <c r="ETC44" s="1166"/>
      <c r="ETD44" s="1167"/>
      <c r="ETE44" s="1168"/>
      <c r="ETF44" s="1168"/>
      <c r="ETG44" s="1166"/>
      <c r="ETH44" s="1167"/>
      <c r="ETI44" s="1168"/>
      <c r="ETJ44" s="1168"/>
      <c r="ETK44" s="1166"/>
      <c r="ETL44" s="1167"/>
      <c r="ETM44" s="1168"/>
      <c r="ETN44" s="1168"/>
      <c r="ETO44" s="1166"/>
      <c r="ETP44" s="1167"/>
      <c r="ETQ44" s="1168"/>
      <c r="ETR44" s="1168"/>
      <c r="ETS44" s="1166"/>
      <c r="ETT44" s="1167"/>
      <c r="ETU44" s="1168"/>
      <c r="ETV44" s="1168"/>
      <c r="ETW44" s="1166"/>
      <c r="ETX44" s="1167"/>
      <c r="ETY44" s="1168"/>
      <c r="ETZ44" s="1168"/>
      <c r="EUA44" s="1166"/>
      <c r="EUB44" s="1167"/>
      <c r="EUC44" s="1168"/>
      <c r="EUD44" s="1168"/>
      <c r="EUE44" s="1166"/>
      <c r="EUF44" s="1167"/>
      <c r="EUG44" s="1168"/>
      <c r="EUH44" s="1168"/>
      <c r="EUI44" s="1166"/>
      <c r="EUJ44" s="1167"/>
      <c r="EUK44" s="1168"/>
      <c r="EUL44" s="1168"/>
      <c r="EUM44" s="1166"/>
      <c r="EUN44" s="1167"/>
      <c r="EUO44" s="1168"/>
      <c r="EUP44" s="1168"/>
      <c r="EUQ44" s="1166"/>
      <c r="EUR44" s="1167"/>
      <c r="EUS44" s="1168"/>
      <c r="EUT44" s="1168"/>
      <c r="EUU44" s="1166"/>
      <c r="EUV44" s="1167"/>
      <c r="EUW44" s="1168"/>
      <c r="EUX44" s="1168"/>
      <c r="EUY44" s="1166"/>
      <c r="EUZ44" s="1167"/>
      <c r="EVA44" s="1168"/>
      <c r="EVB44" s="1168"/>
      <c r="EVC44" s="1166"/>
      <c r="EVD44" s="1167"/>
      <c r="EVE44" s="1168"/>
      <c r="EVF44" s="1168"/>
      <c r="EVG44" s="1166"/>
      <c r="EVH44" s="1167"/>
      <c r="EVI44" s="1168"/>
      <c r="EVJ44" s="1168"/>
      <c r="EVK44" s="1166"/>
      <c r="EVL44" s="1167"/>
      <c r="EVM44" s="1168"/>
      <c r="EVN44" s="1168"/>
      <c r="EVO44" s="1166"/>
      <c r="EVP44" s="1167"/>
      <c r="EVQ44" s="1168"/>
      <c r="EVR44" s="1168"/>
      <c r="EVS44" s="1166"/>
      <c r="EVT44" s="1167"/>
      <c r="EVU44" s="1168"/>
      <c r="EVV44" s="1168"/>
      <c r="EVW44" s="1166"/>
      <c r="EVX44" s="1167"/>
      <c r="EVY44" s="1168"/>
      <c r="EVZ44" s="1168"/>
      <c r="EWA44" s="1166"/>
      <c r="EWB44" s="1167"/>
      <c r="EWC44" s="1168"/>
      <c r="EWD44" s="1168"/>
      <c r="EWE44" s="1166"/>
      <c r="EWF44" s="1167"/>
      <c r="EWG44" s="1168"/>
      <c r="EWH44" s="1168"/>
      <c r="EWI44" s="1166"/>
      <c r="EWJ44" s="1167"/>
      <c r="EWK44" s="1168"/>
      <c r="EWL44" s="1168"/>
      <c r="EWM44" s="1166"/>
      <c r="EWN44" s="1167"/>
      <c r="EWO44" s="1168"/>
      <c r="EWP44" s="1168"/>
      <c r="EWQ44" s="1166"/>
      <c r="EWR44" s="1167"/>
      <c r="EWS44" s="1168"/>
      <c r="EWT44" s="1168"/>
      <c r="EWU44" s="1166"/>
      <c r="EWV44" s="1167"/>
      <c r="EWW44" s="1168"/>
      <c r="EWX44" s="1168"/>
      <c r="EWY44" s="1166"/>
      <c r="EWZ44" s="1167"/>
      <c r="EXA44" s="1168"/>
      <c r="EXB44" s="1168"/>
      <c r="EXC44" s="1166"/>
      <c r="EXD44" s="1167"/>
      <c r="EXE44" s="1168"/>
      <c r="EXF44" s="1168"/>
      <c r="EXG44" s="1166"/>
      <c r="EXH44" s="1167"/>
      <c r="EXI44" s="1168"/>
      <c r="EXJ44" s="1168"/>
      <c r="EXK44" s="1166"/>
      <c r="EXL44" s="1167"/>
      <c r="EXM44" s="1168"/>
      <c r="EXN44" s="1168"/>
      <c r="EXO44" s="1166"/>
      <c r="EXP44" s="1167"/>
      <c r="EXQ44" s="1168"/>
      <c r="EXR44" s="1168"/>
      <c r="EXS44" s="1166"/>
      <c r="EXT44" s="1167"/>
      <c r="EXU44" s="1168"/>
      <c r="EXV44" s="1168"/>
      <c r="EXW44" s="1166"/>
      <c r="EXX44" s="1167"/>
      <c r="EXY44" s="1168"/>
      <c r="EXZ44" s="1168"/>
      <c r="EYA44" s="1166"/>
      <c r="EYB44" s="1167"/>
      <c r="EYC44" s="1168"/>
      <c r="EYD44" s="1168"/>
      <c r="EYE44" s="1166"/>
      <c r="EYF44" s="1167"/>
      <c r="EYG44" s="1168"/>
      <c r="EYH44" s="1168"/>
      <c r="EYI44" s="1166"/>
      <c r="EYJ44" s="1167"/>
      <c r="EYK44" s="1168"/>
      <c r="EYL44" s="1168"/>
      <c r="EYM44" s="1166"/>
      <c r="EYN44" s="1167"/>
      <c r="EYO44" s="1168"/>
      <c r="EYP44" s="1168"/>
      <c r="EYQ44" s="1166"/>
      <c r="EYR44" s="1167"/>
      <c r="EYS44" s="1168"/>
      <c r="EYT44" s="1168"/>
      <c r="EYU44" s="1166"/>
      <c r="EYV44" s="1167"/>
      <c r="EYW44" s="1168"/>
      <c r="EYX44" s="1168"/>
      <c r="EYY44" s="1166"/>
      <c r="EYZ44" s="1167"/>
      <c r="EZA44" s="1168"/>
      <c r="EZB44" s="1168"/>
      <c r="EZC44" s="1166"/>
      <c r="EZD44" s="1167"/>
      <c r="EZE44" s="1168"/>
      <c r="EZF44" s="1168"/>
      <c r="EZG44" s="1166"/>
      <c r="EZH44" s="1167"/>
      <c r="EZI44" s="1168"/>
      <c r="EZJ44" s="1168"/>
      <c r="EZK44" s="1166"/>
      <c r="EZL44" s="1167"/>
      <c r="EZM44" s="1168"/>
      <c r="EZN44" s="1168"/>
      <c r="EZO44" s="1166"/>
      <c r="EZP44" s="1167"/>
      <c r="EZQ44" s="1168"/>
      <c r="EZR44" s="1168"/>
      <c r="EZS44" s="1166"/>
      <c r="EZT44" s="1167"/>
      <c r="EZU44" s="1168"/>
      <c r="EZV44" s="1168"/>
      <c r="EZW44" s="1166"/>
      <c r="EZX44" s="1167"/>
      <c r="EZY44" s="1168"/>
      <c r="EZZ44" s="1168"/>
      <c r="FAA44" s="1166"/>
      <c r="FAB44" s="1167"/>
      <c r="FAC44" s="1168"/>
      <c r="FAD44" s="1168"/>
      <c r="FAE44" s="1166"/>
      <c r="FAF44" s="1167"/>
      <c r="FAG44" s="1168"/>
      <c r="FAH44" s="1168"/>
      <c r="FAI44" s="1166"/>
      <c r="FAJ44" s="1167"/>
      <c r="FAK44" s="1168"/>
      <c r="FAL44" s="1168"/>
      <c r="FAM44" s="1166"/>
      <c r="FAN44" s="1167"/>
      <c r="FAO44" s="1168"/>
      <c r="FAP44" s="1168"/>
      <c r="FAQ44" s="1166"/>
      <c r="FAR44" s="1167"/>
      <c r="FAS44" s="1168"/>
      <c r="FAT44" s="1168"/>
      <c r="FAU44" s="1166"/>
      <c r="FAV44" s="1167"/>
      <c r="FAW44" s="1168"/>
      <c r="FAX44" s="1168"/>
      <c r="FAY44" s="1166"/>
      <c r="FAZ44" s="1167"/>
      <c r="FBA44" s="1168"/>
      <c r="FBB44" s="1168"/>
      <c r="FBC44" s="1166"/>
      <c r="FBD44" s="1167"/>
      <c r="FBE44" s="1168"/>
      <c r="FBF44" s="1168"/>
      <c r="FBG44" s="1166"/>
      <c r="FBH44" s="1167"/>
      <c r="FBI44" s="1168"/>
      <c r="FBJ44" s="1168"/>
      <c r="FBK44" s="1166"/>
      <c r="FBL44" s="1167"/>
      <c r="FBM44" s="1168"/>
      <c r="FBN44" s="1168"/>
      <c r="FBO44" s="1166"/>
      <c r="FBP44" s="1167"/>
      <c r="FBQ44" s="1168"/>
      <c r="FBR44" s="1168"/>
      <c r="FBS44" s="1166"/>
      <c r="FBT44" s="1167"/>
      <c r="FBU44" s="1168"/>
      <c r="FBV44" s="1168"/>
      <c r="FBW44" s="1166"/>
      <c r="FBX44" s="1167"/>
      <c r="FBY44" s="1168"/>
      <c r="FBZ44" s="1168"/>
      <c r="FCA44" s="1166"/>
      <c r="FCB44" s="1167"/>
      <c r="FCC44" s="1168"/>
      <c r="FCD44" s="1168"/>
      <c r="FCE44" s="1166"/>
      <c r="FCF44" s="1167"/>
      <c r="FCG44" s="1168"/>
      <c r="FCH44" s="1168"/>
      <c r="FCI44" s="1166"/>
      <c r="FCJ44" s="1167"/>
      <c r="FCK44" s="1168"/>
      <c r="FCL44" s="1168"/>
      <c r="FCM44" s="1166"/>
      <c r="FCN44" s="1167"/>
      <c r="FCO44" s="1168"/>
      <c r="FCP44" s="1168"/>
      <c r="FCQ44" s="1166"/>
      <c r="FCR44" s="1167"/>
      <c r="FCS44" s="1168"/>
      <c r="FCT44" s="1168"/>
      <c r="FCU44" s="1166"/>
      <c r="FCV44" s="1167"/>
      <c r="FCW44" s="1168"/>
      <c r="FCX44" s="1168"/>
      <c r="FCY44" s="1166"/>
      <c r="FCZ44" s="1167"/>
      <c r="FDA44" s="1168"/>
      <c r="FDB44" s="1168"/>
      <c r="FDC44" s="1166"/>
      <c r="FDD44" s="1167"/>
      <c r="FDE44" s="1168"/>
      <c r="FDF44" s="1168"/>
      <c r="FDG44" s="1166"/>
      <c r="FDH44" s="1167"/>
      <c r="FDI44" s="1168"/>
      <c r="FDJ44" s="1168"/>
      <c r="FDK44" s="1166"/>
      <c r="FDL44" s="1167"/>
      <c r="FDM44" s="1168"/>
      <c r="FDN44" s="1168"/>
      <c r="FDO44" s="1166"/>
      <c r="FDP44" s="1167"/>
      <c r="FDQ44" s="1168"/>
      <c r="FDR44" s="1168"/>
      <c r="FDS44" s="1166"/>
      <c r="FDT44" s="1167"/>
      <c r="FDU44" s="1168"/>
      <c r="FDV44" s="1168"/>
      <c r="FDW44" s="1166"/>
      <c r="FDX44" s="1167"/>
      <c r="FDY44" s="1168"/>
      <c r="FDZ44" s="1168"/>
      <c r="FEA44" s="1166"/>
      <c r="FEB44" s="1167"/>
      <c r="FEC44" s="1168"/>
      <c r="FED44" s="1168"/>
      <c r="FEE44" s="1166"/>
      <c r="FEF44" s="1167"/>
      <c r="FEG44" s="1168"/>
      <c r="FEH44" s="1168"/>
      <c r="FEI44" s="1166"/>
      <c r="FEJ44" s="1167"/>
      <c r="FEK44" s="1168"/>
      <c r="FEL44" s="1168"/>
      <c r="FEM44" s="1166"/>
      <c r="FEN44" s="1167"/>
      <c r="FEO44" s="1168"/>
      <c r="FEP44" s="1168"/>
      <c r="FEQ44" s="1166"/>
      <c r="FER44" s="1167"/>
      <c r="FES44" s="1168"/>
      <c r="FET44" s="1168"/>
      <c r="FEU44" s="1166"/>
      <c r="FEV44" s="1167"/>
      <c r="FEW44" s="1168"/>
      <c r="FEX44" s="1168"/>
      <c r="FEY44" s="1166"/>
      <c r="FEZ44" s="1167"/>
      <c r="FFA44" s="1168"/>
      <c r="FFB44" s="1168"/>
      <c r="FFC44" s="1166"/>
      <c r="FFD44" s="1167"/>
      <c r="FFE44" s="1168"/>
      <c r="FFF44" s="1168"/>
      <c r="FFG44" s="1166"/>
      <c r="FFH44" s="1167"/>
      <c r="FFI44" s="1168"/>
      <c r="FFJ44" s="1168"/>
      <c r="FFK44" s="1166"/>
      <c r="FFL44" s="1167"/>
      <c r="FFM44" s="1168"/>
      <c r="FFN44" s="1168"/>
      <c r="FFO44" s="1166"/>
      <c r="FFP44" s="1167"/>
      <c r="FFQ44" s="1168"/>
      <c r="FFR44" s="1168"/>
      <c r="FFS44" s="1166"/>
      <c r="FFT44" s="1167"/>
      <c r="FFU44" s="1168"/>
      <c r="FFV44" s="1168"/>
      <c r="FFW44" s="1166"/>
      <c r="FFX44" s="1167"/>
      <c r="FFY44" s="1168"/>
      <c r="FFZ44" s="1168"/>
      <c r="FGA44" s="1166"/>
      <c r="FGB44" s="1167"/>
      <c r="FGC44" s="1168"/>
      <c r="FGD44" s="1168"/>
      <c r="FGE44" s="1166"/>
      <c r="FGF44" s="1167"/>
      <c r="FGG44" s="1168"/>
      <c r="FGH44" s="1168"/>
      <c r="FGI44" s="1166"/>
      <c r="FGJ44" s="1167"/>
      <c r="FGK44" s="1168"/>
      <c r="FGL44" s="1168"/>
      <c r="FGM44" s="1166"/>
      <c r="FGN44" s="1167"/>
      <c r="FGO44" s="1168"/>
      <c r="FGP44" s="1168"/>
      <c r="FGQ44" s="1166"/>
      <c r="FGR44" s="1167"/>
      <c r="FGS44" s="1168"/>
      <c r="FGT44" s="1168"/>
      <c r="FGU44" s="1166"/>
      <c r="FGV44" s="1167"/>
      <c r="FGW44" s="1168"/>
      <c r="FGX44" s="1168"/>
      <c r="FGY44" s="1166"/>
      <c r="FGZ44" s="1167"/>
      <c r="FHA44" s="1168"/>
      <c r="FHB44" s="1168"/>
      <c r="FHC44" s="1166"/>
      <c r="FHD44" s="1167"/>
      <c r="FHE44" s="1168"/>
      <c r="FHF44" s="1168"/>
      <c r="FHG44" s="1166"/>
      <c r="FHH44" s="1167"/>
      <c r="FHI44" s="1168"/>
      <c r="FHJ44" s="1168"/>
      <c r="FHK44" s="1166"/>
      <c r="FHL44" s="1167"/>
      <c r="FHM44" s="1168"/>
      <c r="FHN44" s="1168"/>
      <c r="FHO44" s="1166"/>
      <c r="FHP44" s="1167"/>
      <c r="FHQ44" s="1168"/>
      <c r="FHR44" s="1168"/>
      <c r="FHS44" s="1166"/>
      <c r="FHT44" s="1167"/>
      <c r="FHU44" s="1168"/>
      <c r="FHV44" s="1168"/>
      <c r="FHW44" s="1166"/>
      <c r="FHX44" s="1167"/>
      <c r="FHY44" s="1168"/>
      <c r="FHZ44" s="1168"/>
      <c r="FIA44" s="1166"/>
      <c r="FIB44" s="1167"/>
      <c r="FIC44" s="1168"/>
      <c r="FID44" s="1168"/>
      <c r="FIE44" s="1166"/>
      <c r="FIF44" s="1167"/>
      <c r="FIG44" s="1168"/>
      <c r="FIH44" s="1168"/>
      <c r="FII44" s="1166"/>
      <c r="FIJ44" s="1167"/>
      <c r="FIK44" s="1168"/>
      <c r="FIL44" s="1168"/>
      <c r="FIM44" s="1166"/>
      <c r="FIN44" s="1167"/>
      <c r="FIO44" s="1168"/>
      <c r="FIP44" s="1168"/>
      <c r="FIQ44" s="1166"/>
      <c r="FIR44" s="1167"/>
      <c r="FIS44" s="1168"/>
      <c r="FIT44" s="1168"/>
      <c r="FIU44" s="1166"/>
      <c r="FIV44" s="1167"/>
      <c r="FIW44" s="1168"/>
      <c r="FIX44" s="1168"/>
      <c r="FIY44" s="1166"/>
      <c r="FIZ44" s="1167"/>
      <c r="FJA44" s="1168"/>
      <c r="FJB44" s="1168"/>
      <c r="FJC44" s="1166"/>
      <c r="FJD44" s="1167"/>
      <c r="FJE44" s="1168"/>
      <c r="FJF44" s="1168"/>
      <c r="FJG44" s="1166"/>
      <c r="FJH44" s="1167"/>
      <c r="FJI44" s="1168"/>
      <c r="FJJ44" s="1168"/>
      <c r="FJK44" s="1166"/>
      <c r="FJL44" s="1167"/>
      <c r="FJM44" s="1168"/>
      <c r="FJN44" s="1168"/>
      <c r="FJO44" s="1166"/>
      <c r="FJP44" s="1167"/>
      <c r="FJQ44" s="1168"/>
      <c r="FJR44" s="1168"/>
      <c r="FJS44" s="1166"/>
      <c r="FJT44" s="1167"/>
      <c r="FJU44" s="1168"/>
      <c r="FJV44" s="1168"/>
      <c r="FJW44" s="1166"/>
      <c r="FJX44" s="1167"/>
      <c r="FJY44" s="1168"/>
      <c r="FJZ44" s="1168"/>
      <c r="FKA44" s="1166"/>
      <c r="FKB44" s="1167"/>
      <c r="FKC44" s="1168"/>
      <c r="FKD44" s="1168"/>
      <c r="FKE44" s="1166"/>
      <c r="FKF44" s="1167"/>
      <c r="FKG44" s="1168"/>
      <c r="FKH44" s="1168"/>
      <c r="FKI44" s="1166"/>
      <c r="FKJ44" s="1167"/>
      <c r="FKK44" s="1168"/>
      <c r="FKL44" s="1168"/>
      <c r="FKM44" s="1166"/>
      <c r="FKN44" s="1167"/>
      <c r="FKO44" s="1168"/>
      <c r="FKP44" s="1168"/>
      <c r="FKQ44" s="1166"/>
      <c r="FKR44" s="1167"/>
      <c r="FKS44" s="1168"/>
      <c r="FKT44" s="1168"/>
      <c r="FKU44" s="1166"/>
      <c r="FKV44" s="1167"/>
      <c r="FKW44" s="1168"/>
      <c r="FKX44" s="1168"/>
      <c r="FKY44" s="1166"/>
      <c r="FKZ44" s="1167"/>
      <c r="FLA44" s="1168"/>
      <c r="FLB44" s="1168"/>
      <c r="FLC44" s="1166"/>
      <c r="FLD44" s="1167"/>
      <c r="FLE44" s="1168"/>
      <c r="FLF44" s="1168"/>
      <c r="FLG44" s="1166"/>
      <c r="FLH44" s="1167"/>
      <c r="FLI44" s="1168"/>
      <c r="FLJ44" s="1168"/>
      <c r="FLK44" s="1166"/>
      <c r="FLL44" s="1167"/>
      <c r="FLM44" s="1168"/>
      <c r="FLN44" s="1168"/>
      <c r="FLO44" s="1166"/>
      <c r="FLP44" s="1167"/>
      <c r="FLQ44" s="1168"/>
      <c r="FLR44" s="1168"/>
      <c r="FLS44" s="1166"/>
      <c r="FLT44" s="1167"/>
      <c r="FLU44" s="1168"/>
      <c r="FLV44" s="1168"/>
      <c r="FLW44" s="1166"/>
      <c r="FLX44" s="1167"/>
      <c r="FLY44" s="1168"/>
      <c r="FLZ44" s="1168"/>
      <c r="FMA44" s="1166"/>
      <c r="FMB44" s="1167"/>
      <c r="FMC44" s="1168"/>
      <c r="FMD44" s="1168"/>
      <c r="FME44" s="1166"/>
      <c r="FMF44" s="1167"/>
      <c r="FMG44" s="1168"/>
      <c r="FMH44" s="1168"/>
      <c r="FMI44" s="1166"/>
      <c r="FMJ44" s="1167"/>
      <c r="FMK44" s="1168"/>
      <c r="FML44" s="1168"/>
      <c r="FMM44" s="1166"/>
      <c r="FMN44" s="1167"/>
      <c r="FMO44" s="1168"/>
      <c r="FMP44" s="1168"/>
      <c r="FMQ44" s="1166"/>
      <c r="FMR44" s="1167"/>
      <c r="FMS44" s="1168"/>
      <c r="FMT44" s="1168"/>
      <c r="FMU44" s="1166"/>
      <c r="FMV44" s="1167"/>
      <c r="FMW44" s="1168"/>
      <c r="FMX44" s="1168"/>
      <c r="FMY44" s="1166"/>
      <c r="FMZ44" s="1167"/>
      <c r="FNA44" s="1168"/>
      <c r="FNB44" s="1168"/>
      <c r="FNC44" s="1166"/>
      <c r="FND44" s="1167"/>
      <c r="FNE44" s="1168"/>
      <c r="FNF44" s="1168"/>
      <c r="FNG44" s="1166"/>
      <c r="FNH44" s="1167"/>
      <c r="FNI44" s="1168"/>
      <c r="FNJ44" s="1168"/>
      <c r="FNK44" s="1166"/>
      <c r="FNL44" s="1167"/>
      <c r="FNM44" s="1168"/>
      <c r="FNN44" s="1168"/>
      <c r="FNO44" s="1166"/>
      <c r="FNP44" s="1167"/>
      <c r="FNQ44" s="1168"/>
      <c r="FNR44" s="1168"/>
      <c r="FNS44" s="1166"/>
      <c r="FNT44" s="1167"/>
      <c r="FNU44" s="1168"/>
      <c r="FNV44" s="1168"/>
      <c r="FNW44" s="1166"/>
      <c r="FNX44" s="1167"/>
      <c r="FNY44" s="1168"/>
      <c r="FNZ44" s="1168"/>
      <c r="FOA44" s="1166"/>
      <c r="FOB44" s="1167"/>
      <c r="FOC44" s="1168"/>
      <c r="FOD44" s="1168"/>
      <c r="FOE44" s="1166"/>
      <c r="FOF44" s="1167"/>
      <c r="FOG44" s="1168"/>
      <c r="FOH44" s="1168"/>
      <c r="FOI44" s="1166"/>
      <c r="FOJ44" s="1167"/>
      <c r="FOK44" s="1168"/>
      <c r="FOL44" s="1168"/>
      <c r="FOM44" s="1166"/>
      <c r="FON44" s="1167"/>
      <c r="FOO44" s="1168"/>
      <c r="FOP44" s="1168"/>
      <c r="FOQ44" s="1166"/>
      <c r="FOR44" s="1167"/>
      <c r="FOS44" s="1168"/>
      <c r="FOT44" s="1168"/>
      <c r="FOU44" s="1166"/>
      <c r="FOV44" s="1167"/>
      <c r="FOW44" s="1168"/>
      <c r="FOX44" s="1168"/>
      <c r="FOY44" s="1166"/>
      <c r="FOZ44" s="1167"/>
      <c r="FPA44" s="1168"/>
      <c r="FPB44" s="1168"/>
      <c r="FPC44" s="1166"/>
      <c r="FPD44" s="1167"/>
      <c r="FPE44" s="1168"/>
      <c r="FPF44" s="1168"/>
      <c r="FPG44" s="1166"/>
      <c r="FPH44" s="1167"/>
      <c r="FPI44" s="1168"/>
      <c r="FPJ44" s="1168"/>
      <c r="FPK44" s="1166"/>
      <c r="FPL44" s="1167"/>
      <c r="FPM44" s="1168"/>
      <c r="FPN44" s="1168"/>
      <c r="FPO44" s="1166"/>
      <c r="FPP44" s="1167"/>
      <c r="FPQ44" s="1168"/>
      <c r="FPR44" s="1168"/>
      <c r="FPS44" s="1166"/>
      <c r="FPT44" s="1167"/>
      <c r="FPU44" s="1168"/>
      <c r="FPV44" s="1168"/>
      <c r="FPW44" s="1166"/>
      <c r="FPX44" s="1167"/>
      <c r="FPY44" s="1168"/>
      <c r="FPZ44" s="1168"/>
      <c r="FQA44" s="1166"/>
      <c r="FQB44" s="1167"/>
      <c r="FQC44" s="1168"/>
      <c r="FQD44" s="1168"/>
      <c r="FQE44" s="1166"/>
      <c r="FQF44" s="1167"/>
      <c r="FQG44" s="1168"/>
      <c r="FQH44" s="1168"/>
      <c r="FQI44" s="1166"/>
      <c r="FQJ44" s="1167"/>
      <c r="FQK44" s="1168"/>
      <c r="FQL44" s="1168"/>
      <c r="FQM44" s="1166"/>
      <c r="FQN44" s="1167"/>
      <c r="FQO44" s="1168"/>
      <c r="FQP44" s="1168"/>
      <c r="FQQ44" s="1166"/>
      <c r="FQR44" s="1167"/>
      <c r="FQS44" s="1168"/>
      <c r="FQT44" s="1168"/>
      <c r="FQU44" s="1166"/>
      <c r="FQV44" s="1167"/>
      <c r="FQW44" s="1168"/>
      <c r="FQX44" s="1168"/>
      <c r="FQY44" s="1166"/>
      <c r="FQZ44" s="1167"/>
      <c r="FRA44" s="1168"/>
      <c r="FRB44" s="1168"/>
      <c r="FRC44" s="1166"/>
      <c r="FRD44" s="1167"/>
      <c r="FRE44" s="1168"/>
      <c r="FRF44" s="1168"/>
      <c r="FRG44" s="1166"/>
      <c r="FRH44" s="1167"/>
      <c r="FRI44" s="1168"/>
      <c r="FRJ44" s="1168"/>
      <c r="FRK44" s="1166"/>
      <c r="FRL44" s="1167"/>
      <c r="FRM44" s="1168"/>
      <c r="FRN44" s="1168"/>
      <c r="FRO44" s="1166"/>
      <c r="FRP44" s="1167"/>
      <c r="FRQ44" s="1168"/>
      <c r="FRR44" s="1168"/>
      <c r="FRS44" s="1166"/>
      <c r="FRT44" s="1167"/>
      <c r="FRU44" s="1168"/>
      <c r="FRV44" s="1168"/>
      <c r="FRW44" s="1166"/>
      <c r="FRX44" s="1167"/>
      <c r="FRY44" s="1168"/>
      <c r="FRZ44" s="1168"/>
      <c r="FSA44" s="1166"/>
      <c r="FSB44" s="1167"/>
      <c r="FSC44" s="1168"/>
      <c r="FSD44" s="1168"/>
      <c r="FSE44" s="1166"/>
      <c r="FSF44" s="1167"/>
      <c r="FSG44" s="1168"/>
      <c r="FSH44" s="1168"/>
      <c r="FSI44" s="1166"/>
      <c r="FSJ44" s="1167"/>
      <c r="FSK44" s="1168"/>
      <c r="FSL44" s="1168"/>
      <c r="FSM44" s="1166"/>
      <c r="FSN44" s="1167"/>
      <c r="FSO44" s="1168"/>
      <c r="FSP44" s="1168"/>
      <c r="FSQ44" s="1166"/>
      <c r="FSR44" s="1167"/>
      <c r="FSS44" s="1168"/>
      <c r="FST44" s="1168"/>
      <c r="FSU44" s="1166"/>
      <c r="FSV44" s="1167"/>
      <c r="FSW44" s="1168"/>
      <c r="FSX44" s="1168"/>
      <c r="FSY44" s="1166"/>
      <c r="FSZ44" s="1167"/>
      <c r="FTA44" s="1168"/>
      <c r="FTB44" s="1168"/>
      <c r="FTC44" s="1166"/>
      <c r="FTD44" s="1167"/>
      <c r="FTE44" s="1168"/>
      <c r="FTF44" s="1168"/>
      <c r="FTG44" s="1166"/>
      <c r="FTH44" s="1167"/>
      <c r="FTI44" s="1168"/>
      <c r="FTJ44" s="1168"/>
      <c r="FTK44" s="1166"/>
      <c r="FTL44" s="1167"/>
      <c r="FTM44" s="1168"/>
      <c r="FTN44" s="1168"/>
      <c r="FTO44" s="1166"/>
      <c r="FTP44" s="1167"/>
      <c r="FTQ44" s="1168"/>
      <c r="FTR44" s="1168"/>
      <c r="FTS44" s="1166"/>
      <c r="FTT44" s="1167"/>
      <c r="FTU44" s="1168"/>
      <c r="FTV44" s="1168"/>
      <c r="FTW44" s="1166"/>
      <c r="FTX44" s="1167"/>
      <c r="FTY44" s="1168"/>
      <c r="FTZ44" s="1168"/>
      <c r="FUA44" s="1166"/>
      <c r="FUB44" s="1167"/>
      <c r="FUC44" s="1168"/>
      <c r="FUD44" s="1168"/>
      <c r="FUE44" s="1166"/>
      <c r="FUF44" s="1167"/>
      <c r="FUG44" s="1168"/>
      <c r="FUH44" s="1168"/>
      <c r="FUI44" s="1166"/>
      <c r="FUJ44" s="1167"/>
      <c r="FUK44" s="1168"/>
      <c r="FUL44" s="1168"/>
      <c r="FUM44" s="1166"/>
      <c r="FUN44" s="1167"/>
      <c r="FUO44" s="1168"/>
      <c r="FUP44" s="1168"/>
      <c r="FUQ44" s="1166"/>
      <c r="FUR44" s="1167"/>
      <c r="FUS44" s="1168"/>
      <c r="FUT44" s="1168"/>
      <c r="FUU44" s="1166"/>
      <c r="FUV44" s="1167"/>
      <c r="FUW44" s="1168"/>
      <c r="FUX44" s="1168"/>
      <c r="FUY44" s="1166"/>
      <c r="FUZ44" s="1167"/>
      <c r="FVA44" s="1168"/>
      <c r="FVB44" s="1168"/>
      <c r="FVC44" s="1166"/>
      <c r="FVD44" s="1167"/>
      <c r="FVE44" s="1168"/>
      <c r="FVF44" s="1168"/>
      <c r="FVG44" s="1166"/>
      <c r="FVH44" s="1167"/>
      <c r="FVI44" s="1168"/>
      <c r="FVJ44" s="1168"/>
      <c r="FVK44" s="1166"/>
      <c r="FVL44" s="1167"/>
      <c r="FVM44" s="1168"/>
      <c r="FVN44" s="1168"/>
      <c r="FVO44" s="1166"/>
      <c r="FVP44" s="1167"/>
      <c r="FVQ44" s="1168"/>
      <c r="FVR44" s="1168"/>
      <c r="FVS44" s="1166"/>
      <c r="FVT44" s="1167"/>
      <c r="FVU44" s="1168"/>
      <c r="FVV44" s="1168"/>
      <c r="FVW44" s="1166"/>
      <c r="FVX44" s="1167"/>
      <c r="FVY44" s="1168"/>
      <c r="FVZ44" s="1168"/>
      <c r="FWA44" s="1166"/>
      <c r="FWB44" s="1167"/>
      <c r="FWC44" s="1168"/>
      <c r="FWD44" s="1168"/>
      <c r="FWE44" s="1166"/>
      <c r="FWF44" s="1167"/>
      <c r="FWG44" s="1168"/>
      <c r="FWH44" s="1168"/>
      <c r="FWI44" s="1166"/>
      <c r="FWJ44" s="1167"/>
      <c r="FWK44" s="1168"/>
      <c r="FWL44" s="1168"/>
      <c r="FWM44" s="1166"/>
      <c r="FWN44" s="1167"/>
      <c r="FWO44" s="1168"/>
      <c r="FWP44" s="1168"/>
      <c r="FWQ44" s="1166"/>
      <c r="FWR44" s="1167"/>
      <c r="FWS44" s="1168"/>
      <c r="FWT44" s="1168"/>
      <c r="FWU44" s="1166"/>
      <c r="FWV44" s="1167"/>
      <c r="FWW44" s="1168"/>
      <c r="FWX44" s="1168"/>
      <c r="FWY44" s="1166"/>
      <c r="FWZ44" s="1167"/>
      <c r="FXA44" s="1168"/>
      <c r="FXB44" s="1168"/>
      <c r="FXC44" s="1166"/>
      <c r="FXD44" s="1167"/>
      <c r="FXE44" s="1168"/>
      <c r="FXF44" s="1168"/>
      <c r="FXG44" s="1166"/>
      <c r="FXH44" s="1167"/>
      <c r="FXI44" s="1168"/>
      <c r="FXJ44" s="1168"/>
      <c r="FXK44" s="1166"/>
      <c r="FXL44" s="1167"/>
      <c r="FXM44" s="1168"/>
      <c r="FXN44" s="1168"/>
      <c r="FXO44" s="1166"/>
      <c r="FXP44" s="1167"/>
      <c r="FXQ44" s="1168"/>
      <c r="FXR44" s="1168"/>
      <c r="FXS44" s="1166"/>
      <c r="FXT44" s="1167"/>
      <c r="FXU44" s="1168"/>
      <c r="FXV44" s="1168"/>
      <c r="FXW44" s="1166"/>
      <c r="FXX44" s="1167"/>
      <c r="FXY44" s="1168"/>
      <c r="FXZ44" s="1168"/>
      <c r="FYA44" s="1166"/>
      <c r="FYB44" s="1167"/>
      <c r="FYC44" s="1168"/>
      <c r="FYD44" s="1168"/>
      <c r="FYE44" s="1166"/>
      <c r="FYF44" s="1167"/>
      <c r="FYG44" s="1168"/>
      <c r="FYH44" s="1168"/>
      <c r="FYI44" s="1166"/>
      <c r="FYJ44" s="1167"/>
      <c r="FYK44" s="1168"/>
      <c r="FYL44" s="1168"/>
      <c r="FYM44" s="1166"/>
      <c r="FYN44" s="1167"/>
      <c r="FYO44" s="1168"/>
      <c r="FYP44" s="1168"/>
      <c r="FYQ44" s="1166"/>
      <c r="FYR44" s="1167"/>
      <c r="FYS44" s="1168"/>
      <c r="FYT44" s="1168"/>
      <c r="FYU44" s="1166"/>
      <c r="FYV44" s="1167"/>
      <c r="FYW44" s="1168"/>
      <c r="FYX44" s="1168"/>
      <c r="FYY44" s="1166"/>
      <c r="FYZ44" s="1167"/>
      <c r="FZA44" s="1168"/>
      <c r="FZB44" s="1168"/>
      <c r="FZC44" s="1166"/>
      <c r="FZD44" s="1167"/>
      <c r="FZE44" s="1168"/>
      <c r="FZF44" s="1168"/>
      <c r="FZG44" s="1166"/>
      <c r="FZH44" s="1167"/>
      <c r="FZI44" s="1168"/>
      <c r="FZJ44" s="1168"/>
      <c r="FZK44" s="1166"/>
      <c r="FZL44" s="1167"/>
      <c r="FZM44" s="1168"/>
      <c r="FZN44" s="1168"/>
      <c r="FZO44" s="1166"/>
      <c r="FZP44" s="1167"/>
      <c r="FZQ44" s="1168"/>
      <c r="FZR44" s="1168"/>
      <c r="FZS44" s="1166"/>
      <c r="FZT44" s="1167"/>
      <c r="FZU44" s="1168"/>
      <c r="FZV44" s="1168"/>
      <c r="FZW44" s="1166"/>
      <c r="FZX44" s="1167"/>
      <c r="FZY44" s="1168"/>
      <c r="FZZ44" s="1168"/>
      <c r="GAA44" s="1166"/>
      <c r="GAB44" s="1167"/>
      <c r="GAC44" s="1168"/>
      <c r="GAD44" s="1168"/>
      <c r="GAE44" s="1166"/>
      <c r="GAF44" s="1167"/>
      <c r="GAG44" s="1168"/>
      <c r="GAH44" s="1168"/>
      <c r="GAI44" s="1166"/>
      <c r="GAJ44" s="1167"/>
      <c r="GAK44" s="1168"/>
      <c r="GAL44" s="1168"/>
      <c r="GAM44" s="1166"/>
      <c r="GAN44" s="1167"/>
      <c r="GAO44" s="1168"/>
      <c r="GAP44" s="1168"/>
      <c r="GAQ44" s="1166"/>
      <c r="GAR44" s="1167"/>
      <c r="GAS44" s="1168"/>
      <c r="GAT44" s="1168"/>
      <c r="GAU44" s="1166"/>
      <c r="GAV44" s="1167"/>
      <c r="GAW44" s="1168"/>
      <c r="GAX44" s="1168"/>
      <c r="GAY44" s="1166"/>
      <c r="GAZ44" s="1167"/>
      <c r="GBA44" s="1168"/>
      <c r="GBB44" s="1168"/>
      <c r="GBC44" s="1166"/>
      <c r="GBD44" s="1167"/>
      <c r="GBE44" s="1168"/>
      <c r="GBF44" s="1168"/>
      <c r="GBG44" s="1166"/>
      <c r="GBH44" s="1167"/>
      <c r="GBI44" s="1168"/>
      <c r="GBJ44" s="1168"/>
      <c r="GBK44" s="1166"/>
      <c r="GBL44" s="1167"/>
      <c r="GBM44" s="1168"/>
      <c r="GBN44" s="1168"/>
      <c r="GBO44" s="1166"/>
      <c r="GBP44" s="1167"/>
      <c r="GBQ44" s="1168"/>
      <c r="GBR44" s="1168"/>
      <c r="GBS44" s="1166"/>
      <c r="GBT44" s="1167"/>
      <c r="GBU44" s="1168"/>
      <c r="GBV44" s="1168"/>
      <c r="GBW44" s="1166"/>
      <c r="GBX44" s="1167"/>
      <c r="GBY44" s="1168"/>
      <c r="GBZ44" s="1168"/>
      <c r="GCA44" s="1166"/>
      <c r="GCB44" s="1167"/>
      <c r="GCC44" s="1168"/>
      <c r="GCD44" s="1168"/>
      <c r="GCE44" s="1166"/>
      <c r="GCF44" s="1167"/>
      <c r="GCG44" s="1168"/>
      <c r="GCH44" s="1168"/>
      <c r="GCI44" s="1166"/>
      <c r="GCJ44" s="1167"/>
      <c r="GCK44" s="1168"/>
      <c r="GCL44" s="1168"/>
      <c r="GCM44" s="1166"/>
      <c r="GCN44" s="1167"/>
      <c r="GCO44" s="1168"/>
      <c r="GCP44" s="1168"/>
      <c r="GCQ44" s="1166"/>
      <c r="GCR44" s="1167"/>
      <c r="GCS44" s="1168"/>
      <c r="GCT44" s="1168"/>
      <c r="GCU44" s="1166"/>
      <c r="GCV44" s="1167"/>
      <c r="GCW44" s="1168"/>
      <c r="GCX44" s="1168"/>
      <c r="GCY44" s="1166"/>
      <c r="GCZ44" s="1167"/>
      <c r="GDA44" s="1168"/>
      <c r="GDB44" s="1168"/>
      <c r="GDC44" s="1166"/>
      <c r="GDD44" s="1167"/>
      <c r="GDE44" s="1168"/>
      <c r="GDF44" s="1168"/>
      <c r="GDG44" s="1166"/>
      <c r="GDH44" s="1167"/>
      <c r="GDI44" s="1168"/>
      <c r="GDJ44" s="1168"/>
      <c r="GDK44" s="1166"/>
      <c r="GDL44" s="1167"/>
      <c r="GDM44" s="1168"/>
      <c r="GDN44" s="1168"/>
      <c r="GDO44" s="1166"/>
      <c r="GDP44" s="1167"/>
      <c r="GDQ44" s="1168"/>
      <c r="GDR44" s="1168"/>
      <c r="GDS44" s="1166"/>
      <c r="GDT44" s="1167"/>
      <c r="GDU44" s="1168"/>
      <c r="GDV44" s="1168"/>
      <c r="GDW44" s="1166"/>
      <c r="GDX44" s="1167"/>
      <c r="GDY44" s="1168"/>
      <c r="GDZ44" s="1168"/>
      <c r="GEA44" s="1166"/>
      <c r="GEB44" s="1167"/>
      <c r="GEC44" s="1168"/>
      <c r="GED44" s="1168"/>
      <c r="GEE44" s="1166"/>
      <c r="GEF44" s="1167"/>
      <c r="GEG44" s="1168"/>
      <c r="GEH44" s="1168"/>
      <c r="GEI44" s="1166"/>
      <c r="GEJ44" s="1167"/>
      <c r="GEK44" s="1168"/>
      <c r="GEL44" s="1168"/>
      <c r="GEM44" s="1166"/>
      <c r="GEN44" s="1167"/>
      <c r="GEO44" s="1168"/>
      <c r="GEP44" s="1168"/>
      <c r="GEQ44" s="1166"/>
      <c r="GER44" s="1167"/>
      <c r="GES44" s="1168"/>
      <c r="GET44" s="1168"/>
      <c r="GEU44" s="1166"/>
      <c r="GEV44" s="1167"/>
      <c r="GEW44" s="1168"/>
      <c r="GEX44" s="1168"/>
      <c r="GEY44" s="1166"/>
      <c r="GEZ44" s="1167"/>
      <c r="GFA44" s="1168"/>
      <c r="GFB44" s="1168"/>
      <c r="GFC44" s="1166"/>
      <c r="GFD44" s="1167"/>
      <c r="GFE44" s="1168"/>
      <c r="GFF44" s="1168"/>
      <c r="GFG44" s="1166"/>
      <c r="GFH44" s="1167"/>
      <c r="GFI44" s="1168"/>
      <c r="GFJ44" s="1168"/>
      <c r="GFK44" s="1166"/>
      <c r="GFL44" s="1167"/>
      <c r="GFM44" s="1168"/>
      <c r="GFN44" s="1168"/>
      <c r="GFO44" s="1166"/>
      <c r="GFP44" s="1167"/>
      <c r="GFQ44" s="1168"/>
      <c r="GFR44" s="1168"/>
      <c r="GFS44" s="1166"/>
      <c r="GFT44" s="1167"/>
      <c r="GFU44" s="1168"/>
      <c r="GFV44" s="1168"/>
      <c r="GFW44" s="1166"/>
      <c r="GFX44" s="1167"/>
      <c r="GFY44" s="1168"/>
      <c r="GFZ44" s="1168"/>
      <c r="GGA44" s="1166"/>
      <c r="GGB44" s="1167"/>
      <c r="GGC44" s="1168"/>
      <c r="GGD44" s="1168"/>
      <c r="GGE44" s="1166"/>
      <c r="GGF44" s="1167"/>
      <c r="GGG44" s="1168"/>
      <c r="GGH44" s="1168"/>
      <c r="GGI44" s="1166"/>
      <c r="GGJ44" s="1167"/>
      <c r="GGK44" s="1168"/>
      <c r="GGL44" s="1168"/>
      <c r="GGM44" s="1166"/>
      <c r="GGN44" s="1167"/>
      <c r="GGO44" s="1168"/>
      <c r="GGP44" s="1168"/>
      <c r="GGQ44" s="1166"/>
      <c r="GGR44" s="1167"/>
      <c r="GGS44" s="1168"/>
      <c r="GGT44" s="1168"/>
      <c r="GGU44" s="1166"/>
      <c r="GGV44" s="1167"/>
      <c r="GGW44" s="1168"/>
      <c r="GGX44" s="1168"/>
      <c r="GGY44" s="1166"/>
      <c r="GGZ44" s="1167"/>
      <c r="GHA44" s="1168"/>
      <c r="GHB44" s="1168"/>
      <c r="GHC44" s="1166"/>
      <c r="GHD44" s="1167"/>
      <c r="GHE44" s="1168"/>
      <c r="GHF44" s="1168"/>
      <c r="GHG44" s="1166"/>
      <c r="GHH44" s="1167"/>
      <c r="GHI44" s="1168"/>
      <c r="GHJ44" s="1168"/>
      <c r="GHK44" s="1166"/>
      <c r="GHL44" s="1167"/>
      <c r="GHM44" s="1168"/>
      <c r="GHN44" s="1168"/>
      <c r="GHO44" s="1166"/>
      <c r="GHP44" s="1167"/>
      <c r="GHQ44" s="1168"/>
      <c r="GHR44" s="1168"/>
      <c r="GHS44" s="1166"/>
      <c r="GHT44" s="1167"/>
      <c r="GHU44" s="1168"/>
      <c r="GHV44" s="1168"/>
      <c r="GHW44" s="1166"/>
      <c r="GHX44" s="1167"/>
      <c r="GHY44" s="1168"/>
      <c r="GHZ44" s="1168"/>
      <c r="GIA44" s="1166"/>
      <c r="GIB44" s="1167"/>
      <c r="GIC44" s="1168"/>
      <c r="GID44" s="1168"/>
      <c r="GIE44" s="1166"/>
      <c r="GIF44" s="1167"/>
      <c r="GIG44" s="1168"/>
      <c r="GIH44" s="1168"/>
      <c r="GII44" s="1166"/>
      <c r="GIJ44" s="1167"/>
      <c r="GIK44" s="1168"/>
      <c r="GIL44" s="1168"/>
      <c r="GIM44" s="1166"/>
      <c r="GIN44" s="1167"/>
      <c r="GIO44" s="1168"/>
      <c r="GIP44" s="1168"/>
      <c r="GIQ44" s="1166"/>
      <c r="GIR44" s="1167"/>
      <c r="GIS44" s="1168"/>
      <c r="GIT44" s="1168"/>
      <c r="GIU44" s="1166"/>
      <c r="GIV44" s="1167"/>
      <c r="GIW44" s="1168"/>
      <c r="GIX44" s="1168"/>
      <c r="GIY44" s="1166"/>
      <c r="GIZ44" s="1167"/>
      <c r="GJA44" s="1168"/>
      <c r="GJB44" s="1168"/>
      <c r="GJC44" s="1166"/>
      <c r="GJD44" s="1167"/>
      <c r="GJE44" s="1168"/>
      <c r="GJF44" s="1168"/>
      <c r="GJG44" s="1166"/>
      <c r="GJH44" s="1167"/>
      <c r="GJI44" s="1168"/>
      <c r="GJJ44" s="1168"/>
      <c r="GJK44" s="1166"/>
      <c r="GJL44" s="1167"/>
      <c r="GJM44" s="1168"/>
      <c r="GJN44" s="1168"/>
      <c r="GJO44" s="1166"/>
      <c r="GJP44" s="1167"/>
      <c r="GJQ44" s="1168"/>
      <c r="GJR44" s="1168"/>
      <c r="GJS44" s="1166"/>
      <c r="GJT44" s="1167"/>
      <c r="GJU44" s="1168"/>
      <c r="GJV44" s="1168"/>
      <c r="GJW44" s="1166"/>
      <c r="GJX44" s="1167"/>
      <c r="GJY44" s="1168"/>
      <c r="GJZ44" s="1168"/>
      <c r="GKA44" s="1166"/>
      <c r="GKB44" s="1167"/>
      <c r="GKC44" s="1168"/>
      <c r="GKD44" s="1168"/>
      <c r="GKE44" s="1166"/>
      <c r="GKF44" s="1167"/>
      <c r="GKG44" s="1168"/>
      <c r="GKH44" s="1168"/>
      <c r="GKI44" s="1166"/>
      <c r="GKJ44" s="1167"/>
      <c r="GKK44" s="1168"/>
      <c r="GKL44" s="1168"/>
      <c r="GKM44" s="1166"/>
      <c r="GKN44" s="1167"/>
      <c r="GKO44" s="1168"/>
      <c r="GKP44" s="1168"/>
      <c r="GKQ44" s="1166"/>
      <c r="GKR44" s="1167"/>
      <c r="GKS44" s="1168"/>
      <c r="GKT44" s="1168"/>
      <c r="GKU44" s="1166"/>
      <c r="GKV44" s="1167"/>
      <c r="GKW44" s="1168"/>
      <c r="GKX44" s="1168"/>
      <c r="GKY44" s="1166"/>
      <c r="GKZ44" s="1167"/>
      <c r="GLA44" s="1168"/>
      <c r="GLB44" s="1168"/>
      <c r="GLC44" s="1166"/>
      <c r="GLD44" s="1167"/>
      <c r="GLE44" s="1168"/>
      <c r="GLF44" s="1168"/>
      <c r="GLG44" s="1166"/>
      <c r="GLH44" s="1167"/>
      <c r="GLI44" s="1168"/>
      <c r="GLJ44" s="1168"/>
      <c r="GLK44" s="1166"/>
      <c r="GLL44" s="1167"/>
      <c r="GLM44" s="1168"/>
      <c r="GLN44" s="1168"/>
      <c r="GLO44" s="1166"/>
      <c r="GLP44" s="1167"/>
      <c r="GLQ44" s="1168"/>
      <c r="GLR44" s="1168"/>
      <c r="GLS44" s="1166"/>
      <c r="GLT44" s="1167"/>
      <c r="GLU44" s="1168"/>
      <c r="GLV44" s="1168"/>
      <c r="GLW44" s="1166"/>
      <c r="GLX44" s="1167"/>
      <c r="GLY44" s="1168"/>
      <c r="GLZ44" s="1168"/>
      <c r="GMA44" s="1166"/>
      <c r="GMB44" s="1167"/>
      <c r="GMC44" s="1168"/>
      <c r="GMD44" s="1168"/>
      <c r="GME44" s="1166"/>
      <c r="GMF44" s="1167"/>
      <c r="GMG44" s="1168"/>
      <c r="GMH44" s="1168"/>
      <c r="GMI44" s="1166"/>
      <c r="GMJ44" s="1167"/>
      <c r="GMK44" s="1168"/>
      <c r="GML44" s="1168"/>
      <c r="GMM44" s="1166"/>
      <c r="GMN44" s="1167"/>
      <c r="GMO44" s="1168"/>
      <c r="GMP44" s="1168"/>
      <c r="GMQ44" s="1166"/>
      <c r="GMR44" s="1167"/>
      <c r="GMS44" s="1168"/>
      <c r="GMT44" s="1168"/>
      <c r="GMU44" s="1166"/>
      <c r="GMV44" s="1167"/>
      <c r="GMW44" s="1168"/>
      <c r="GMX44" s="1168"/>
      <c r="GMY44" s="1166"/>
      <c r="GMZ44" s="1167"/>
      <c r="GNA44" s="1168"/>
      <c r="GNB44" s="1168"/>
      <c r="GNC44" s="1166"/>
      <c r="GND44" s="1167"/>
      <c r="GNE44" s="1168"/>
      <c r="GNF44" s="1168"/>
      <c r="GNG44" s="1166"/>
      <c r="GNH44" s="1167"/>
      <c r="GNI44" s="1168"/>
      <c r="GNJ44" s="1168"/>
      <c r="GNK44" s="1166"/>
      <c r="GNL44" s="1167"/>
      <c r="GNM44" s="1168"/>
      <c r="GNN44" s="1168"/>
      <c r="GNO44" s="1166"/>
      <c r="GNP44" s="1167"/>
      <c r="GNQ44" s="1168"/>
      <c r="GNR44" s="1168"/>
      <c r="GNS44" s="1166"/>
      <c r="GNT44" s="1167"/>
      <c r="GNU44" s="1168"/>
      <c r="GNV44" s="1168"/>
      <c r="GNW44" s="1166"/>
      <c r="GNX44" s="1167"/>
      <c r="GNY44" s="1168"/>
      <c r="GNZ44" s="1168"/>
      <c r="GOA44" s="1166"/>
      <c r="GOB44" s="1167"/>
      <c r="GOC44" s="1168"/>
      <c r="GOD44" s="1168"/>
      <c r="GOE44" s="1166"/>
      <c r="GOF44" s="1167"/>
      <c r="GOG44" s="1168"/>
      <c r="GOH44" s="1168"/>
      <c r="GOI44" s="1166"/>
      <c r="GOJ44" s="1167"/>
      <c r="GOK44" s="1168"/>
      <c r="GOL44" s="1168"/>
      <c r="GOM44" s="1166"/>
      <c r="GON44" s="1167"/>
      <c r="GOO44" s="1168"/>
      <c r="GOP44" s="1168"/>
      <c r="GOQ44" s="1166"/>
      <c r="GOR44" s="1167"/>
      <c r="GOS44" s="1168"/>
      <c r="GOT44" s="1168"/>
      <c r="GOU44" s="1166"/>
      <c r="GOV44" s="1167"/>
      <c r="GOW44" s="1168"/>
      <c r="GOX44" s="1168"/>
      <c r="GOY44" s="1166"/>
      <c r="GOZ44" s="1167"/>
      <c r="GPA44" s="1168"/>
      <c r="GPB44" s="1168"/>
      <c r="GPC44" s="1166"/>
      <c r="GPD44" s="1167"/>
      <c r="GPE44" s="1168"/>
      <c r="GPF44" s="1168"/>
      <c r="GPG44" s="1166"/>
      <c r="GPH44" s="1167"/>
      <c r="GPI44" s="1168"/>
      <c r="GPJ44" s="1168"/>
      <c r="GPK44" s="1166"/>
      <c r="GPL44" s="1167"/>
      <c r="GPM44" s="1168"/>
      <c r="GPN44" s="1168"/>
      <c r="GPO44" s="1166"/>
      <c r="GPP44" s="1167"/>
      <c r="GPQ44" s="1168"/>
      <c r="GPR44" s="1168"/>
      <c r="GPS44" s="1166"/>
      <c r="GPT44" s="1167"/>
      <c r="GPU44" s="1168"/>
      <c r="GPV44" s="1168"/>
      <c r="GPW44" s="1166"/>
      <c r="GPX44" s="1167"/>
      <c r="GPY44" s="1168"/>
      <c r="GPZ44" s="1168"/>
      <c r="GQA44" s="1166"/>
      <c r="GQB44" s="1167"/>
      <c r="GQC44" s="1168"/>
      <c r="GQD44" s="1168"/>
      <c r="GQE44" s="1166"/>
      <c r="GQF44" s="1167"/>
      <c r="GQG44" s="1168"/>
      <c r="GQH44" s="1168"/>
      <c r="GQI44" s="1166"/>
      <c r="GQJ44" s="1167"/>
      <c r="GQK44" s="1168"/>
      <c r="GQL44" s="1168"/>
      <c r="GQM44" s="1166"/>
      <c r="GQN44" s="1167"/>
      <c r="GQO44" s="1168"/>
      <c r="GQP44" s="1168"/>
      <c r="GQQ44" s="1166"/>
      <c r="GQR44" s="1167"/>
      <c r="GQS44" s="1168"/>
      <c r="GQT44" s="1168"/>
      <c r="GQU44" s="1166"/>
      <c r="GQV44" s="1167"/>
      <c r="GQW44" s="1168"/>
      <c r="GQX44" s="1168"/>
      <c r="GQY44" s="1166"/>
      <c r="GQZ44" s="1167"/>
      <c r="GRA44" s="1168"/>
      <c r="GRB44" s="1168"/>
      <c r="GRC44" s="1166"/>
      <c r="GRD44" s="1167"/>
      <c r="GRE44" s="1168"/>
      <c r="GRF44" s="1168"/>
      <c r="GRG44" s="1166"/>
      <c r="GRH44" s="1167"/>
      <c r="GRI44" s="1168"/>
      <c r="GRJ44" s="1168"/>
      <c r="GRK44" s="1166"/>
      <c r="GRL44" s="1167"/>
      <c r="GRM44" s="1168"/>
      <c r="GRN44" s="1168"/>
      <c r="GRO44" s="1166"/>
      <c r="GRP44" s="1167"/>
      <c r="GRQ44" s="1168"/>
      <c r="GRR44" s="1168"/>
      <c r="GRS44" s="1166"/>
      <c r="GRT44" s="1167"/>
      <c r="GRU44" s="1168"/>
      <c r="GRV44" s="1168"/>
      <c r="GRW44" s="1166"/>
      <c r="GRX44" s="1167"/>
      <c r="GRY44" s="1168"/>
      <c r="GRZ44" s="1168"/>
      <c r="GSA44" s="1166"/>
      <c r="GSB44" s="1167"/>
      <c r="GSC44" s="1168"/>
      <c r="GSD44" s="1168"/>
      <c r="GSE44" s="1166"/>
      <c r="GSF44" s="1167"/>
      <c r="GSG44" s="1168"/>
      <c r="GSH44" s="1168"/>
      <c r="GSI44" s="1166"/>
      <c r="GSJ44" s="1167"/>
      <c r="GSK44" s="1168"/>
      <c r="GSL44" s="1168"/>
      <c r="GSM44" s="1166"/>
      <c r="GSN44" s="1167"/>
      <c r="GSO44" s="1168"/>
      <c r="GSP44" s="1168"/>
      <c r="GSQ44" s="1166"/>
      <c r="GSR44" s="1167"/>
      <c r="GSS44" s="1168"/>
      <c r="GST44" s="1168"/>
      <c r="GSU44" s="1166"/>
      <c r="GSV44" s="1167"/>
      <c r="GSW44" s="1168"/>
      <c r="GSX44" s="1168"/>
      <c r="GSY44" s="1166"/>
      <c r="GSZ44" s="1167"/>
      <c r="GTA44" s="1168"/>
      <c r="GTB44" s="1168"/>
      <c r="GTC44" s="1166"/>
      <c r="GTD44" s="1167"/>
      <c r="GTE44" s="1168"/>
      <c r="GTF44" s="1168"/>
      <c r="GTG44" s="1166"/>
      <c r="GTH44" s="1167"/>
      <c r="GTI44" s="1168"/>
      <c r="GTJ44" s="1168"/>
      <c r="GTK44" s="1166"/>
      <c r="GTL44" s="1167"/>
      <c r="GTM44" s="1168"/>
      <c r="GTN44" s="1168"/>
      <c r="GTO44" s="1166"/>
      <c r="GTP44" s="1167"/>
      <c r="GTQ44" s="1168"/>
      <c r="GTR44" s="1168"/>
      <c r="GTS44" s="1166"/>
      <c r="GTT44" s="1167"/>
      <c r="GTU44" s="1168"/>
      <c r="GTV44" s="1168"/>
      <c r="GTW44" s="1166"/>
      <c r="GTX44" s="1167"/>
      <c r="GTY44" s="1168"/>
      <c r="GTZ44" s="1168"/>
      <c r="GUA44" s="1166"/>
      <c r="GUB44" s="1167"/>
      <c r="GUC44" s="1168"/>
      <c r="GUD44" s="1168"/>
      <c r="GUE44" s="1166"/>
      <c r="GUF44" s="1167"/>
      <c r="GUG44" s="1168"/>
      <c r="GUH44" s="1168"/>
      <c r="GUI44" s="1166"/>
      <c r="GUJ44" s="1167"/>
      <c r="GUK44" s="1168"/>
      <c r="GUL44" s="1168"/>
      <c r="GUM44" s="1166"/>
      <c r="GUN44" s="1167"/>
      <c r="GUO44" s="1168"/>
      <c r="GUP44" s="1168"/>
      <c r="GUQ44" s="1166"/>
      <c r="GUR44" s="1167"/>
      <c r="GUS44" s="1168"/>
      <c r="GUT44" s="1168"/>
      <c r="GUU44" s="1166"/>
      <c r="GUV44" s="1167"/>
      <c r="GUW44" s="1168"/>
      <c r="GUX44" s="1168"/>
      <c r="GUY44" s="1166"/>
      <c r="GUZ44" s="1167"/>
      <c r="GVA44" s="1168"/>
      <c r="GVB44" s="1168"/>
      <c r="GVC44" s="1166"/>
      <c r="GVD44" s="1167"/>
      <c r="GVE44" s="1168"/>
      <c r="GVF44" s="1168"/>
      <c r="GVG44" s="1166"/>
      <c r="GVH44" s="1167"/>
      <c r="GVI44" s="1168"/>
      <c r="GVJ44" s="1168"/>
      <c r="GVK44" s="1166"/>
      <c r="GVL44" s="1167"/>
      <c r="GVM44" s="1168"/>
      <c r="GVN44" s="1168"/>
      <c r="GVO44" s="1166"/>
      <c r="GVP44" s="1167"/>
      <c r="GVQ44" s="1168"/>
      <c r="GVR44" s="1168"/>
      <c r="GVS44" s="1166"/>
      <c r="GVT44" s="1167"/>
      <c r="GVU44" s="1168"/>
      <c r="GVV44" s="1168"/>
      <c r="GVW44" s="1166"/>
      <c r="GVX44" s="1167"/>
      <c r="GVY44" s="1168"/>
      <c r="GVZ44" s="1168"/>
      <c r="GWA44" s="1166"/>
      <c r="GWB44" s="1167"/>
      <c r="GWC44" s="1168"/>
      <c r="GWD44" s="1168"/>
      <c r="GWE44" s="1166"/>
      <c r="GWF44" s="1167"/>
      <c r="GWG44" s="1168"/>
      <c r="GWH44" s="1168"/>
      <c r="GWI44" s="1166"/>
      <c r="GWJ44" s="1167"/>
      <c r="GWK44" s="1168"/>
      <c r="GWL44" s="1168"/>
      <c r="GWM44" s="1166"/>
      <c r="GWN44" s="1167"/>
      <c r="GWO44" s="1168"/>
      <c r="GWP44" s="1168"/>
      <c r="GWQ44" s="1166"/>
      <c r="GWR44" s="1167"/>
      <c r="GWS44" s="1168"/>
      <c r="GWT44" s="1168"/>
      <c r="GWU44" s="1166"/>
      <c r="GWV44" s="1167"/>
      <c r="GWW44" s="1168"/>
      <c r="GWX44" s="1168"/>
      <c r="GWY44" s="1166"/>
      <c r="GWZ44" s="1167"/>
      <c r="GXA44" s="1168"/>
      <c r="GXB44" s="1168"/>
      <c r="GXC44" s="1166"/>
      <c r="GXD44" s="1167"/>
      <c r="GXE44" s="1168"/>
      <c r="GXF44" s="1168"/>
      <c r="GXG44" s="1166"/>
      <c r="GXH44" s="1167"/>
      <c r="GXI44" s="1168"/>
      <c r="GXJ44" s="1168"/>
      <c r="GXK44" s="1166"/>
      <c r="GXL44" s="1167"/>
      <c r="GXM44" s="1168"/>
      <c r="GXN44" s="1168"/>
      <c r="GXO44" s="1166"/>
      <c r="GXP44" s="1167"/>
      <c r="GXQ44" s="1168"/>
      <c r="GXR44" s="1168"/>
      <c r="GXS44" s="1166"/>
      <c r="GXT44" s="1167"/>
      <c r="GXU44" s="1168"/>
      <c r="GXV44" s="1168"/>
      <c r="GXW44" s="1166"/>
      <c r="GXX44" s="1167"/>
      <c r="GXY44" s="1168"/>
      <c r="GXZ44" s="1168"/>
      <c r="GYA44" s="1166"/>
      <c r="GYB44" s="1167"/>
      <c r="GYC44" s="1168"/>
      <c r="GYD44" s="1168"/>
      <c r="GYE44" s="1166"/>
      <c r="GYF44" s="1167"/>
      <c r="GYG44" s="1168"/>
      <c r="GYH44" s="1168"/>
      <c r="GYI44" s="1166"/>
      <c r="GYJ44" s="1167"/>
      <c r="GYK44" s="1168"/>
      <c r="GYL44" s="1168"/>
      <c r="GYM44" s="1166"/>
      <c r="GYN44" s="1167"/>
      <c r="GYO44" s="1168"/>
      <c r="GYP44" s="1168"/>
      <c r="GYQ44" s="1166"/>
      <c r="GYR44" s="1167"/>
      <c r="GYS44" s="1168"/>
      <c r="GYT44" s="1168"/>
      <c r="GYU44" s="1166"/>
      <c r="GYV44" s="1167"/>
      <c r="GYW44" s="1168"/>
      <c r="GYX44" s="1168"/>
      <c r="GYY44" s="1166"/>
      <c r="GYZ44" s="1167"/>
      <c r="GZA44" s="1168"/>
      <c r="GZB44" s="1168"/>
      <c r="GZC44" s="1166"/>
      <c r="GZD44" s="1167"/>
      <c r="GZE44" s="1168"/>
      <c r="GZF44" s="1168"/>
      <c r="GZG44" s="1166"/>
      <c r="GZH44" s="1167"/>
      <c r="GZI44" s="1168"/>
      <c r="GZJ44" s="1168"/>
      <c r="GZK44" s="1166"/>
      <c r="GZL44" s="1167"/>
      <c r="GZM44" s="1168"/>
      <c r="GZN44" s="1168"/>
      <c r="GZO44" s="1166"/>
      <c r="GZP44" s="1167"/>
      <c r="GZQ44" s="1168"/>
      <c r="GZR44" s="1168"/>
      <c r="GZS44" s="1166"/>
      <c r="GZT44" s="1167"/>
      <c r="GZU44" s="1168"/>
      <c r="GZV44" s="1168"/>
      <c r="GZW44" s="1166"/>
      <c r="GZX44" s="1167"/>
      <c r="GZY44" s="1168"/>
      <c r="GZZ44" s="1168"/>
      <c r="HAA44" s="1166"/>
      <c r="HAB44" s="1167"/>
      <c r="HAC44" s="1168"/>
      <c r="HAD44" s="1168"/>
      <c r="HAE44" s="1166"/>
      <c r="HAF44" s="1167"/>
      <c r="HAG44" s="1168"/>
      <c r="HAH44" s="1168"/>
      <c r="HAI44" s="1166"/>
      <c r="HAJ44" s="1167"/>
      <c r="HAK44" s="1168"/>
      <c r="HAL44" s="1168"/>
      <c r="HAM44" s="1166"/>
      <c r="HAN44" s="1167"/>
      <c r="HAO44" s="1168"/>
      <c r="HAP44" s="1168"/>
      <c r="HAQ44" s="1166"/>
      <c r="HAR44" s="1167"/>
      <c r="HAS44" s="1168"/>
      <c r="HAT44" s="1168"/>
      <c r="HAU44" s="1166"/>
      <c r="HAV44" s="1167"/>
      <c r="HAW44" s="1168"/>
      <c r="HAX44" s="1168"/>
      <c r="HAY44" s="1166"/>
      <c r="HAZ44" s="1167"/>
      <c r="HBA44" s="1168"/>
      <c r="HBB44" s="1168"/>
      <c r="HBC44" s="1166"/>
      <c r="HBD44" s="1167"/>
      <c r="HBE44" s="1168"/>
      <c r="HBF44" s="1168"/>
      <c r="HBG44" s="1166"/>
      <c r="HBH44" s="1167"/>
      <c r="HBI44" s="1168"/>
      <c r="HBJ44" s="1168"/>
      <c r="HBK44" s="1166"/>
      <c r="HBL44" s="1167"/>
      <c r="HBM44" s="1168"/>
      <c r="HBN44" s="1168"/>
      <c r="HBO44" s="1166"/>
      <c r="HBP44" s="1167"/>
      <c r="HBQ44" s="1168"/>
      <c r="HBR44" s="1168"/>
      <c r="HBS44" s="1166"/>
      <c r="HBT44" s="1167"/>
      <c r="HBU44" s="1168"/>
      <c r="HBV44" s="1168"/>
      <c r="HBW44" s="1166"/>
      <c r="HBX44" s="1167"/>
      <c r="HBY44" s="1168"/>
      <c r="HBZ44" s="1168"/>
      <c r="HCA44" s="1166"/>
      <c r="HCB44" s="1167"/>
      <c r="HCC44" s="1168"/>
      <c r="HCD44" s="1168"/>
      <c r="HCE44" s="1166"/>
      <c r="HCF44" s="1167"/>
      <c r="HCG44" s="1168"/>
      <c r="HCH44" s="1168"/>
      <c r="HCI44" s="1166"/>
      <c r="HCJ44" s="1167"/>
      <c r="HCK44" s="1168"/>
      <c r="HCL44" s="1168"/>
      <c r="HCM44" s="1166"/>
      <c r="HCN44" s="1167"/>
      <c r="HCO44" s="1168"/>
      <c r="HCP44" s="1168"/>
      <c r="HCQ44" s="1166"/>
      <c r="HCR44" s="1167"/>
      <c r="HCS44" s="1168"/>
      <c r="HCT44" s="1168"/>
      <c r="HCU44" s="1166"/>
      <c r="HCV44" s="1167"/>
      <c r="HCW44" s="1168"/>
      <c r="HCX44" s="1168"/>
      <c r="HCY44" s="1166"/>
      <c r="HCZ44" s="1167"/>
      <c r="HDA44" s="1168"/>
      <c r="HDB44" s="1168"/>
      <c r="HDC44" s="1166"/>
      <c r="HDD44" s="1167"/>
      <c r="HDE44" s="1168"/>
      <c r="HDF44" s="1168"/>
      <c r="HDG44" s="1166"/>
      <c r="HDH44" s="1167"/>
      <c r="HDI44" s="1168"/>
      <c r="HDJ44" s="1168"/>
      <c r="HDK44" s="1166"/>
      <c r="HDL44" s="1167"/>
      <c r="HDM44" s="1168"/>
      <c r="HDN44" s="1168"/>
      <c r="HDO44" s="1166"/>
      <c r="HDP44" s="1167"/>
      <c r="HDQ44" s="1168"/>
      <c r="HDR44" s="1168"/>
      <c r="HDS44" s="1166"/>
      <c r="HDT44" s="1167"/>
      <c r="HDU44" s="1168"/>
      <c r="HDV44" s="1168"/>
      <c r="HDW44" s="1166"/>
      <c r="HDX44" s="1167"/>
      <c r="HDY44" s="1168"/>
      <c r="HDZ44" s="1168"/>
      <c r="HEA44" s="1166"/>
      <c r="HEB44" s="1167"/>
      <c r="HEC44" s="1168"/>
      <c r="HED44" s="1168"/>
      <c r="HEE44" s="1166"/>
      <c r="HEF44" s="1167"/>
      <c r="HEG44" s="1168"/>
      <c r="HEH44" s="1168"/>
      <c r="HEI44" s="1166"/>
      <c r="HEJ44" s="1167"/>
      <c r="HEK44" s="1168"/>
      <c r="HEL44" s="1168"/>
      <c r="HEM44" s="1166"/>
      <c r="HEN44" s="1167"/>
      <c r="HEO44" s="1168"/>
      <c r="HEP44" s="1168"/>
      <c r="HEQ44" s="1166"/>
      <c r="HER44" s="1167"/>
      <c r="HES44" s="1168"/>
      <c r="HET44" s="1168"/>
      <c r="HEU44" s="1166"/>
      <c r="HEV44" s="1167"/>
      <c r="HEW44" s="1168"/>
      <c r="HEX44" s="1168"/>
      <c r="HEY44" s="1166"/>
      <c r="HEZ44" s="1167"/>
      <c r="HFA44" s="1168"/>
      <c r="HFB44" s="1168"/>
      <c r="HFC44" s="1166"/>
      <c r="HFD44" s="1167"/>
      <c r="HFE44" s="1168"/>
      <c r="HFF44" s="1168"/>
      <c r="HFG44" s="1166"/>
      <c r="HFH44" s="1167"/>
      <c r="HFI44" s="1168"/>
      <c r="HFJ44" s="1168"/>
      <c r="HFK44" s="1166"/>
      <c r="HFL44" s="1167"/>
      <c r="HFM44" s="1168"/>
      <c r="HFN44" s="1168"/>
      <c r="HFO44" s="1166"/>
      <c r="HFP44" s="1167"/>
      <c r="HFQ44" s="1168"/>
      <c r="HFR44" s="1168"/>
      <c r="HFS44" s="1166"/>
      <c r="HFT44" s="1167"/>
      <c r="HFU44" s="1168"/>
      <c r="HFV44" s="1168"/>
      <c r="HFW44" s="1166"/>
      <c r="HFX44" s="1167"/>
      <c r="HFY44" s="1168"/>
      <c r="HFZ44" s="1168"/>
      <c r="HGA44" s="1166"/>
      <c r="HGB44" s="1167"/>
      <c r="HGC44" s="1168"/>
      <c r="HGD44" s="1168"/>
      <c r="HGE44" s="1166"/>
      <c r="HGF44" s="1167"/>
      <c r="HGG44" s="1168"/>
      <c r="HGH44" s="1168"/>
      <c r="HGI44" s="1166"/>
      <c r="HGJ44" s="1167"/>
      <c r="HGK44" s="1168"/>
      <c r="HGL44" s="1168"/>
      <c r="HGM44" s="1166"/>
      <c r="HGN44" s="1167"/>
      <c r="HGO44" s="1168"/>
      <c r="HGP44" s="1168"/>
      <c r="HGQ44" s="1166"/>
      <c r="HGR44" s="1167"/>
      <c r="HGS44" s="1168"/>
      <c r="HGT44" s="1168"/>
      <c r="HGU44" s="1166"/>
      <c r="HGV44" s="1167"/>
      <c r="HGW44" s="1168"/>
      <c r="HGX44" s="1168"/>
      <c r="HGY44" s="1166"/>
      <c r="HGZ44" s="1167"/>
      <c r="HHA44" s="1168"/>
      <c r="HHB44" s="1168"/>
      <c r="HHC44" s="1166"/>
      <c r="HHD44" s="1167"/>
      <c r="HHE44" s="1168"/>
      <c r="HHF44" s="1168"/>
      <c r="HHG44" s="1166"/>
      <c r="HHH44" s="1167"/>
      <c r="HHI44" s="1168"/>
      <c r="HHJ44" s="1168"/>
      <c r="HHK44" s="1166"/>
      <c r="HHL44" s="1167"/>
      <c r="HHM44" s="1168"/>
      <c r="HHN44" s="1168"/>
      <c r="HHO44" s="1166"/>
      <c r="HHP44" s="1167"/>
      <c r="HHQ44" s="1168"/>
      <c r="HHR44" s="1168"/>
      <c r="HHS44" s="1166"/>
      <c r="HHT44" s="1167"/>
      <c r="HHU44" s="1168"/>
      <c r="HHV44" s="1168"/>
      <c r="HHW44" s="1166"/>
      <c r="HHX44" s="1167"/>
      <c r="HHY44" s="1168"/>
      <c r="HHZ44" s="1168"/>
      <c r="HIA44" s="1166"/>
      <c r="HIB44" s="1167"/>
      <c r="HIC44" s="1168"/>
      <c r="HID44" s="1168"/>
      <c r="HIE44" s="1166"/>
      <c r="HIF44" s="1167"/>
      <c r="HIG44" s="1168"/>
      <c r="HIH44" s="1168"/>
      <c r="HII44" s="1166"/>
      <c r="HIJ44" s="1167"/>
      <c r="HIK44" s="1168"/>
      <c r="HIL44" s="1168"/>
      <c r="HIM44" s="1166"/>
      <c r="HIN44" s="1167"/>
      <c r="HIO44" s="1168"/>
      <c r="HIP44" s="1168"/>
      <c r="HIQ44" s="1166"/>
      <c r="HIR44" s="1167"/>
      <c r="HIS44" s="1168"/>
      <c r="HIT44" s="1168"/>
      <c r="HIU44" s="1166"/>
      <c r="HIV44" s="1167"/>
      <c r="HIW44" s="1168"/>
      <c r="HIX44" s="1168"/>
      <c r="HIY44" s="1166"/>
      <c r="HIZ44" s="1167"/>
      <c r="HJA44" s="1168"/>
      <c r="HJB44" s="1168"/>
      <c r="HJC44" s="1166"/>
      <c r="HJD44" s="1167"/>
      <c r="HJE44" s="1168"/>
      <c r="HJF44" s="1168"/>
      <c r="HJG44" s="1166"/>
      <c r="HJH44" s="1167"/>
      <c r="HJI44" s="1168"/>
      <c r="HJJ44" s="1168"/>
      <c r="HJK44" s="1166"/>
      <c r="HJL44" s="1167"/>
      <c r="HJM44" s="1168"/>
      <c r="HJN44" s="1168"/>
      <c r="HJO44" s="1166"/>
      <c r="HJP44" s="1167"/>
      <c r="HJQ44" s="1168"/>
      <c r="HJR44" s="1168"/>
      <c r="HJS44" s="1166"/>
      <c r="HJT44" s="1167"/>
      <c r="HJU44" s="1168"/>
      <c r="HJV44" s="1168"/>
      <c r="HJW44" s="1166"/>
      <c r="HJX44" s="1167"/>
      <c r="HJY44" s="1168"/>
      <c r="HJZ44" s="1168"/>
      <c r="HKA44" s="1166"/>
      <c r="HKB44" s="1167"/>
      <c r="HKC44" s="1168"/>
      <c r="HKD44" s="1168"/>
      <c r="HKE44" s="1166"/>
      <c r="HKF44" s="1167"/>
      <c r="HKG44" s="1168"/>
      <c r="HKH44" s="1168"/>
      <c r="HKI44" s="1166"/>
      <c r="HKJ44" s="1167"/>
      <c r="HKK44" s="1168"/>
      <c r="HKL44" s="1168"/>
      <c r="HKM44" s="1166"/>
      <c r="HKN44" s="1167"/>
      <c r="HKO44" s="1168"/>
      <c r="HKP44" s="1168"/>
      <c r="HKQ44" s="1166"/>
      <c r="HKR44" s="1167"/>
      <c r="HKS44" s="1168"/>
      <c r="HKT44" s="1168"/>
      <c r="HKU44" s="1166"/>
      <c r="HKV44" s="1167"/>
      <c r="HKW44" s="1168"/>
      <c r="HKX44" s="1168"/>
      <c r="HKY44" s="1166"/>
      <c r="HKZ44" s="1167"/>
      <c r="HLA44" s="1168"/>
      <c r="HLB44" s="1168"/>
      <c r="HLC44" s="1166"/>
      <c r="HLD44" s="1167"/>
      <c r="HLE44" s="1168"/>
      <c r="HLF44" s="1168"/>
      <c r="HLG44" s="1166"/>
      <c r="HLH44" s="1167"/>
      <c r="HLI44" s="1168"/>
      <c r="HLJ44" s="1168"/>
      <c r="HLK44" s="1166"/>
      <c r="HLL44" s="1167"/>
      <c r="HLM44" s="1168"/>
      <c r="HLN44" s="1168"/>
      <c r="HLO44" s="1166"/>
      <c r="HLP44" s="1167"/>
      <c r="HLQ44" s="1168"/>
      <c r="HLR44" s="1168"/>
      <c r="HLS44" s="1166"/>
      <c r="HLT44" s="1167"/>
      <c r="HLU44" s="1168"/>
      <c r="HLV44" s="1168"/>
      <c r="HLW44" s="1166"/>
      <c r="HLX44" s="1167"/>
      <c r="HLY44" s="1168"/>
      <c r="HLZ44" s="1168"/>
      <c r="HMA44" s="1166"/>
      <c r="HMB44" s="1167"/>
      <c r="HMC44" s="1168"/>
      <c r="HMD44" s="1168"/>
      <c r="HME44" s="1166"/>
      <c r="HMF44" s="1167"/>
      <c r="HMG44" s="1168"/>
      <c r="HMH44" s="1168"/>
      <c r="HMI44" s="1166"/>
      <c r="HMJ44" s="1167"/>
      <c r="HMK44" s="1168"/>
      <c r="HML44" s="1168"/>
      <c r="HMM44" s="1166"/>
      <c r="HMN44" s="1167"/>
      <c r="HMO44" s="1168"/>
      <c r="HMP44" s="1168"/>
      <c r="HMQ44" s="1166"/>
      <c r="HMR44" s="1167"/>
      <c r="HMS44" s="1168"/>
      <c r="HMT44" s="1168"/>
      <c r="HMU44" s="1166"/>
      <c r="HMV44" s="1167"/>
      <c r="HMW44" s="1168"/>
      <c r="HMX44" s="1168"/>
      <c r="HMY44" s="1166"/>
      <c r="HMZ44" s="1167"/>
      <c r="HNA44" s="1168"/>
      <c r="HNB44" s="1168"/>
      <c r="HNC44" s="1166"/>
      <c r="HND44" s="1167"/>
      <c r="HNE44" s="1168"/>
      <c r="HNF44" s="1168"/>
      <c r="HNG44" s="1166"/>
      <c r="HNH44" s="1167"/>
      <c r="HNI44" s="1168"/>
      <c r="HNJ44" s="1168"/>
      <c r="HNK44" s="1166"/>
      <c r="HNL44" s="1167"/>
      <c r="HNM44" s="1168"/>
      <c r="HNN44" s="1168"/>
      <c r="HNO44" s="1166"/>
      <c r="HNP44" s="1167"/>
      <c r="HNQ44" s="1168"/>
      <c r="HNR44" s="1168"/>
      <c r="HNS44" s="1166"/>
      <c r="HNT44" s="1167"/>
      <c r="HNU44" s="1168"/>
      <c r="HNV44" s="1168"/>
      <c r="HNW44" s="1166"/>
      <c r="HNX44" s="1167"/>
      <c r="HNY44" s="1168"/>
      <c r="HNZ44" s="1168"/>
      <c r="HOA44" s="1166"/>
      <c r="HOB44" s="1167"/>
      <c r="HOC44" s="1168"/>
      <c r="HOD44" s="1168"/>
      <c r="HOE44" s="1166"/>
      <c r="HOF44" s="1167"/>
      <c r="HOG44" s="1168"/>
      <c r="HOH44" s="1168"/>
      <c r="HOI44" s="1166"/>
      <c r="HOJ44" s="1167"/>
      <c r="HOK44" s="1168"/>
      <c r="HOL44" s="1168"/>
      <c r="HOM44" s="1166"/>
      <c r="HON44" s="1167"/>
      <c r="HOO44" s="1168"/>
      <c r="HOP44" s="1168"/>
      <c r="HOQ44" s="1166"/>
      <c r="HOR44" s="1167"/>
      <c r="HOS44" s="1168"/>
      <c r="HOT44" s="1168"/>
      <c r="HOU44" s="1166"/>
      <c r="HOV44" s="1167"/>
      <c r="HOW44" s="1168"/>
      <c r="HOX44" s="1168"/>
      <c r="HOY44" s="1166"/>
      <c r="HOZ44" s="1167"/>
      <c r="HPA44" s="1168"/>
      <c r="HPB44" s="1168"/>
      <c r="HPC44" s="1166"/>
      <c r="HPD44" s="1167"/>
      <c r="HPE44" s="1168"/>
      <c r="HPF44" s="1168"/>
      <c r="HPG44" s="1166"/>
      <c r="HPH44" s="1167"/>
      <c r="HPI44" s="1168"/>
      <c r="HPJ44" s="1168"/>
      <c r="HPK44" s="1166"/>
      <c r="HPL44" s="1167"/>
      <c r="HPM44" s="1168"/>
      <c r="HPN44" s="1168"/>
      <c r="HPO44" s="1166"/>
      <c r="HPP44" s="1167"/>
      <c r="HPQ44" s="1168"/>
      <c r="HPR44" s="1168"/>
      <c r="HPS44" s="1166"/>
      <c r="HPT44" s="1167"/>
      <c r="HPU44" s="1168"/>
      <c r="HPV44" s="1168"/>
      <c r="HPW44" s="1166"/>
      <c r="HPX44" s="1167"/>
      <c r="HPY44" s="1168"/>
      <c r="HPZ44" s="1168"/>
      <c r="HQA44" s="1166"/>
      <c r="HQB44" s="1167"/>
      <c r="HQC44" s="1168"/>
      <c r="HQD44" s="1168"/>
      <c r="HQE44" s="1166"/>
      <c r="HQF44" s="1167"/>
      <c r="HQG44" s="1168"/>
      <c r="HQH44" s="1168"/>
      <c r="HQI44" s="1166"/>
      <c r="HQJ44" s="1167"/>
      <c r="HQK44" s="1168"/>
      <c r="HQL44" s="1168"/>
      <c r="HQM44" s="1166"/>
      <c r="HQN44" s="1167"/>
      <c r="HQO44" s="1168"/>
      <c r="HQP44" s="1168"/>
      <c r="HQQ44" s="1166"/>
      <c r="HQR44" s="1167"/>
      <c r="HQS44" s="1168"/>
      <c r="HQT44" s="1168"/>
      <c r="HQU44" s="1166"/>
      <c r="HQV44" s="1167"/>
      <c r="HQW44" s="1168"/>
      <c r="HQX44" s="1168"/>
      <c r="HQY44" s="1166"/>
      <c r="HQZ44" s="1167"/>
      <c r="HRA44" s="1168"/>
      <c r="HRB44" s="1168"/>
      <c r="HRC44" s="1166"/>
      <c r="HRD44" s="1167"/>
      <c r="HRE44" s="1168"/>
      <c r="HRF44" s="1168"/>
      <c r="HRG44" s="1166"/>
      <c r="HRH44" s="1167"/>
      <c r="HRI44" s="1168"/>
      <c r="HRJ44" s="1168"/>
      <c r="HRK44" s="1166"/>
      <c r="HRL44" s="1167"/>
      <c r="HRM44" s="1168"/>
      <c r="HRN44" s="1168"/>
      <c r="HRO44" s="1166"/>
      <c r="HRP44" s="1167"/>
      <c r="HRQ44" s="1168"/>
      <c r="HRR44" s="1168"/>
      <c r="HRS44" s="1166"/>
      <c r="HRT44" s="1167"/>
      <c r="HRU44" s="1168"/>
      <c r="HRV44" s="1168"/>
      <c r="HRW44" s="1166"/>
      <c r="HRX44" s="1167"/>
      <c r="HRY44" s="1168"/>
      <c r="HRZ44" s="1168"/>
      <c r="HSA44" s="1166"/>
      <c r="HSB44" s="1167"/>
      <c r="HSC44" s="1168"/>
      <c r="HSD44" s="1168"/>
      <c r="HSE44" s="1166"/>
      <c r="HSF44" s="1167"/>
      <c r="HSG44" s="1168"/>
      <c r="HSH44" s="1168"/>
      <c r="HSI44" s="1166"/>
      <c r="HSJ44" s="1167"/>
      <c r="HSK44" s="1168"/>
      <c r="HSL44" s="1168"/>
      <c r="HSM44" s="1166"/>
      <c r="HSN44" s="1167"/>
      <c r="HSO44" s="1168"/>
      <c r="HSP44" s="1168"/>
      <c r="HSQ44" s="1166"/>
      <c r="HSR44" s="1167"/>
      <c r="HSS44" s="1168"/>
      <c r="HST44" s="1168"/>
      <c r="HSU44" s="1166"/>
      <c r="HSV44" s="1167"/>
      <c r="HSW44" s="1168"/>
      <c r="HSX44" s="1168"/>
      <c r="HSY44" s="1166"/>
      <c r="HSZ44" s="1167"/>
      <c r="HTA44" s="1168"/>
      <c r="HTB44" s="1168"/>
      <c r="HTC44" s="1166"/>
      <c r="HTD44" s="1167"/>
      <c r="HTE44" s="1168"/>
      <c r="HTF44" s="1168"/>
      <c r="HTG44" s="1166"/>
      <c r="HTH44" s="1167"/>
      <c r="HTI44" s="1168"/>
      <c r="HTJ44" s="1168"/>
      <c r="HTK44" s="1166"/>
      <c r="HTL44" s="1167"/>
      <c r="HTM44" s="1168"/>
      <c r="HTN44" s="1168"/>
      <c r="HTO44" s="1166"/>
      <c r="HTP44" s="1167"/>
      <c r="HTQ44" s="1168"/>
      <c r="HTR44" s="1168"/>
      <c r="HTS44" s="1166"/>
      <c r="HTT44" s="1167"/>
      <c r="HTU44" s="1168"/>
      <c r="HTV44" s="1168"/>
      <c r="HTW44" s="1166"/>
      <c r="HTX44" s="1167"/>
      <c r="HTY44" s="1168"/>
      <c r="HTZ44" s="1168"/>
      <c r="HUA44" s="1166"/>
      <c r="HUB44" s="1167"/>
      <c r="HUC44" s="1168"/>
      <c r="HUD44" s="1168"/>
      <c r="HUE44" s="1166"/>
      <c r="HUF44" s="1167"/>
      <c r="HUG44" s="1168"/>
      <c r="HUH44" s="1168"/>
      <c r="HUI44" s="1166"/>
      <c r="HUJ44" s="1167"/>
      <c r="HUK44" s="1168"/>
      <c r="HUL44" s="1168"/>
      <c r="HUM44" s="1166"/>
      <c r="HUN44" s="1167"/>
      <c r="HUO44" s="1168"/>
      <c r="HUP44" s="1168"/>
      <c r="HUQ44" s="1166"/>
      <c r="HUR44" s="1167"/>
      <c r="HUS44" s="1168"/>
      <c r="HUT44" s="1168"/>
      <c r="HUU44" s="1166"/>
      <c r="HUV44" s="1167"/>
      <c r="HUW44" s="1168"/>
      <c r="HUX44" s="1168"/>
      <c r="HUY44" s="1166"/>
      <c r="HUZ44" s="1167"/>
      <c r="HVA44" s="1168"/>
      <c r="HVB44" s="1168"/>
      <c r="HVC44" s="1166"/>
      <c r="HVD44" s="1167"/>
      <c r="HVE44" s="1168"/>
      <c r="HVF44" s="1168"/>
      <c r="HVG44" s="1166"/>
      <c r="HVH44" s="1167"/>
      <c r="HVI44" s="1168"/>
      <c r="HVJ44" s="1168"/>
      <c r="HVK44" s="1166"/>
      <c r="HVL44" s="1167"/>
      <c r="HVM44" s="1168"/>
      <c r="HVN44" s="1168"/>
      <c r="HVO44" s="1166"/>
      <c r="HVP44" s="1167"/>
      <c r="HVQ44" s="1168"/>
      <c r="HVR44" s="1168"/>
      <c r="HVS44" s="1166"/>
      <c r="HVT44" s="1167"/>
      <c r="HVU44" s="1168"/>
      <c r="HVV44" s="1168"/>
      <c r="HVW44" s="1166"/>
      <c r="HVX44" s="1167"/>
      <c r="HVY44" s="1168"/>
      <c r="HVZ44" s="1168"/>
      <c r="HWA44" s="1166"/>
      <c r="HWB44" s="1167"/>
      <c r="HWC44" s="1168"/>
      <c r="HWD44" s="1168"/>
      <c r="HWE44" s="1166"/>
      <c r="HWF44" s="1167"/>
      <c r="HWG44" s="1168"/>
      <c r="HWH44" s="1168"/>
      <c r="HWI44" s="1166"/>
      <c r="HWJ44" s="1167"/>
      <c r="HWK44" s="1168"/>
      <c r="HWL44" s="1168"/>
      <c r="HWM44" s="1166"/>
      <c r="HWN44" s="1167"/>
      <c r="HWO44" s="1168"/>
      <c r="HWP44" s="1168"/>
      <c r="HWQ44" s="1166"/>
      <c r="HWR44" s="1167"/>
      <c r="HWS44" s="1168"/>
      <c r="HWT44" s="1168"/>
      <c r="HWU44" s="1166"/>
      <c r="HWV44" s="1167"/>
      <c r="HWW44" s="1168"/>
      <c r="HWX44" s="1168"/>
      <c r="HWY44" s="1166"/>
      <c r="HWZ44" s="1167"/>
      <c r="HXA44" s="1168"/>
      <c r="HXB44" s="1168"/>
      <c r="HXC44" s="1166"/>
      <c r="HXD44" s="1167"/>
      <c r="HXE44" s="1168"/>
      <c r="HXF44" s="1168"/>
      <c r="HXG44" s="1166"/>
      <c r="HXH44" s="1167"/>
      <c r="HXI44" s="1168"/>
      <c r="HXJ44" s="1168"/>
      <c r="HXK44" s="1166"/>
      <c r="HXL44" s="1167"/>
      <c r="HXM44" s="1168"/>
      <c r="HXN44" s="1168"/>
      <c r="HXO44" s="1166"/>
      <c r="HXP44" s="1167"/>
      <c r="HXQ44" s="1168"/>
      <c r="HXR44" s="1168"/>
      <c r="HXS44" s="1166"/>
      <c r="HXT44" s="1167"/>
      <c r="HXU44" s="1168"/>
      <c r="HXV44" s="1168"/>
      <c r="HXW44" s="1166"/>
      <c r="HXX44" s="1167"/>
      <c r="HXY44" s="1168"/>
      <c r="HXZ44" s="1168"/>
      <c r="HYA44" s="1166"/>
      <c r="HYB44" s="1167"/>
      <c r="HYC44" s="1168"/>
      <c r="HYD44" s="1168"/>
      <c r="HYE44" s="1166"/>
      <c r="HYF44" s="1167"/>
      <c r="HYG44" s="1168"/>
      <c r="HYH44" s="1168"/>
      <c r="HYI44" s="1166"/>
      <c r="HYJ44" s="1167"/>
      <c r="HYK44" s="1168"/>
      <c r="HYL44" s="1168"/>
      <c r="HYM44" s="1166"/>
      <c r="HYN44" s="1167"/>
      <c r="HYO44" s="1168"/>
      <c r="HYP44" s="1168"/>
      <c r="HYQ44" s="1166"/>
      <c r="HYR44" s="1167"/>
      <c r="HYS44" s="1168"/>
      <c r="HYT44" s="1168"/>
      <c r="HYU44" s="1166"/>
      <c r="HYV44" s="1167"/>
      <c r="HYW44" s="1168"/>
      <c r="HYX44" s="1168"/>
      <c r="HYY44" s="1166"/>
      <c r="HYZ44" s="1167"/>
      <c r="HZA44" s="1168"/>
      <c r="HZB44" s="1168"/>
      <c r="HZC44" s="1166"/>
      <c r="HZD44" s="1167"/>
      <c r="HZE44" s="1168"/>
      <c r="HZF44" s="1168"/>
      <c r="HZG44" s="1166"/>
      <c r="HZH44" s="1167"/>
      <c r="HZI44" s="1168"/>
      <c r="HZJ44" s="1168"/>
      <c r="HZK44" s="1166"/>
      <c r="HZL44" s="1167"/>
      <c r="HZM44" s="1168"/>
      <c r="HZN44" s="1168"/>
      <c r="HZO44" s="1166"/>
      <c r="HZP44" s="1167"/>
      <c r="HZQ44" s="1168"/>
      <c r="HZR44" s="1168"/>
      <c r="HZS44" s="1166"/>
      <c r="HZT44" s="1167"/>
      <c r="HZU44" s="1168"/>
      <c r="HZV44" s="1168"/>
      <c r="HZW44" s="1166"/>
      <c r="HZX44" s="1167"/>
      <c r="HZY44" s="1168"/>
      <c r="HZZ44" s="1168"/>
      <c r="IAA44" s="1166"/>
      <c r="IAB44" s="1167"/>
      <c r="IAC44" s="1168"/>
      <c r="IAD44" s="1168"/>
      <c r="IAE44" s="1166"/>
      <c r="IAF44" s="1167"/>
      <c r="IAG44" s="1168"/>
      <c r="IAH44" s="1168"/>
      <c r="IAI44" s="1166"/>
      <c r="IAJ44" s="1167"/>
      <c r="IAK44" s="1168"/>
      <c r="IAL44" s="1168"/>
      <c r="IAM44" s="1166"/>
      <c r="IAN44" s="1167"/>
      <c r="IAO44" s="1168"/>
      <c r="IAP44" s="1168"/>
      <c r="IAQ44" s="1166"/>
      <c r="IAR44" s="1167"/>
      <c r="IAS44" s="1168"/>
      <c r="IAT44" s="1168"/>
      <c r="IAU44" s="1166"/>
      <c r="IAV44" s="1167"/>
      <c r="IAW44" s="1168"/>
      <c r="IAX44" s="1168"/>
      <c r="IAY44" s="1166"/>
      <c r="IAZ44" s="1167"/>
      <c r="IBA44" s="1168"/>
      <c r="IBB44" s="1168"/>
      <c r="IBC44" s="1166"/>
      <c r="IBD44" s="1167"/>
      <c r="IBE44" s="1168"/>
      <c r="IBF44" s="1168"/>
      <c r="IBG44" s="1166"/>
      <c r="IBH44" s="1167"/>
      <c r="IBI44" s="1168"/>
      <c r="IBJ44" s="1168"/>
      <c r="IBK44" s="1166"/>
      <c r="IBL44" s="1167"/>
      <c r="IBM44" s="1168"/>
      <c r="IBN44" s="1168"/>
      <c r="IBO44" s="1166"/>
      <c r="IBP44" s="1167"/>
      <c r="IBQ44" s="1168"/>
      <c r="IBR44" s="1168"/>
      <c r="IBS44" s="1166"/>
      <c r="IBT44" s="1167"/>
      <c r="IBU44" s="1168"/>
      <c r="IBV44" s="1168"/>
      <c r="IBW44" s="1166"/>
      <c r="IBX44" s="1167"/>
      <c r="IBY44" s="1168"/>
      <c r="IBZ44" s="1168"/>
      <c r="ICA44" s="1166"/>
      <c r="ICB44" s="1167"/>
      <c r="ICC44" s="1168"/>
      <c r="ICD44" s="1168"/>
      <c r="ICE44" s="1166"/>
      <c r="ICF44" s="1167"/>
      <c r="ICG44" s="1168"/>
      <c r="ICH44" s="1168"/>
      <c r="ICI44" s="1166"/>
      <c r="ICJ44" s="1167"/>
      <c r="ICK44" s="1168"/>
      <c r="ICL44" s="1168"/>
      <c r="ICM44" s="1166"/>
      <c r="ICN44" s="1167"/>
      <c r="ICO44" s="1168"/>
      <c r="ICP44" s="1168"/>
      <c r="ICQ44" s="1166"/>
      <c r="ICR44" s="1167"/>
      <c r="ICS44" s="1168"/>
      <c r="ICT44" s="1168"/>
      <c r="ICU44" s="1166"/>
      <c r="ICV44" s="1167"/>
      <c r="ICW44" s="1168"/>
      <c r="ICX44" s="1168"/>
      <c r="ICY44" s="1166"/>
      <c r="ICZ44" s="1167"/>
      <c r="IDA44" s="1168"/>
      <c r="IDB44" s="1168"/>
      <c r="IDC44" s="1166"/>
      <c r="IDD44" s="1167"/>
      <c r="IDE44" s="1168"/>
      <c r="IDF44" s="1168"/>
      <c r="IDG44" s="1166"/>
      <c r="IDH44" s="1167"/>
      <c r="IDI44" s="1168"/>
      <c r="IDJ44" s="1168"/>
      <c r="IDK44" s="1166"/>
      <c r="IDL44" s="1167"/>
      <c r="IDM44" s="1168"/>
      <c r="IDN44" s="1168"/>
      <c r="IDO44" s="1166"/>
      <c r="IDP44" s="1167"/>
      <c r="IDQ44" s="1168"/>
      <c r="IDR44" s="1168"/>
      <c r="IDS44" s="1166"/>
      <c r="IDT44" s="1167"/>
      <c r="IDU44" s="1168"/>
      <c r="IDV44" s="1168"/>
      <c r="IDW44" s="1166"/>
      <c r="IDX44" s="1167"/>
      <c r="IDY44" s="1168"/>
      <c r="IDZ44" s="1168"/>
      <c r="IEA44" s="1166"/>
      <c r="IEB44" s="1167"/>
      <c r="IEC44" s="1168"/>
      <c r="IED44" s="1168"/>
      <c r="IEE44" s="1166"/>
      <c r="IEF44" s="1167"/>
      <c r="IEG44" s="1168"/>
      <c r="IEH44" s="1168"/>
      <c r="IEI44" s="1166"/>
      <c r="IEJ44" s="1167"/>
      <c r="IEK44" s="1168"/>
      <c r="IEL44" s="1168"/>
      <c r="IEM44" s="1166"/>
      <c r="IEN44" s="1167"/>
      <c r="IEO44" s="1168"/>
      <c r="IEP44" s="1168"/>
      <c r="IEQ44" s="1166"/>
      <c r="IER44" s="1167"/>
      <c r="IES44" s="1168"/>
      <c r="IET44" s="1168"/>
      <c r="IEU44" s="1166"/>
      <c r="IEV44" s="1167"/>
      <c r="IEW44" s="1168"/>
      <c r="IEX44" s="1168"/>
      <c r="IEY44" s="1166"/>
      <c r="IEZ44" s="1167"/>
      <c r="IFA44" s="1168"/>
      <c r="IFB44" s="1168"/>
      <c r="IFC44" s="1166"/>
      <c r="IFD44" s="1167"/>
      <c r="IFE44" s="1168"/>
      <c r="IFF44" s="1168"/>
      <c r="IFG44" s="1166"/>
      <c r="IFH44" s="1167"/>
      <c r="IFI44" s="1168"/>
      <c r="IFJ44" s="1168"/>
      <c r="IFK44" s="1166"/>
      <c r="IFL44" s="1167"/>
      <c r="IFM44" s="1168"/>
      <c r="IFN44" s="1168"/>
      <c r="IFO44" s="1166"/>
      <c r="IFP44" s="1167"/>
      <c r="IFQ44" s="1168"/>
      <c r="IFR44" s="1168"/>
      <c r="IFS44" s="1166"/>
      <c r="IFT44" s="1167"/>
      <c r="IFU44" s="1168"/>
      <c r="IFV44" s="1168"/>
      <c r="IFW44" s="1166"/>
      <c r="IFX44" s="1167"/>
      <c r="IFY44" s="1168"/>
      <c r="IFZ44" s="1168"/>
      <c r="IGA44" s="1166"/>
      <c r="IGB44" s="1167"/>
      <c r="IGC44" s="1168"/>
      <c r="IGD44" s="1168"/>
      <c r="IGE44" s="1166"/>
      <c r="IGF44" s="1167"/>
      <c r="IGG44" s="1168"/>
      <c r="IGH44" s="1168"/>
      <c r="IGI44" s="1166"/>
      <c r="IGJ44" s="1167"/>
      <c r="IGK44" s="1168"/>
      <c r="IGL44" s="1168"/>
      <c r="IGM44" s="1166"/>
      <c r="IGN44" s="1167"/>
      <c r="IGO44" s="1168"/>
      <c r="IGP44" s="1168"/>
      <c r="IGQ44" s="1166"/>
      <c r="IGR44" s="1167"/>
      <c r="IGS44" s="1168"/>
      <c r="IGT44" s="1168"/>
      <c r="IGU44" s="1166"/>
      <c r="IGV44" s="1167"/>
      <c r="IGW44" s="1168"/>
      <c r="IGX44" s="1168"/>
      <c r="IGY44" s="1166"/>
      <c r="IGZ44" s="1167"/>
      <c r="IHA44" s="1168"/>
      <c r="IHB44" s="1168"/>
      <c r="IHC44" s="1166"/>
      <c r="IHD44" s="1167"/>
      <c r="IHE44" s="1168"/>
      <c r="IHF44" s="1168"/>
      <c r="IHG44" s="1166"/>
      <c r="IHH44" s="1167"/>
      <c r="IHI44" s="1168"/>
      <c r="IHJ44" s="1168"/>
      <c r="IHK44" s="1166"/>
      <c r="IHL44" s="1167"/>
      <c r="IHM44" s="1168"/>
      <c r="IHN44" s="1168"/>
      <c r="IHO44" s="1166"/>
      <c r="IHP44" s="1167"/>
      <c r="IHQ44" s="1168"/>
      <c r="IHR44" s="1168"/>
      <c r="IHS44" s="1166"/>
      <c r="IHT44" s="1167"/>
      <c r="IHU44" s="1168"/>
      <c r="IHV44" s="1168"/>
      <c r="IHW44" s="1166"/>
      <c r="IHX44" s="1167"/>
      <c r="IHY44" s="1168"/>
      <c r="IHZ44" s="1168"/>
      <c r="IIA44" s="1166"/>
      <c r="IIB44" s="1167"/>
      <c r="IIC44" s="1168"/>
      <c r="IID44" s="1168"/>
      <c r="IIE44" s="1166"/>
      <c r="IIF44" s="1167"/>
      <c r="IIG44" s="1168"/>
      <c r="IIH44" s="1168"/>
      <c r="III44" s="1166"/>
      <c r="IIJ44" s="1167"/>
      <c r="IIK44" s="1168"/>
      <c r="IIL44" s="1168"/>
      <c r="IIM44" s="1166"/>
      <c r="IIN44" s="1167"/>
      <c r="IIO44" s="1168"/>
      <c r="IIP44" s="1168"/>
      <c r="IIQ44" s="1166"/>
      <c r="IIR44" s="1167"/>
      <c r="IIS44" s="1168"/>
      <c r="IIT44" s="1168"/>
      <c r="IIU44" s="1166"/>
      <c r="IIV44" s="1167"/>
      <c r="IIW44" s="1168"/>
      <c r="IIX44" s="1168"/>
      <c r="IIY44" s="1166"/>
      <c r="IIZ44" s="1167"/>
      <c r="IJA44" s="1168"/>
      <c r="IJB44" s="1168"/>
      <c r="IJC44" s="1166"/>
      <c r="IJD44" s="1167"/>
      <c r="IJE44" s="1168"/>
      <c r="IJF44" s="1168"/>
      <c r="IJG44" s="1166"/>
      <c r="IJH44" s="1167"/>
      <c r="IJI44" s="1168"/>
      <c r="IJJ44" s="1168"/>
      <c r="IJK44" s="1166"/>
      <c r="IJL44" s="1167"/>
      <c r="IJM44" s="1168"/>
      <c r="IJN44" s="1168"/>
      <c r="IJO44" s="1166"/>
      <c r="IJP44" s="1167"/>
      <c r="IJQ44" s="1168"/>
      <c r="IJR44" s="1168"/>
      <c r="IJS44" s="1166"/>
      <c r="IJT44" s="1167"/>
      <c r="IJU44" s="1168"/>
      <c r="IJV44" s="1168"/>
      <c r="IJW44" s="1166"/>
      <c r="IJX44" s="1167"/>
      <c r="IJY44" s="1168"/>
      <c r="IJZ44" s="1168"/>
      <c r="IKA44" s="1166"/>
      <c r="IKB44" s="1167"/>
      <c r="IKC44" s="1168"/>
      <c r="IKD44" s="1168"/>
      <c r="IKE44" s="1166"/>
      <c r="IKF44" s="1167"/>
      <c r="IKG44" s="1168"/>
      <c r="IKH44" s="1168"/>
      <c r="IKI44" s="1166"/>
      <c r="IKJ44" s="1167"/>
      <c r="IKK44" s="1168"/>
      <c r="IKL44" s="1168"/>
      <c r="IKM44" s="1166"/>
      <c r="IKN44" s="1167"/>
      <c r="IKO44" s="1168"/>
      <c r="IKP44" s="1168"/>
      <c r="IKQ44" s="1166"/>
      <c r="IKR44" s="1167"/>
      <c r="IKS44" s="1168"/>
      <c r="IKT44" s="1168"/>
      <c r="IKU44" s="1166"/>
      <c r="IKV44" s="1167"/>
      <c r="IKW44" s="1168"/>
      <c r="IKX44" s="1168"/>
      <c r="IKY44" s="1166"/>
      <c r="IKZ44" s="1167"/>
      <c r="ILA44" s="1168"/>
      <c r="ILB44" s="1168"/>
      <c r="ILC44" s="1166"/>
      <c r="ILD44" s="1167"/>
      <c r="ILE44" s="1168"/>
      <c r="ILF44" s="1168"/>
      <c r="ILG44" s="1166"/>
      <c r="ILH44" s="1167"/>
      <c r="ILI44" s="1168"/>
      <c r="ILJ44" s="1168"/>
      <c r="ILK44" s="1166"/>
      <c r="ILL44" s="1167"/>
      <c r="ILM44" s="1168"/>
      <c r="ILN44" s="1168"/>
      <c r="ILO44" s="1166"/>
      <c r="ILP44" s="1167"/>
      <c r="ILQ44" s="1168"/>
      <c r="ILR44" s="1168"/>
      <c r="ILS44" s="1166"/>
      <c r="ILT44" s="1167"/>
      <c r="ILU44" s="1168"/>
      <c r="ILV44" s="1168"/>
      <c r="ILW44" s="1166"/>
      <c r="ILX44" s="1167"/>
      <c r="ILY44" s="1168"/>
      <c r="ILZ44" s="1168"/>
      <c r="IMA44" s="1166"/>
      <c r="IMB44" s="1167"/>
      <c r="IMC44" s="1168"/>
      <c r="IMD44" s="1168"/>
      <c r="IME44" s="1166"/>
      <c r="IMF44" s="1167"/>
      <c r="IMG44" s="1168"/>
      <c r="IMH44" s="1168"/>
      <c r="IMI44" s="1166"/>
      <c r="IMJ44" s="1167"/>
      <c r="IMK44" s="1168"/>
      <c r="IML44" s="1168"/>
      <c r="IMM44" s="1166"/>
      <c r="IMN44" s="1167"/>
      <c r="IMO44" s="1168"/>
      <c r="IMP44" s="1168"/>
      <c r="IMQ44" s="1166"/>
      <c r="IMR44" s="1167"/>
      <c r="IMS44" s="1168"/>
      <c r="IMT44" s="1168"/>
      <c r="IMU44" s="1166"/>
      <c r="IMV44" s="1167"/>
      <c r="IMW44" s="1168"/>
      <c r="IMX44" s="1168"/>
      <c r="IMY44" s="1166"/>
      <c r="IMZ44" s="1167"/>
      <c r="INA44" s="1168"/>
      <c r="INB44" s="1168"/>
      <c r="INC44" s="1166"/>
      <c r="IND44" s="1167"/>
      <c r="INE44" s="1168"/>
      <c r="INF44" s="1168"/>
      <c r="ING44" s="1166"/>
      <c r="INH44" s="1167"/>
      <c r="INI44" s="1168"/>
      <c r="INJ44" s="1168"/>
      <c r="INK44" s="1166"/>
      <c r="INL44" s="1167"/>
      <c r="INM44" s="1168"/>
      <c r="INN44" s="1168"/>
      <c r="INO44" s="1166"/>
      <c r="INP44" s="1167"/>
      <c r="INQ44" s="1168"/>
      <c r="INR44" s="1168"/>
      <c r="INS44" s="1166"/>
      <c r="INT44" s="1167"/>
      <c r="INU44" s="1168"/>
      <c r="INV44" s="1168"/>
      <c r="INW44" s="1166"/>
      <c r="INX44" s="1167"/>
      <c r="INY44" s="1168"/>
      <c r="INZ44" s="1168"/>
      <c r="IOA44" s="1166"/>
      <c r="IOB44" s="1167"/>
      <c r="IOC44" s="1168"/>
      <c r="IOD44" s="1168"/>
      <c r="IOE44" s="1166"/>
      <c r="IOF44" s="1167"/>
      <c r="IOG44" s="1168"/>
      <c r="IOH44" s="1168"/>
      <c r="IOI44" s="1166"/>
      <c r="IOJ44" s="1167"/>
      <c r="IOK44" s="1168"/>
      <c r="IOL44" s="1168"/>
      <c r="IOM44" s="1166"/>
      <c r="ION44" s="1167"/>
      <c r="IOO44" s="1168"/>
      <c r="IOP44" s="1168"/>
      <c r="IOQ44" s="1166"/>
      <c r="IOR44" s="1167"/>
      <c r="IOS44" s="1168"/>
      <c r="IOT44" s="1168"/>
      <c r="IOU44" s="1166"/>
      <c r="IOV44" s="1167"/>
      <c r="IOW44" s="1168"/>
      <c r="IOX44" s="1168"/>
      <c r="IOY44" s="1166"/>
      <c r="IOZ44" s="1167"/>
      <c r="IPA44" s="1168"/>
      <c r="IPB44" s="1168"/>
      <c r="IPC44" s="1166"/>
      <c r="IPD44" s="1167"/>
      <c r="IPE44" s="1168"/>
      <c r="IPF44" s="1168"/>
      <c r="IPG44" s="1166"/>
      <c r="IPH44" s="1167"/>
      <c r="IPI44" s="1168"/>
      <c r="IPJ44" s="1168"/>
      <c r="IPK44" s="1166"/>
      <c r="IPL44" s="1167"/>
      <c r="IPM44" s="1168"/>
      <c r="IPN44" s="1168"/>
      <c r="IPO44" s="1166"/>
      <c r="IPP44" s="1167"/>
      <c r="IPQ44" s="1168"/>
      <c r="IPR44" s="1168"/>
      <c r="IPS44" s="1166"/>
      <c r="IPT44" s="1167"/>
      <c r="IPU44" s="1168"/>
      <c r="IPV44" s="1168"/>
      <c r="IPW44" s="1166"/>
      <c r="IPX44" s="1167"/>
      <c r="IPY44" s="1168"/>
      <c r="IPZ44" s="1168"/>
      <c r="IQA44" s="1166"/>
      <c r="IQB44" s="1167"/>
      <c r="IQC44" s="1168"/>
      <c r="IQD44" s="1168"/>
      <c r="IQE44" s="1166"/>
      <c r="IQF44" s="1167"/>
      <c r="IQG44" s="1168"/>
      <c r="IQH44" s="1168"/>
      <c r="IQI44" s="1166"/>
      <c r="IQJ44" s="1167"/>
      <c r="IQK44" s="1168"/>
      <c r="IQL44" s="1168"/>
      <c r="IQM44" s="1166"/>
      <c r="IQN44" s="1167"/>
      <c r="IQO44" s="1168"/>
      <c r="IQP44" s="1168"/>
      <c r="IQQ44" s="1166"/>
      <c r="IQR44" s="1167"/>
      <c r="IQS44" s="1168"/>
      <c r="IQT44" s="1168"/>
      <c r="IQU44" s="1166"/>
      <c r="IQV44" s="1167"/>
      <c r="IQW44" s="1168"/>
      <c r="IQX44" s="1168"/>
      <c r="IQY44" s="1166"/>
      <c r="IQZ44" s="1167"/>
      <c r="IRA44" s="1168"/>
      <c r="IRB44" s="1168"/>
      <c r="IRC44" s="1166"/>
      <c r="IRD44" s="1167"/>
      <c r="IRE44" s="1168"/>
      <c r="IRF44" s="1168"/>
      <c r="IRG44" s="1166"/>
      <c r="IRH44" s="1167"/>
      <c r="IRI44" s="1168"/>
      <c r="IRJ44" s="1168"/>
      <c r="IRK44" s="1166"/>
      <c r="IRL44" s="1167"/>
      <c r="IRM44" s="1168"/>
      <c r="IRN44" s="1168"/>
      <c r="IRO44" s="1166"/>
      <c r="IRP44" s="1167"/>
      <c r="IRQ44" s="1168"/>
      <c r="IRR44" s="1168"/>
      <c r="IRS44" s="1166"/>
      <c r="IRT44" s="1167"/>
      <c r="IRU44" s="1168"/>
      <c r="IRV44" s="1168"/>
      <c r="IRW44" s="1166"/>
      <c r="IRX44" s="1167"/>
      <c r="IRY44" s="1168"/>
      <c r="IRZ44" s="1168"/>
      <c r="ISA44" s="1166"/>
      <c r="ISB44" s="1167"/>
      <c r="ISC44" s="1168"/>
      <c r="ISD44" s="1168"/>
      <c r="ISE44" s="1166"/>
      <c r="ISF44" s="1167"/>
      <c r="ISG44" s="1168"/>
      <c r="ISH44" s="1168"/>
      <c r="ISI44" s="1166"/>
      <c r="ISJ44" s="1167"/>
      <c r="ISK44" s="1168"/>
      <c r="ISL44" s="1168"/>
      <c r="ISM44" s="1166"/>
      <c r="ISN44" s="1167"/>
      <c r="ISO44" s="1168"/>
      <c r="ISP44" s="1168"/>
      <c r="ISQ44" s="1166"/>
      <c r="ISR44" s="1167"/>
      <c r="ISS44" s="1168"/>
      <c r="IST44" s="1168"/>
      <c r="ISU44" s="1166"/>
      <c r="ISV44" s="1167"/>
      <c r="ISW44" s="1168"/>
      <c r="ISX44" s="1168"/>
      <c r="ISY44" s="1166"/>
      <c r="ISZ44" s="1167"/>
      <c r="ITA44" s="1168"/>
      <c r="ITB44" s="1168"/>
      <c r="ITC44" s="1166"/>
      <c r="ITD44" s="1167"/>
      <c r="ITE44" s="1168"/>
      <c r="ITF44" s="1168"/>
      <c r="ITG44" s="1166"/>
      <c r="ITH44" s="1167"/>
      <c r="ITI44" s="1168"/>
      <c r="ITJ44" s="1168"/>
      <c r="ITK44" s="1166"/>
      <c r="ITL44" s="1167"/>
      <c r="ITM44" s="1168"/>
      <c r="ITN44" s="1168"/>
      <c r="ITO44" s="1166"/>
      <c r="ITP44" s="1167"/>
      <c r="ITQ44" s="1168"/>
      <c r="ITR44" s="1168"/>
      <c r="ITS44" s="1166"/>
      <c r="ITT44" s="1167"/>
      <c r="ITU44" s="1168"/>
      <c r="ITV44" s="1168"/>
      <c r="ITW44" s="1166"/>
      <c r="ITX44" s="1167"/>
      <c r="ITY44" s="1168"/>
      <c r="ITZ44" s="1168"/>
      <c r="IUA44" s="1166"/>
      <c r="IUB44" s="1167"/>
      <c r="IUC44" s="1168"/>
      <c r="IUD44" s="1168"/>
      <c r="IUE44" s="1166"/>
      <c r="IUF44" s="1167"/>
      <c r="IUG44" s="1168"/>
      <c r="IUH44" s="1168"/>
      <c r="IUI44" s="1166"/>
      <c r="IUJ44" s="1167"/>
      <c r="IUK44" s="1168"/>
      <c r="IUL44" s="1168"/>
      <c r="IUM44" s="1166"/>
      <c r="IUN44" s="1167"/>
      <c r="IUO44" s="1168"/>
      <c r="IUP44" s="1168"/>
      <c r="IUQ44" s="1166"/>
      <c r="IUR44" s="1167"/>
      <c r="IUS44" s="1168"/>
      <c r="IUT44" s="1168"/>
      <c r="IUU44" s="1166"/>
      <c r="IUV44" s="1167"/>
      <c r="IUW44" s="1168"/>
      <c r="IUX44" s="1168"/>
      <c r="IUY44" s="1166"/>
      <c r="IUZ44" s="1167"/>
      <c r="IVA44" s="1168"/>
      <c r="IVB44" s="1168"/>
      <c r="IVC44" s="1166"/>
      <c r="IVD44" s="1167"/>
      <c r="IVE44" s="1168"/>
      <c r="IVF44" s="1168"/>
      <c r="IVG44" s="1166"/>
      <c r="IVH44" s="1167"/>
      <c r="IVI44" s="1168"/>
      <c r="IVJ44" s="1168"/>
      <c r="IVK44" s="1166"/>
      <c r="IVL44" s="1167"/>
      <c r="IVM44" s="1168"/>
      <c r="IVN44" s="1168"/>
      <c r="IVO44" s="1166"/>
      <c r="IVP44" s="1167"/>
      <c r="IVQ44" s="1168"/>
      <c r="IVR44" s="1168"/>
      <c r="IVS44" s="1166"/>
      <c r="IVT44" s="1167"/>
      <c r="IVU44" s="1168"/>
      <c r="IVV44" s="1168"/>
      <c r="IVW44" s="1166"/>
      <c r="IVX44" s="1167"/>
      <c r="IVY44" s="1168"/>
      <c r="IVZ44" s="1168"/>
      <c r="IWA44" s="1166"/>
      <c r="IWB44" s="1167"/>
      <c r="IWC44" s="1168"/>
      <c r="IWD44" s="1168"/>
      <c r="IWE44" s="1166"/>
      <c r="IWF44" s="1167"/>
      <c r="IWG44" s="1168"/>
      <c r="IWH44" s="1168"/>
      <c r="IWI44" s="1166"/>
      <c r="IWJ44" s="1167"/>
      <c r="IWK44" s="1168"/>
      <c r="IWL44" s="1168"/>
      <c r="IWM44" s="1166"/>
      <c r="IWN44" s="1167"/>
      <c r="IWO44" s="1168"/>
      <c r="IWP44" s="1168"/>
      <c r="IWQ44" s="1166"/>
      <c r="IWR44" s="1167"/>
      <c r="IWS44" s="1168"/>
      <c r="IWT44" s="1168"/>
      <c r="IWU44" s="1166"/>
      <c r="IWV44" s="1167"/>
      <c r="IWW44" s="1168"/>
      <c r="IWX44" s="1168"/>
      <c r="IWY44" s="1166"/>
      <c r="IWZ44" s="1167"/>
      <c r="IXA44" s="1168"/>
      <c r="IXB44" s="1168"/>
      <c r="IXC44" s="1166"/>
      <c r="IXD44" s="1167"/>
      <c r="IXE44" s="1168"/>
      <c r="IXF44" s="1168"/>
      <c r="IXG44" s="1166"/>
      <c r="IXH44" s="1167"/>
      <c r="IXI44" s="1168"/>
      <c r="IXJ44" s="1168"/>
      <c r="IXK44" s="1166"/>
      <c r="IXL44" s="1167"/>
      <c r="IXM44" s="1168"/>
      <c r="IXN44" s="1168"/>
      <c r="IXO44" s="1166"/>
      <c r="IXP44" s="1167"/>
      <c r="IXQ44" s="1168"/>
      <c r="IXR44" s="1168"/>
      <c r="IXS44" s="1166"/>
      <c r="IXT44" s="1167"/>
      <c r="IXU44" s="1168"/>
      <c r="IXV44" s="1168"/>
      <c r="IXW44" s="1166"/>
      <c r="IXX44" s="1167"/>
      <c r="IXY44" s="1168"/>
      <c r="IXZ44" s="1168"/>
      <c r="IYA44" s="1166"/>
      <c r="IYB44" s="1167"/>
      <c r="IYC44" s="1168"/>
      <c r="IYD44" s="1168"/>
      <c r="IYE44" s="1166"/>
      <c r="IYF44" s="1167"/>
      <c r="IYG44" s="1168"/>
      <c r="IYH44" s="1168"/>
      <c r="IYI44" s="1166"/>
      <c r="IYJ44" s="1167"/>
      <c r="IYK44" s="1168"/>
      <c r="IYL44" s="1168"/>
      <c r="IYM44" s="1166"/>
      <c r="IYN44" s="1167"/>
      <c r="IYO44" s="1168"/>
      <c r="IYP44" s="1168"/>
      <c r="IYQ44" s="1166"/>
      <c r="IYR44" s="1167"/>
      <c r="IYS44" s="1168"/>
      <c r="IYT44" s="1168"/>
      <c r="IYU44" s="1166"/>
      <c r="IYV44" s="1167"/>
      <c r="IYW44" s="1168"/>
      <c r="IYX44" s="1168"/>
      <c r="IYY44" s="1166"/>
      <c r="IYZ44" s="1167"/>
      <c r="IZA44" s="1168"/>
      <c r="IZB44" s="1168"/>
      <c r="IZC44" s="1166"/>
      <c r="IZD44" s="1167"/>
      <c r="IZE44" s="1168"/>
      <c r="IZF44" s="1168"/>
      <c r="IZG44" s="1166"/>
      <c r="IZH44" s="1167"/>
      <c r="IZI44" s="1168"/>
      <c r="IZJ44" s="1168"/>
      <c r="IZK44" s="1166"/>
      <c r="IZL44" s="1167"/>
      <c r="IZM44" s="1168"/>
      <c r="IZN44" s="1168"/>
      <c r="IZO44" s="1166"/>
      <c r="IZP44" s="1167"/>
      <c r="IZQ44" s="1168"/>
      <c r="IZR44" s="1168"/>
      <c r="IZS44" s="1166"/>
      <c r="IZT44" s="1167"/>
      <c r="IZU44" s="1168"/>
      <c r="IZV44" s="1168"/>
      <c r="IZW44" s="1166"/>
      <c r="IZX44" s="1167"/>
      <c r="IZY44" s="1168"/>
      <c r="IZZ44" s="1168"/>
      <c r="JAA44" s="1166"/>
      <c r="JAB44" s="1167"/>
      <c r="JAC44" s="1168"/>
      <c r="JAD44" s="1168"/>
      <c r="JAE44" s="1166"/>
      <c r="JAF44" s="1167"/>
      <c r="JAG44" s="1168"/>
      <c r="JAH44" s="1168"/>
      <c r="JAI44" s="1166"/>
      <c r="JAJ44" s="1167"/>
      <c r="JAK44" s="1168"/>
      <c r="JAL44" s="1168"/>
      <c r="JAM44" s="1166"/>
      <c r="JAN44" s="1167"/>
      <c r="JAO44" s="1168"/>
      <c r="JAP44" s="1168"/>
      <c r="JAQ44" s="1166"/>
      <c r="JAR44" s="1167"/>
      <c r="JAS44" s="1168"/>
      <c r="JAT44" s="1168"/>
      <c r="JAU44" s="1166"/>
      <c r="JAV44" s="1167"/>
      <c r="JAW44" s="1168"/>
      <c r="JAX44" s="1168"/>
      <c r="JAY44" s="1166"/>
      <c r="JAZ44" s="1167"/>
      <c r="JBA44" s="1168"/>
      <c r="JBB44" s="1168"/>
      <c r="JBC44" s="1166"/>
      <c r="JBD44" s="1167"/>
      <c r="JBE44" s="1168"/>
      <c r="JBF44" s="1168"/>
      <c r="JBG44" s="1166"/>
      <c r="JBH44" s="1167"/>
      <c r="JBI44" s="1168"/>
      <c r="JBJ44" s="1168"/>
      <c r="JBK44" s="1166"/>
      <c r="JBL44" s="1167"/>
      <c r="JBM44" s="1168"/>
      <c r="JBN44" s="1168"/>
      <c r="JBO44" s="1166"/>
      <c r="JBP44" s="1167"/>
      <c r="JBQ44" s="1168"/>
      <c r="JBR44" s="1168"/>
      <c r="JBS44" s="1166"/>
      <c r="JBT44" s="1167"/>
      <c r="JBU44" s="1168"/>
      <c r="JBV44" s="1168"/>
      <c r="JBW44" s="1166"/>
      <c r="JBX44" s="1167"/>
      <c r="JBY44" s="1168"/>
      <c r="JBZ44" s="1168"/>
      <c r="JCA44" s="1166"/>
      <c r="JCB44" s="1167"/>
      <c r="JCC44" s="1168"/>
      <c r="JCD44" s="1168"/>
      <c r="JCE44" s="1166"/>
      <c r="JCF44" s="1167"/>
      <c r="JCG44" s="1168"/>
      <c r="JCH44" s="1168"/>
      <c r="JCI44" s="1166"/>
      <c r="JCJ44" s="1167"/>
      <c r="JCK44" s="1168"/>
      <c r="JCL44" s="1168"/>
      <c r="JCM44" s="1166"/>
      <c r="JCN44" s="1167"/>
      <c r="JCO44" s="1168"/>
      <c r="JCP44" s="1168"/>
      <c r="JCQ44" s="1166"/>
      <c r="JCR44" s="1167"/>
      <c r="JCS44" s="1168"/>
      <c r="JCT44" s="1168"/>
      <c r="JCU44" s="1166"/>
      <c r="JCV44" s="1167"/>
      <c r="JCW44" s="1168"/>
      <c r="JCX44" s="1168"/>
      <c r="JCY44" s="1166"/>
      <c r="JCZ44" s="1167"/>
      <c r="JDA44" s="1168"/>
      <c r="JDB44" s="1168"/>
      <c r="JDC44" s="1166"/>
      <c r="JDD44" s="1167"/>
      <c r="JDE44" s="1168"/>
      <c r="JDF44" s="1168"/>
      <c r="JDG44" s="1166"/>
      <c r="JDH44" s="1167"/>
      <c r="JDI44" s="1168"/>
      <c r="JDJ44" s="1168"/>
      <c r="JDK44" s="1166"/>
      <c r="JDL44" s="1167"/>
      <c r="JDM44" s="1168"/>
      <c r="JDN44" s="1168"/>
      <c r="JDO44" s="1166"/>
      <c r="JDP44" s="1167"/>
      <c r="JDQ44" s="1168"/>
      <c r="JDR44" s="1168"/>
      <c r="JDS44" s="1166"/>
      <c r="JDT44" s="1167"/>
      <c r="JDU44" s="1168"/>
      <c r="JDV44" s="1168"/>
      <c r="JDW44" s="1166"/>
      <c r="JDX44" s="1167"/>
      <c r="JDY44" s="1168"/>
      <c r="JDZ44" s="1168"/>
      <c r="JEA44" s="1166"/>
      <c r="JEB44" s="1167"/>
      <c r="JEC44" s="1168"/>
      <c r="JED44" s="1168"/>
      <c r="JEE44" s="1166"/>
      <c r="JEF44" s="1167"/>
      <c r="JEG44" s="1168"/>
      <c r="JEH44" s="1168"/>
      <c r="JEI44" s="1166"/>
      <c r="JEJ44" s="1167"/>
      <c r="JEK44" s="1168"/>
      <c r="JEL44" s="1168"/>
      <c r="JEM44" s="1166"/>
      <c r="JEN44" s="1167"/>
      <c r="JEO44" s="1168"/>
      <c r="JEP44" s="1168"/>
      <c r="JEQ44" s="1166"/>
      <c r="JER44" s="1167"/>
      <c r="JES44" s="1168"/>
      <c r="JET44" s="1168"/>
      <c r="JEU44" s="1166"/>
      <c r="JEV44" s="1167"/>
      <c r="JEW44" s="1168"/>
      <c r="JEX44" s="1168"/>
      <c r="JEY44" s="1166"/>
      <c r="JEZ44" s="1167"/>
      <c r="JFA44" s="1168"/>
      <c r="JFB44" s="1168"/>
      <c r="JFC44" s="1166"/>
      <c r="JFD44" s="1167"/>
      <c r="JFE44" s="1168"/>
      <c r="JFF44" s="1168"/>
      <c r="JFG44" s="1166"/>
      <c r="JFH44" s="1167"/>
      <c r="JFI44" s="1168"/>
      <c r="JFJ44" s="1168"/>
      <c r="JFK44" s="1166"/>
      <c r="JFL44" s="1167"/>
      <c r="JFM44" s="1168"/>
      <c r="JFN44" s="1168"/>
      <c r="JFO44" s="1166"/>
      <c r="JFP44" s="1167"/>
      <c r="JFQ44" s="1168"/>
      <c r="JFR44" s="1168"/>
      <c r="JFS44" s="1166"/>
      <c r="JFT44" s="1167"/>
      <c r="JFU44" s="1168"/>
      <c r="JFV44" s="1168"/>
      <c r="JFW44" s="1166"/>
      <c r="JFX44" s="1167"/>
      <c r="JFY44" s="1168"/>
      <c r="JFZ44" s="1168"/>
      <c r="JGA44" s="1166"/>
      <c r="JGB44" s="1167"/>
      <c r="JGC44" s="1168"/>
      <c r="JGD44" s="1168"/>
      <c r="JGE44" s="1166"/>
      <c r="JGF44" s="1167"/>
      <c r="JGG44" s="1168"/>
      <c r="JGH44" s="1168"/>
      <c r="JGI44" s="1166"/>
      <c r="JGJ44" s="1167"/>
      <c r="JGK44" s="1168"/>
      <c r="JGL44" s="1168"/>
      <c r="JGM44" s="1166"/>
      <c r="JGN44" s="1167"/>
      <c r="JGO44" s="1168"/>
      <c r="JGP44" s="1168"/>
      <c r="JGQ44" s="1166"/>
      <c r="JGR44" s="1167"/>
      <c r="JGS44" s="1168"/>
      <c r="JGT44" s="1168"/>
      <c r="JGU44" s="1166"/>
      <c r="JGV44" s="1167"/>
      <c r="JGW44" s="1168"/>
      <c r="JGX44" s="1168"/>
      <c r="JGY44" s="1166"/>
      <c r="JGZ44" s="1167"/>
      <c r="JHA44" s="1168"/>
      <c r="JHB44" s="1168"/>
      <c r="JHC44" s="1166"/>
      <c r="JHD44" s="1167"/>
      <c r="JHE44" s="1168"/>
      <c r="JHF44" s="1168"/>
      <c r="JHG44" s="1166"/>
      <c r="JHH44" s="1167"/>
      <c r="JHI44" s="1168"/>
      <c r="JHJ44" s="1168"/>
      <c r="JHK44" s="1166"/>
      <c r="JHL44" s="1167"/>
      <c r="JHM44" s="1168"/>
      <c r="JHN44" s="1168"/>
      <c r="JHO44" s="1166"/>
      <c r="JHP44" s="1167"/>
      <c r="JHQ44" s="1168"/>
      <c r="JHR44" s="1168"/>
      <c r="JHS44" s="1166"/>
      <c r="JHT44" s="1167"/>
      <c r="JHU44" s="1168"/>
      <c r="JHV44" s="1168"/>
      <c r="JHW44" s="1166"/>
      <c r="JHX44" s="1167"/>
      <c r="JHY44" s="1168"/>
      <c r="JHZ44" s="1168"/>
      <c r="JIA44" s="1166"/>
      <c r="JIB44" s="1167"/>
      <c r="JIC44" s="1168"/>
      <c r="JID44" s="1168"/>
      <c r="JIE44" s="1166"/>
      <c r="JIF44" s="1167"/>
      <c r="JIG44" s="1168"/>
      <c r="JIH44" s="1168"/>
      <c r="JII44" s="1166"/>
      <c r="JIJ44" s="1167"/>
      <c r="JIK44" s="1168"/>
      <c r="JIL44" s="1168"/>
      <c r="JIM44" s="1166"/>
      <c r="JIN44" s="1167"/>
      <c r="JIO44" s="1168"/>
      <c r="JIP44" s="1168"/>
      <c r="JIQ44" s="1166"/>
      <c r="JIR44" s="1167"/>
      <c r="JIS44" s="1168"/>
      <c r="JIT44" s="1168"/>
      <c r="JIU44" s="1166"/>
      <c r="JIV44" s="1167"/>
      <c r="JIW44" s="1168"/>
      <c r="JIX44" s="1168"/>
      <c r="JIY44" s="1166"/>
      <c r="JIZ44" s="1167"/>
      <c r="JJA44" s="1168"/>
      <c r="JJB44" s="1168"/>
      <c r="JJC44" s="1166"/>
      <c r="JJD44" s="1167"/>
      <c r="JJE44" s="1168"/>
      <c r="JJF44" s="1168"/>
      <c r="JJG44" s="1166"/>
      <c r="JJH44" s="1167"/>
      <c r="JJI44" s="1168"/>
      <c r="JJJ44" s="1168"/>
      <c r="JJK44" s="1166"/>
      <c r="JJL44" s="1167"/>
      <c r="JJM44" s="1168"/>
      <c r="JJN44" s="1168"/>
      <c r="JJO44" s="1166"/>
      <c r="JJP44" s="1167"/>
      <c r="JJQ44" s="1168"/>
      <c r="JJR44" s="1168"/>
      <c r="JJS44" s="1166"/>
      <c r="JJT44" s="1167"/>
      <c r="JJU44" s="1168"/>
      <c r="JJV44" s="1168"/>
      <c r="JJW44" s="1166"/>
      <c r="JJX44" s="1167"/>
      <c r="JJY44" s="1168"/>
      <c r="JJZ44" s="1168"/>
      <c r="JKA44" s="1166"/>
      <c r="JKB44" s="1167"/>
      <c r="JKC44" s="1168"/>
      <c r="JKD44" s="1168"/>
      <c r="JKE44" s="1166"/>
      <c r="JKF44" s="1167"/>
      <c r="JKG44" s="1168"/>
      <c r="JKH44" s="1168"/>
      <c r="JKI44" s="1166"/>
      <c r="JKJ44" s="1167"/>
      <c r="JKK44" s="1168"/>
      <c r="JKL44" s="1168"/>
      <c r="JKM44" s="1166"/>
      <c r="JKN44" s="1167"/>
      <c r="JKO44" s="1168"/>
      <c r="JKP44" s="1168"/>
      <c r="JKQ44" s="1166"/>
      <c r="JKR44" s="1167"/>
      <c r="JKS44" s="1168"/>
      <c r="JKT44" s="1168"/>
      <c r="JKU44" s="1166"/>
      <c r="JKV44" s="1167"/>
      <c r="JKW44" s="1168"/>
      <c r="JKX44" s="1168"/>
      <c r="JKY44" s="1166"/>
      <c r="JKZ44" s="1167"/>
      <c r="JLA44" s="1168"/>
      <c r="JLB44" s="1168"/>
      <c r="JLC44" s="1166"/>
      <c r="JLD44" s="1167"/>
      <c r="JLE44" s="1168"/>
      <c r="JLF44" s="1168"/>
      <c r="JLG44" s="1166"/>
      <c r="JLH44" s="1167"/>
      <c r="JLI44" s="1168"/>
      <c r="JLJ44" s="1168"/>
      <c r="JLK44" s="1166"/>
      <c r="JLL44" s="1167"/>
      <c r="JLM44" s="1168"/>
      <c r="JLN44" s="1168"/>
      <c r="JLO44" s="1166"/>
      <c r="JLP44" s="1167"/>
      <c r="JLQ44" s="1168"/>
      <c r="JLR44" s="1168"/>
      <c r="JLS44" s="1166"/>
      <c r="JLT44" s="1167"/>
      <c r="JLU44" s="1168"/>
      <c r="JLV44" s="1168"/>
      <c r="JLW44" s="1166"/>
      <c r="JLX44" s="1167"/>
      <c r="JLY44" s="1168"/>
      <c r="JLZ44" s="1168"/>
      <c r="JMA44" s="1166"/>
      <c r="JMB44" s="1167"/>
      <c r="JMC44" s="1168"/>
      <c r="JMD44" s="1168"/>
      <c r="JME44" s="1166"/>
      <c r="JMF44" s="1167"/>
      <c r="JMG44" s="1168"/>
      <c r="JMH44" s="1168"/>
      <c r="JMI44" s="1166"/>
      <c r="JMJ44" s="1167"/>
      <c r="JMK44" s="1168"/>
      <c r="JML44" s="1168"/>
      <c r="JMM44" s="1166"/>
      <c r="JMN44" s="1167"/>
      <c r="JMO44" s="1168"/>
      <c r="JMP44" s="1168"/>
      <c r="JMQ44" s="1166"/>
      <c r="JMR44" s="1167"/>
      <c r="JMS44" s="1168"/>
      <c r="JMT44" s="1168"/>
      <c r="JMU44" s="1166"/>
      <c r="JMV44" s="1167"/>
      <c r="JMW44" s="1168"/>
      <c r="JMX44" s="1168"/>
      <c r="JMY44" s="1166"/>
      <c r="JMZ44" s="1167"/>
      <c r="JNA44" s="1168"/>
      <c r="JNB44" s="1168"/>
      <c r="JNC44" s="1166"/>
      <c r="JND44" s="1167"/>
      <c r="JNE44" s="1168"/>
      <c r="JNF44" s="1168"/>
      <c r="JNG44" s="1166"/>
      <c r="JNH44" s="1167"/>
      <c r="JNI44" s="1168"/>
      <c r="JNJ44" s="1168"/>
      <c r="JNK44" s="1166"/>
      <c r="JNL44" s="1167"/>
      <c r="JNM44" s="1168"/>
      <c r="JNN44" s="1168"/>
      <c r="JNO44" s="1166"/>
      <c r="JNP44" s="1167"/>
      <c r="JNQ44" s="1168"/>
      <c r="JNR44" s="1168"/>
      <c r="JNS44" s="1166"/>
      <c r="JNT44" s="1167"/>
      <c r="JNU44" s="1168"/>
      <c r="JNV44" s="1168"/>
      <c r="JNW44" s="1166"/>
      <c r="JNX44" s="1167"/>
      <c r="JNY44" s="1168"/>
      <c r="JNZ44" s="1168"/>
      <c r="JOA44" s="1166"/>
      <c r="JOB44" s="1167"/>
      <c r="JOC44" s="1168"/>
      <c r="JOD44" s="1168"/>
      <c r="JOE44" s="1166"/>
      <c r="JOF44" s="1167"/>
      <c r="JOG44" s="1168"/>
      <c r="JOH44" s="1168"/>
      <c r="JOI44" s="1166"/>
      <c r="JOJ44" s="1167"/>
      <c r="JOK44" s="1168"/>
      <c r="JOL44" s="1168"/>
      <c r="JOM44" s="1166"/>
      <c r="JON44" s="1167"/>
      <c r="JOO44" s="1168"/>
      <c r="JOP44" s="1168"/>
      <c r="JOQ44" s="1166"/>
      <c r="JOR44" s="1167"/>
      <c r="JOS44" s="1168"/>
      <c r="JOT44" s="1168"/>
      <c r="JOU44" s="1166"/>
      <c r="JOV44" s="1167"/>
      <c r="JOW44" s="1168"/>
      <c r="JOX44" s="1168"/>
      <c r="JOY44" s="1166"/>
      <c r="JOZ44" s="1167"/>
      <c r="JPA44" s="1168"/>
      <c r="JPB44" s="1168"/>
      <c r="JPC44" s="1166"/>
      <c r="JPD44" s="1167"/>
      <c r="JPE44" s="1168"/>
      <c r="JPF44" s="1168"/>
      <c r="JPG44" s="1166"/>
      <c r="JPH44" s="1167"/>
      <c r="JPI44" s="1168"/>
      <c r="JPJ44" s="1168"/>
      <c r="JPK44" s="1166"/>
      <c r="JPL44" s="1167"/>
      <c r="JPM44" s="1168"/>
      <c r="JPN44" s="1168"/>
      <c r="JPO44" s="1166"/>
      <c r="JPP44" s="1167"/>
      <c r="JPQ44" s="1168"/>
      <c r="JPR44" s="1168"/>
      <c r="JPS44" s="1166"/>
      <c r="JPT44" s="1167"/>
      <c r="JPU44" s="1168"/>
      <c r="JPV44" s="1168"/>
      <c r="JPW44" s="1166"/>
      <c r="JPX44" s="1167"/>
      <c r="JPY44" s="1168"/>
      <c r="JPZ44" s="1168"/>
      <c r="JQA44" s="1166"/>
      <c r="JQB44" s="1167"/>
      <c r="JQC44" s="1168"/>
      <c r="JQD44" s="1168"/>
      <c r="JQE44" s="1166"/>
      <c r="JQF44" s="1167"/>
      <c r="JQG44" s="1168"/>
      <c r="JQH44" s="1168"/>
      <c r="JQI44" s="1166"/>
      <c r="JQJ44" s="1167"/>
      <c r="JQK44" s="1168"/>
      <c r="JQL44" s="1168"/>
      <c r="JQM44" s="1166"/>
      <c r="JQN44" s="1167"/>
      <c r="JQO44" s="1168"/>
      <c r="JQP44" s="1168"/>
      <c r="JQQ44" s="1166"/>
      <c r="JQR44" s="1167"/>
      <c r="JQS44" s="1168"/>
      <c r="JQT44" s="1168"/>
      <c r="JQU44" s="1166"/>
      <c r="JQV44" s="1167"/>
      <c r="JQW44" s="1168"/>
      <c r="JQX44" s="1168"/>
      <c r="JQY44" s="1166"/>
      <c r="JQZ44" s="1167"/>
      <c r="JRA44" s="1168"/>
      <c r="JRB44" s="1168"/>
      <c r="JRC44" s="1166"/>
      <c r="JRD44" s="1167"/>
      <c r="JRE44" s="1168"/>
      <c r="JRF44" s="1168"/>
      <c r="JRG44" s="1166"/>
      <c r="JRH44" s="1167"/>
      <c r="JRI44" s="1168"/>
      <c r="JRJ44" s="1168"/>
      <c r="JRK44" s="1166"/>
      <c r="JRL44" s="1167"/>
      <c r="JRM44" s="1168"/>
      <c r="JRN44" s="1168"/>
      <c r="JRO44" s="1166"/>
      <c r="JRP44" s="1167"/>
      <c r="JRQ44" s="1168"/>
      <c r="JRR44" s="1168"/>
      <c r="JRS44" s="1166"/>
      <c r="JRT44" s="1167"/>
      <c r="JRU44" s="1168"/>
      <c r="JRV44" s="1168"/>
      <c r="JRW44" s="1166"/>
      <c r="JRX44" s="1167"/>
      <c r="JRY44" s="1168"/>
      <c r="JRZ44" s="1168"/>
      <c r="JSA44" s="1166"/>
      <c r="JSB44" s="1167"/>
      <c r="JSC44" s="1168"/>
      <c r="JSD44" s="1168"/>
      <c r="JSE44" s="1166"/>
      <c r="JSF44" s="1167"/>
      <c r="JSG44" s="1168"/>
      <c r="JSH44" s="1168"/>
      <c r="JSI44" s="1166"/>
      <c r="JSJ44" s="1167"/>
      <c r="JSK44" s="1168"/>
      <c r="JSL44" s="1168"/>
      <c r="JSM44" s="1166"/>
      <c r="JSN44" s="1167"/>
      <c r="JSO44" s="1168"/>
      <c r="JSP44" s="1168"/>
      <c r="JSQ44" s="1166"/>
      <c r="JSR44" s="1167"/>
      <c r="JSS44" s="1168"/>
      <c r="JST44" s="1168"/>
      <c r="JSU44" s="1166"/>
      <c r="JSV44" s="1167"/>
      <c r="JSW44" s="1168"/>
      <c r="JSX44" s="1168"/>
      <c r="JSY44" s="1166"/>
      <c r="JSZ44" s="1167"/>
      <c r="JTA44" s="1168"/>
      <c r="JTB44" s="1168"/>
      <c r="JTC44" s="1166"/>
      <c r="JTD44" s="1167"/>
      <c r="JTE44" s="1168"/>
      <c r="JTF44" s="1168"/>
      <c r="JTG44" s="1166"/>
      <c r="JTH44" s="1167"/>
      <c r="JTI44" s="1168"/>
      <c r="JTJ44" s="1168"/>
      <c r="JTK44" s="1166"/>
      <c r="JTL44" s="1167"/>
      <c r="JTM44" s="1168"/>
      <c r="JTN44" s="1168"/>
      <c r="JTO44" s="1166"/>
      <c r="JTP44" s="1167"/>
      <c r="JTQ44" s="1168"/>
      <c r="JTR44" s="1168"/>
      <c r="JTS44" s="1166"/>
      <c r="JTT44" s="1167"/>
      <c r="JTU44" s="1168"/>
      <c r="JTV44" s="1168"/>
      <c r="JTW44" s="1166"/>
      <c r="JTX44" s="1167"/>
      <c r="JTY44" s="1168"/>
      <c r="JTZ44" s="1168"/>
      <c r="JUA44" s="1166"/>
      <c r="JUB44" s="1167"/>
      <c r="JUC44" s="1168"/>
      <c r="JUD44" s="1168"/>
      <c r="JUE44" s="1166"/>
      <c r="JUF44" s="1167"/>
      <c r="JUG44" s="1168"/>
      <c r="JUH44" s="1168"/>
      <c r="JUI44" s="1166"/>
      <c r="JUJ44" s="1167"/>
      <c r="JUK44" s="1168"/>
      <c r="JUL44" s="1168"/>
      <c r="JUM44" s="1166"/>
      <c r="JUN44" s="1167"/>
      <c r="JUO44" s="1168"/>
      <c r="JUP44" s="1168"/>
      <c r="JUQ44" s="1166"/>
      <c r="JUR44" s="1167"/>
      <c r="JUS44" s="1168"/>
      <c r="JUT44" s="1168"/>
      <c r="JUU44" s="1166"/>
      <c r="JUV44" s="1167"/>
      <c r="JUW44" s="1168"/>
      <c r="JUX44" s="1168"/>
      <c r="JUY44" s="1166"/>
      <c r="JUZ44" s="1167"/>
      <c r="JVA44" s="1168"/>
      <c r="JVB44" s="1168"/>
      <c r="JVC44" s="1166"/>
      <c r="JVD44" s="1167"/>
      <c r="JVE44" s="1168"/>
      <c r="JVF44" s="1168"/>
      <c r="JVG44" s="1166"/>
      <c r="JVH44" s="1167"/>
      <c r="JVI44" s="1168"/>
      <c r="JVJ44" s="1168"/>
      <c r="JVK44" s="1166"/>
      <c r="JVL44" s="1167"/>
      <c r="JVM44" s="1168"/>
      <c r="JVN44" s="1168"/>
      <c r="JVO44" s="1166"/>
      <c r="JVP44" s="1167"/>
      <c r="JVQ44" s="1168"/>
      <c r="JVR44" s="1168"/>
      <c r="JVS44" s="1166"/>
      <c r="JVT44" s="1167"/>
      <c r="JVU44" s="1168"/>
      <c r="JVV44" s="1168"/>
      <c r="JVW44" s="1166"/>
      <c r="JVX44" s="1167"/>
      <c r="JVY44" s="1168"/>
      <c r="JVZ44" s="1168"/>
      <c r="JWA44" s="1166"/>
      <c r="JWB44" s="1167"/>
      <c r="JWC44" s="1168"/>
      <c r="JWD44" s="1168"/>
      <c r="JWE44" s="1166"/>
      <c r="JWF44" s="1167"/>
      <c r="JWG44" s="1168"/>
      <c r="JWH44" s="1168"/>
      <c r="JWI44" s="1166"/>
      <c r="JWJ44" s="1167"/>
      <c r="JWK44" s="1168"/>
      <c r="JWL44" s="1168"/>
      <c r="JWM44" s="1166"/>
      <c r="JWN44" s="1167"/>
      <c r="JWO44" s="1168"/>
      <c r="JWP44" s="1168"/>
      <c r="JWQ44" s="1166"/>
      <c r="JWR44" s="1167"/>
      <c r="JWS44" s="1168"/>
      <c r="JWT44" s="1168"/>
      <c r="JWU44" s="1166"/>
      <c r="JWV44" s="1167"/>
      <c r="JWW44" s="1168"/>
      <c r="JWX44" s="1168"/>
      <c r="JWY44" s="1166"/>
      <c r="JWZ44" s="1167"/>
      <c r="JXA44" s="1168"/>
      <c r="JXB44" s="1168"/>
      <c r="JXC44" s="1166"/>
      <c r="JXD44" s="1167"/>
      <c r="JXE44" s="1168"/>
      <c r="JXF44" s="1168"/>
      <c r="JXG44" s="1166"/>
      <c r="JXH44" s="1167"/>
      <c r="JXI44" s="1168"/>
      <c r="JXJ44" s="1168"/>
      <c r="JXK44" s="1166"/>
      <c r="JXL44" s="1167"/>
      <c r="JXM44" s="1168"/>
      <c r="JXN44" s="1168"/>
      <c r="JXO44" s="1166"/>
      <c r="JXP44" s="1167"/>
      <c r="JXQ44" s="1168"/>
      <c r="JXR44" s="1168"/>
      <c r="JXS44" s="1166"/>
      <c r="JXT44" s="1167"/>
      <c r="JXU44" s="1168"/>
      <c r="JXV44" s="1168"/>
      <c r="JXW44" s="1166"/>
      <c r="JXX44" s="1167"/>
      <c r="JXY44" s="1168"/>
      <c r="JXZ44" s="1168"/>
      <c r="JYA44" s="1166"/>
      <c r="JYB44" s="1167"/>
      <c r="JYC44" s="1168"/>
      <c r="JYD44" s="1168"/>
      <c r="JYE44" s="1166"/>
      <c r="JYF44" s="1167"/>
      <c r="JYG44" s="1168"/>
      <c r="JYH44" s="1168"/>
      <c r="JYI44" s="1166"/>
      <c r="JYJ44" s="1167"/>
      <c r="JYK44" s="1168"/>
      <c r="JYL44" s="1168"/>
      <c r="JYM44" s="1166"/>
      <c r="JYN44" s="1167"/>
      <c r="JYO44" s="1168"/>
      <c r="JYP44" s="1168"/>
      <c r="JYQ44" s="1166"/>
      <c r="JYR44" s="1167"/>
      <c r="JYS44" s="1168"/>
      <c r="JYT44" s="1168"/>
      <c r="JYU44" s="1166"/>
      <c r="JYV44" s="1167"/>
      <c r="JYW44" s="1168"/>
      <c r="JYX44" s="1168"/>
      <c r="JYY44" s="1166"/>
      <c r="JYZ44" s="1167"/>
      <c r="JZA44" s="1168"/>
      <c r="JZB44" s="1168"/>
      <c r="JZC44" s="1166"/>
      <c r="JZD44" s="1167"/>
      <c r="JZE44" s="1168"/>
      <c r="JZF44" s="1168"/>
      <c r="JZG44" s="1166"/>
      <c r="JZH44" s="1167"/>
      <c r="JZI44" s="1168"/>
      <c r="JZJ44" s="1168"/>
      <c r="JZK44" s="1166"/>
      <c r="JZL44" s="1167"/>
      <c r="JZM44" s="1168"/>
      <c r="JZN44" s="1168"/>
      <c r="JZO44" s="1166"/>
      <c r="JZP44" s="1167"/>
      <c r="JZQ44" s="1168"/>
      <c r="JZR44" s="1168"/>
      <c r="JZS44" s="1166"/>
      <c r="JZT44" s="1167"/>
      <c r="JZU44" s="1168"/>
      <c r="JZV44" s="1168"/>
      <c r="JZW44" s="1166"/>
      <c r="JZX44" s="1167"/>
      <c r="JZY44" s="1168"/>
      <c r="JZZ44" s="1168"/>
      <c r="KAA44" s="1166"/>
      <c r="KAB44" s="1167"/>
      <c r="KAC44" s="1168"/>
      <c r="KAD44" s="1168"/>
      <c r="KAE44" s="1166"/>
      <c r="KAF44" s="1167"/>
      <c r="KAG44" s="1168"/>
      <c r="KAH44" s="1168"/>
      <c r="KAI44" s="1166"/>
      <c r="KAJ44" s="1167"/>
      <c r="KAK44" s="1168"/>
      <c r="KAL44" s="1168"/>
      <c r="KAM44" s="1166"/>
      <c r="KAN44" s="1167"/>
      <c r="KAO44" s="1168"/>
      <c r="KAP44" s="1168"/>
      <c r="KAQ44" s="1166"/>
      <c r="KAR44" s="1167"/>
      <c r="KAS44" s="1168"/>
      <c r="KAT44" s="1168"/>
      <c r="KAU44" s="1166"/>
      <c r="KAV44" s="1167"/>
      <c r="KAW44" s="1168"/>
      <c r="KAX44" s="1168"/>
      <c r="KAY44" s="1166"/>
      <c r="KAZ44" s="1167"/>
      <c r="KBA44" s="1168"/>
      <c r="KBB44" s="1168"/>
      <c r="KBC44" s="1166"/>
      <c r="KBD44" s="1167"/>
      <c r="KBE44" s="1168"/>
      <c r="KBF44" s="1168"/>
      <c r="KBG44" s="1166"/>
      <c r="KBH44" s="1167"/>
      <c r="KBI44" s="1168"/>
      <c r="KBJ44" s="1168"/>
      <c r="KBK44" s="1166"/>
      <c r="KBL44" s="1167"/>
      <c r="KBM44" s="1168"/>
      <c r="KBN44" s="1168"/>
      <c r="KBO44" s="1166"/>
      <c r="KBP44" s="1167"/>
      <c r="KBQ44" s="1168"/>
      <c r="KBR44" s="1168"/>
      <c r="KBS44" s="1166"/>
      <c r="KBT44" s="1167"/>
      <c r="KBU44" s="1168"/>
      <c r="KBV44" s="1168"/>
      <c r="KBW44" s="1166"/>
      <c r="KBX44" s="1167"/>
      <c r="KBY44" s="1168"/>
      <c r="KBZ44" s="1168"/>
      <c r="KCA44" s="1166"/>
      <c r="KCB44" s="1167"/>
      <c r="KCC44" s="1168"/>
      <c r="KCD44" s="1168"/>
      <c r="KCE44" s="1166"/>
      <c r="KCF44" s="1167"/>
      <c r="KCG44" s="1168"/>
      <c r="KCH44" s="1168"/>
      <c r="KCI44" s="1166"/>
      <c r="KCJ44" s="1167"/>
      <c r="KCK44" s="1168"/>
      <c r="KCL44" s="1168"/>
      <c r="KCM44" s="1166"/>
      <c r="KCN44" s="1167"/>
      <c r="KCO44" s="1168"/>
      <c r="KCP44" s="1168"/>
      <c r="KCQ44" s="1166"/>
      <c r="KCR44" s="1167"/>
      <c r="KCS44" s="1168"/>
      <c r="KCT44" s="1168"/>
      <c r="KCU44" s="1166"/>
      <c r="KCV44" s="1167"/>
      <c r="KCW44" s="1168"/>
      <c r="KCX44" s="1168"/>
      <c r="KCY44" s="1166"/>
      <c r="KCZ44" s="1167"/>
      <c r="KDA44" s="1168"/>
      <c r="KDB44" s="1168"/>
      <c r="KDC44" s="1166"/>
      <c r="KDD44" s="1167"/>
      <c r="KDE44" s="1168"/>
      <c r="KDF44" s="1168"/>
      <c r="KDG44" s="1166"/>
      <c r="KDH44" s="1167"/>
      <c r="KDI44" s="1168"/>
      <c r="KDJ44" s="1168"/>
      <c r="KDK44" s="1166"/>
      <c r="KDL44" s="1167"/>
      <c r="KDM44" s="1168"/>
      <c r="KDN44" s="1168"/>
      <c r="KDO44" s="1166"/>
      <c r="KDP44" s="1167"/>
      <c r="KDQ44" s="1168"/>
      <c r="KDR44" s="1168"/>
      <c r="KDS44" s="1166"/>
      <c r="KDT44" s="1167"/>
      <c r="KDU44" s="1168"/>
      <c r="KDV44" s="1168"/>
      <c r="KDW44" s="1166"/>
      <c r="KDX44" s="1167"/>
      <c r="KDY44" s="1168"/>
      <c r="KDZ44" s="1168"/>
      <c r="KEA44" s="1166"/>
      <c r="KEB44" s="1167"/>
      <c r="KEC44" s="1168"/>
      <c r="KED44" s="1168"/>
      <c r="KEE44" s="1166"/>
      <c r="KEF44" s="1167"/>
      <c r="KEG44" s="1168"/>
      <c r="KEH44" s="1168"/>
      <c r="KEI44" s="1166"/>
      <c r="KEJ44" s="1167"/>
      <c r="KEK44" s="1168"/>
      <c r="KEL44" s="1168"/>
      <c r="KEM44" s="1166"/>
      <c r="KEN44" s="1167"/>
      <c r="KEO44" s="1168"/>
      <c r="KEP44" s="1168"/>
      <c r="KEQ44" s="1166"/>
      <c r="KER44" s="1167"/>
      <c r="KES44" s="1168"/>
      <c r="KET44" s="1168"/>
      <c r="KEU44" s="1166"/>
      <c r="KEV44" s="1167"/>
      <c r="KEW44" s="1168"/>
      <c r="KEX44" s="1168"/>
      <c r="KEY44" s="1166"/>
      <c r="KEZ44" s="1167"/>
      <c r="KFA44" s="1168"/>
      <c r="KFB44" s="1168"/>
      <c r="KFC44" s="1166"/>
      <c r="KFD44" s="1167"/>
      <c r="KFE44" s="1168"/>
      <c r="KFF44" s="1168"/>
      <c r="KFG44" s="1166"/>
      <c r="KFH44" s="1167"/>
      <c r="KFI44" s="1168"/>
      <c r="KFJ44" s="1168"/>
      <c r="KFK44" s="1166"/>
      <c r="KFL44" s="1167"/>
      <c r="KFM44" s="1168"/>
      <c r="KFN44" s="1168"/>
      <c r="KFO44" s="1166"/>
      <c r="KFP44" s="1167"/>
      <c r="KFQ44" s="1168"/>
      <c r="KFR44" s="1168"/>
      <c r="KFS44" s="1166"/>
      <c r="KFT44" s="1167"/>
      <c r="KFU44" s="1168"/>
      <c r="KFV44" s="1168"/>
      <c r="KFW44" s="1166"/>
      <c r="KFX44" s="1167"/>
      <c r="KFY44" s="1168"/>
      <c r="KFZ44" s="1168"/>
      <c r="KGA44" s="1166"/>
      <c r="KGB44" s="1167"/>
      <c r="KGC44" s="1168"/>
      <c r="KGD44" s="1168"/>
      <c r="KGE44" s="1166"/>
      <c r="KGF44" s="1167"/>
      <c r="KGG44" s="1168"/>
      <c r="KGH44" s="1168"/>
      <c r="KGI44" s="1166"/>
      <c r="KGJ44" s="1167"/>
      <c r="KGK44" s="1168"/>
      <c r="KGL44" s="1168"/>
      <c r="KGM44" s="1166"/>
      <c r="KGN44" s="1167"/>
      <c r="KGO44" s="1168"/>
      <c r="KGP44" s="1168"/>
      <c r="KGQ44" s="1166"/>
      <c r="KGR44" s="1167"/>
      <c r="KGS44" s="1168"/>
      <c r="KGT44" s="1168"/>
      <c r="KGU44" s="1166"/>
      <c r="KGV44" s="1167"/>
      <c r="KGW44" s="1168"/>
      <c r="KGX44" s="1168"/>
      <c r="KGY44" s="1166"/>
      <c r="KGZ44" s="1167"/>
      <c r="KHA44" s="1168"/>
      <c r="KHB44" s="1168"/>
      <c r="KHC44" s="1166"/>
      <c r="KHD44" s="1167"/>
      <c r="KHE44" s="1168"/>
      <c r="KHF44" s="1168"/>
      <c r="KHG44" s="1166"/>
      <c r="KHH44" s="1167"/>
      <c r="KHI44" s="1168"/>
      <c r="KHJ44" s="1168"/>
      <c r="KHK44" s="1166"/>
      <c r="KHL44" s="1167"/>
      <c r="KHM44" s="1168"/>
      <c r="KHN44" s="1168"/>
      <c r="KHO44" s="1166"/>
      <c r="KHP44" s="1167"/>
      <c r="KHQ44" s="1168"/>
      <c r="KHR44" s="1168"/>
      <c r="KHS44" s="1166"/>
      <c r="KHT44" s="1167"/>
      <c r="KHU44" s="1168"/>
      <c r="KHV44" s="1168"/>
      <c r="KHW44" s="1166"/>
      <c r="KHX44" s="1167"/>
      <c r="KHY44" s="1168"/>
      <c r="KHZ44" s="1168"/>
      <c r="KIA44" s="1166"/>
      <c r="KIB44" s="1167"/>
      <c r="KIC44" s="1168"/>
      <c r="KID44" s="1168"/>
      <c r="KIE44" s="1166"/>
      <c r="KIF44" s="1167"/>
      <c r="KIG44" s="1168"/>
      <c r="KIH44" s="1168"/>
      <c r="KII44" s="1166"/>
      <c r="KIJ44" s="1167"/>
      <c r="KIK44" s="1168"/>
      <c r="KIL44" s="1168"/>
      <c r="KIM44" s="1166"/>
      <c r="KIN44" s="1167"/>
      <c r="KIO44" s="1168"/>
      <c r="KIP44" s="1168"/>
      <c r="KIQ44" s="1166"/>
      <c r="KIR44" s="1167"/>
      <c r="KIS44" s="1168"/>
      <c r="KIT44" s="1168"/>
      <c r="KIU44" s="1166"/>
      <c r="KIV44" s="1167"/>
      <c r="KIW44" s="1168"/>
      <c r="KIX44" s="1168"/>
      <c r="KIY44" s="1166"/>
      <c r="KIZ44" s="1167"/>
      <c r="KJA44" s="1168"/>
      <c r="KJB44" s="1168"/>
      <c r="KJC44" s="1166"/>
      <c r="KJD44" s="1167"/>
      <c r="KJE44" s="1168"/>
      <c r="KJF44" s="1168"/>
      <c r="KJG44" s="1166"/>
      <c r="KJH44" s="1167"/>
      <c r="KJI44" s="1168"/>
      <c r="KJJ44" s="1168"/>
      <c r="KJK44" s="1166"/>
      <c r="KJL44" s="1167"/>
      <c r="KJM44" s="1168"/>
      <c r="KJN44" s="1168"/>
      <c r="KJO44" s="1166"/>
      <c r="KJP44" s="1167"/>
      <c r="KJQ44" s="1168"/>
      <c r="KJR44" s="1168"/>
      <c r="KJS44" s="1166"/>
      <c r="KJT44" s="1167"/>
      <c r="KJU44" s="1168"/>
      <c r="KJV44" s="1168"/>
      <c r="KJW44" s="1166"/>
      <c r="KJX44" s="1167"/>
      <c r="KJY44" s="1168"/>
      <c r="KJZ44" s="1168"/>
      <c r="KKA44" s="1166"/>
      <c r="KKB44" s="1167"/>
      <c r="KKC44" s="1168"/>
      <c r="KKD44" s="1168"/>
      <c r="KKE44" s="1166"/>
      <c r="KKF44" s="1167"/>
      <c r="KKG44" s="1168"/>
      <c r="KKH44" s="1168"/>
      <c r="KKI44" s="1166"/>
      <c r="KKJ44" s="1167"/>
      <c r="KKK44" s="1168"/>
      <c r="KKL44" s="1168"/>
      <c r="KKM44" s="1166"/>
      <c r="KKN44" s="1167"/>
      <c r="KKO44" s="1168"/>
      <c r="KKP44" s="1168"/>
      <c r="KKQ44" s="1166"/>
      <c r="KKR44" s="1167"/>
      <c r="KKS44" s="1168"/>
      <c r="KKT44" s="1168"/>
      <c r="KKU44" s="1166"/>
      <c r="KKV44" s="1167"/>
      <c r="KKW44" s="1168"/>
      <c r="KKX44" s="1168"/>
      <c r="KKY44" s="1166"/>
      <c r="KKZ44" s="1167"/>
      <c r="KLA44" s="1168"/>
      <c r="KLB44" s="1168"/>
      <c r="KLC44" s="1166"/>
      <c r="KLD44" s="1167"/>
      <c r="KLE44" s="1168"/>
      <c r="KLF44" s="1168"/>
      <c r="KLG44" s="1166"/>
      <c r="KLH44" s="1167"/>
      <c r="KLI44" s="1168"/>
      <c r="KLJ44" s="1168"/>
      <c r="KLK44" s="1166"/>
      <c r="KLL44" s="1167"/>
      <c r="KLM44" s="1168"/>
      <c r="KLN44" s="1168"/>
      <c r="KLO44" s="1166"/>
      <c r="KLP44" s="1167"/>
      <c r="KLQ44" s="1168"/>
      <c r="KLR44" s="1168"/>
      <c r="KLS44" s="1166"/>
      <c r="KLT44" s="1167"/>
      <c r="KLU44" s="1168"/>
      <c r="KLV44" s="1168"/>
      <c r="KLW44" s="1166"/>
      <c r="KLX44" s="1167"/>
      <c r="KLY44" s="1168"/>
      <c r="KLZ44" s="1168"/>
      <c r="KMA44" s="1166"/>
      <c r="KMB44" s="1167"/>
      <c r="KMC44" s="1168"/>
      <c r="KMD44" s="1168"/>
      <c r="KME44" s="1166"/>
      <c r="KMF44" s="1167"/>
      <c r="KMG44" s="1168"/>
      <c r="KMH44" s="1168"/>
      <c r="KMI44" s="1166"/>
      <c r="KMJ44" s="1167"/>
      <c r="KMK44" s="1168"/>
      <c r="KML44" s="1168"/>
      <c r="KMM44" s="1166"/>
      <c r="KMN44" s="1167"/>
      <c r="KMO44" s="1168"/>
      <c r="KMP44" s="1168"/>
      <c r="KMQ44" s="1166"/>
      <c r="KMR44" s="1167"/>
      <c r="KMS44" s="1168"/>
      <c r="KMT44" s="1168"/>
      <c r="KMU44" s="1166"/>
      <c r="KMV44" s="1167"/>
      <c r="KMW44" s="1168"/>
      <c r="KMX44" s="1168"/>
      <c r="KMY44" s="1166"/>
      <c r="KMZ44" s="1167"/>
      <c r="KNA44" s="1168"/>
      <c r="KNB44" s="1168"/>
      <c r="KNC44" s="1166"/>
      <c r="KND44" s="1167"/>
      <c r="KNE44" s="1168"/>
      <c r="KNF44" s="1168"/>
      <c r="KNG44" s="1166"/>
      <c r="KNH44" s="1167"/>
      <c r="KNI44" s="1168"/>
      <c r="KNJ44" s="1168"/>
      <c r="KNK44" s="1166"/>
      <c r="KNL44" s="1167"/>
      <c r="KNM44" s="1168"/>
      <c r="KNN44" s="1168"/>
      <c r="KNO44" s="1166"/>
      <c r="KNP44" s="1167"/>
      <c r="KNQ44" s="1168"/>
      <c r="KNR44" s="1168"/>
      <c r="KNS44" s="1166"/>
      <c r="KNT44" s="1167"/>
      <c r="KNU44" s="1168"/>
      <c r="KNV44" s="1168"/>
      <c r="KNW44" s="1166"/>
      <c r="KNX44" s="1167"/>
      <c r="KNY44" s="1168"/>
      <c r="KNZ44" s="1168"/>
      <c r="KOA44" s="1166"/>
      <c r="KOB44" s="1167"/>
      <c r="KOC44" s="1168"/>
      <c r="KOD44" s="1168"/>
      <c r="KOE44" s="1166"/>
      <c r="KOF44" s="1167"/>
      <c r="KOG44" s="1168"/>
      <c r="KOH44" s="1168"/>
      <c r="KOI44" s="1166"/>
      <c r="KOJ44" s="1167"/>
      <c r="KOK44" s="1168"/>
      <c r="KOL44" s="1168"/>
      <c r="KOM44" s="1166"/>
      <c r="KON44" s="1167"/>
      <c r="KOO44" s="1168"/>
      <c r="KOP44" s="1168"/>
      <c r="KOQ44" s="1166"/>
      <c r="KOR44" s="1167"/>
      <c r="KOS44" s="1168"/>
      <c r="KOT44" s="1168"/>
      <c r="KOU44" s="1166"/>
      <c r="KOV44" s="1167"/>
      <c r="KOW44" s="1168"/>
      <c r="KOX44" s="1168"/>
      <c r="KOY44" s="1166"/>
      <c r="KOZ44" s="1167"/>
      <c r="KPA44" s="1168"/>
      <c r="KPB44" s="1168"/>
      <c r="KPC44" s="1166"/>
      <c r="KPD44" s="1167"/>
      <c r="KPE44" s="1168"/>
      <c r="KPF44" s="1168"/>
      <c r="KPG44" s="1166"/>
      <c r="KPH44" s="1167"/>
      <c r="KPI44" s="1168"/>
      <c r="KPJ44" s="1168"/>
      <c r="KPK44" s="1166"/>
      <c r="KPL44" s="1167"/>
      <c r="KPM44" s="1168"/>
      <c r="KPN44" s="1168"/>
      <c r="KPO44" s="1166"/>
      <c r="KPP44" s="1167"/>
      <c r="KPQ44" s="1168"/>
      <c r="KPR44" s="1168"/>
      <c r="KPS44" s="1166"/>
      <c r="KPT44" s="1167"/>
      <c r="KPU44" s="1168"/>
      <c r="KPV44" s="1168"/>
      <c r="KPW44" s="1166"/>
      <c r="KPX44" s="1167"/>
      <c r="KPY44" s="1168"/>
      <c r="KPZ44" s="1168"/>
      <c r="KQA44" s="1166"/>
      <c r="KQB44" s="1167"/>
      <c r="KQC44" s="1168"/>
      <c r="KQD44" s="1168"/>
      <c r="KQE44" s="1166"/>
      <c r="KQF44" s="1167"/>
      <c r="KQG44" s="1168"/>
      <c r="KQH44" s="1168"/>
      <c r="KQI44" s="1166"/>
      <c r="KQJ44" s="1167"/>
      <c r="KQK44" s="1168"/>
      <c r="KQL44" s="1168"/>
      <c r="KQM44" s="1166"/>
      <c r="KQN44" s="1167"/>
      <c r="KQO44" s="1168"/>
      <c r="KQP44" s="1168"/>
      <c r="KQQ44" s="1166"/>
      <c r="KQR44" s="1167"/>
      <c r="KQS44" s="1168"/>
      <c r="KQT44" s="1168"/>
      <c r="KQU44" s="1166"/>
      <c r="KQV44" s="1167"/>
      <c r="KQW44" s="1168"/>
      <c r="KQX44" s="1168"/>
      <c r="KQY44" s="1166"/>
      <c r="KQZ44" s="1167"/>
      <c r="KRA44" s="1168"/>
      <c r="KRB44" s="1168"/>
      <c r="KRC44" s="1166"/>
      <c r="KRD44" s="1167"/>
      <c r="KRE44" s="1168"/>
      <c r="KRF44" s="1168"/>
      <c r="KRG44" s="1166"/>
      <c r="KRH44" s="1167"/>
      <c r="KRI44" s="1168"/>
      <c r="KRJ44" s="1168"/>
      <c r="KRK44" s="1166"/>
      <c r="KRL44" s="1167"/>
      <c r="KRM44" s="1168"/>
      <c r="KRN44" s="1168"/>
      <c r="KRO44" s="1166"/>
      <c r="KRP44" s="1167"/>
      <c r="KRQ44" s="1168"/>
      <c r="KRR44" s="1168"/>
      <c r="KRS44" s="1166"/>
      <c r="KRT44" s="1167"/>
      <c r="KRU44" s="1168"/>
      <c r="KRV44" s="1168"/>
      <c r="KRW44" s="1166"/>
      <c r="KRX44" s="1167"/>
      <c r="KRY44" s="1168"/>
      <c r="KRZ44" s="1168"/>
      <c r="KSA44" s="1166"/>
      <c r="KSB44" s="1167"/>
      <c r="KSC44" s="1168"/>
      <c r="KSD44" s="1168"/>
      <c r="KSE44" s="1166"/>
      <c r="KSF44" s="1167"/>
      <c r="KSG44" s="1168"/>
      <c r="KSH44" s="1168"/>
      <c r="KSI44" s="1166"/>
      <c r="KSJ44" s="1167"/>
      <c r="KSK44" s="1168"/>
      <c r="KSL44" s="1168"/>
      <c r="KSM44" s="1166"/>
      <c r="KSN44" s="1167"/>
      <c r="KSO44" s="1168"/>
      <c r="KSP44" s="1168"/>
      <c r="KSQ44" s="1166"/>
      <c r="KSR44" s="1167"/>
      <c r="KSS44" s="1168"/>
      <c r="KST44" s="1168"/>
      <c r="KSU44" s="1166"/>
      <c r="KSV44" s="1167"/>
      <c r="KSW44" s="1168"/>
      <c r="KSX44" s="1168"/>
      <c r="KSY44" s="1166"/>
      <c r="KSZ44" s="1167"/>
      <c r="KTA44" s="1168"/>
      <c r="KTB44" s="1168"/>
      <c r="KTC44" s="1166"/>
      <c r="KTD44" s="1167"/>
      <c r="KTE44" s="1168"/>
      <c r="KTF44" s="1168"/>
      <c r="KTG44" s="1166"/>
      <c r="KTH44" s="1167"/>
      <c r="KTI44" s="1168"/>
      <c r="KTJ44" s="1168"/>
      <c r="KTK44" s="1166"/>
      <c r="KTL44" s="1167"/>
      <c r="KTM44" s="1168"/>
      <c r="KTN44" s="1168"/>
      <c r="KTO44" s="1166"/>
      <c r="KTP44" s="1167"/>
      <c r="KTQ44" s="1168"/>
      <c r="KTR44" s="1168"/>
      <c r="KTS44" s="1166"/>
      <c r="KTT44" s="1167"/>
      <c r="KTU44" s="1168"/>
      <c r="KTV44" s="1168"/>
      <c r="KTW44" s="1166"/>
      <c r="KTX44" s="1167"/>
      <c r="KTY44" s="1168"/>
      <c r="KTZ44" s="1168"/>
      <c r="KUA44" s="1166"/>
      <c r="KUB44" s="1167"/>
      <c r="KUC44" s="1168"/>
      <c r="KUD44" s="1168"/>
      <c r="KUE44" s="1166"/>
      <c r="KUF44" s="1167"/>
      <c r="KUG44" s="1168"/>
      <c r="KUH44" s="1168"/>
      <c r="KUI44" s="1166"/>
      <c r="KUJ44" s="1167"/>
      <c r="KUK44" s="1168"/>
      <c r="KUL44" s="1168"/>
      <c r="KUM44" s="1166"/>
      <c r="KUN44" s="1167"/>
      <c r="KUO44" s="1168"/>
      <c r="KUP44" s="1168"/>
      <c r="KUQ44" s="1166"/>
      <c r="KUR44" s="1167"/>
      <c r="KUS44" s="1168"/>
      <c r="KUT44" s="1168"/>
      <c r="KUU44" s="1166"/>
      <c r="KUV44" s="1167"/>
      <c r="KUW44" s="1168"/>
      <c r="KUX44" s="1168"/>
      <c r="KUY44" s="1166"/>
      <c r="KUZ44" s="1167"/>
      <c r="KVA44" s="1168"/>
      <c r="KVB44" s="1168"/>
      <c r="KVC44" s="1166"/>
      <c r="KVD44" s="1167"/>
      <c r="KVE44" s="1168"/>
      <c r="KVF44" s="1168"/>
      <c r="KVG44" s="1166"/>
      <c r="KVH44" s="1167"/>
      <c r="KVI44" s="1168"/>
      <c r="KVJ44" s="1168"/>
      <c r="KVK44" s="1166"/>
      <c r="KVL44" s="1167"/>
      <c r="KVM44" s="1168"/>
      <c r="KVN44" s="1168"/>
      <c r="KVO44" s="1166"/>
      <c r="KVP44" s="1167"/>
      <c r="KVQ44" s="1168"/>
      <c r="KVR44" s="1168"/>
      <c r="KVS44" s="1166"/>
      <c r="KVT44" s="1167"/>
      <c r="KVU44" s="1168"/>
      <c r="KVV44" s="1168"/>
      <c r="KVW44" s="1166"/>
      <c r="KVX44" s="1167"/>
      <c r="KVY44" s="1168"/>
      <c r="KVZ44" s="1168"/>
      <c r="KWA44" s="1166"/>
      <c r="KWB44" s="1167"/>
      <c r="KWC44" s="1168"/>
      <c r="KWD44" s="1168"/>
      <c r="KWE44" s="1166"/>
      <c r="KWF44" s="1167"/>
      <c r="KWG44" s="1168"/>
      <c r="KWH44" s="1168"/>
      <c r="KWI44" s="1166"/>
      <c r="KWJ44" s="1167"/>
      <c r="KWK44" s="1168"/>
      <c r="KWL44" s="1168"/>
      <c r="KWM44" s="1166"/>
      <c r="KWN44" s="1167"/>
      <c r="KWO44" s="1168"/>
      <c r="KWP44" s="1168"/>
      <c r="KWQ44" s="1166"/>
      <c r="KWR44" s="1167"/>
      <c r="KWS44" s="1168"/>
      <c r="KWT44" s="1168"/>
      <c r="KWU44" s="1166"/>
      <c r="KWV44" s="1167"/>
      <c r="KWW44" s="1168"/>
      <c r="KWX44" s="1168"/>
      <c r="KWY44" s="1166"/>
      <c r="KWZ44" s="1167"/>
      <c r="KXA44" s="1168"/>
      <c r="KXB44" s="1168"/>
      <c r="KXC44" s="1166"/>
      <c r="KXD44" s="1167"/>
      <c r="KXE44" s="1168"/>
      <c r="KXF44" s="1168"/>
      <c r="KXG44" s="1166"/>
      <c r="KXH44" s="1167"/>
      <c r="KXI44" s="1168"/>
      <c r="KXJ44" s="1168"/>
      <c r="KXK44" s="1166"/>
      <c r="KXL44" s="1167"/>
      <c r="KXM44" s="1168"/>
      <c r="KXN44" s="1168"/>
      <c r="KXO44" s="1166"/>
      <c r="KXP44" s="1167"/>
      <c r="KXQ44" s="1168"/>
      <c r="KXR44" s="1168"/>
      <c r="KXS44" s="1166"/>
      <c r="KXT44" s="1167"/>
      <c r="KXU44" s="1168"/>
      <c r="KXV44" s="1168"/>
      <c r="KXW44" s="1166"/>
      <c r="KXX44" s="1167"/>
      <c r="KXY44" s="1168"/>
      <c r="KXZ44" s="1168"/>
      <c r="KYA44" s="1166"/>
      <c r="KYB44" s="1167"/>
      <c r="KYC44" s="1168"/>
      <c r="KYD44" s="1168"/>
      <c r="KYE44" s="1166"/>
      <c r="KYF44" s="1167"/>
      <c r="KYG44" s="1168"/>
      <c r="KYH44" s="1168"/>
      <c r="KYI44" s="1166"/>
      <c r="KYJ44" s="1167"/>
      <c r="KYK44" s="1168"/>
      <c r="KYL44" s="1168"/>
      <c r="KYM44" s="1166"/>
      <c r="KYN44" s="1167"/>
      <c r="KYO44" s="1168"/>
      <c r="KYP44" s="1168"/>
      <c r="KYQ44" s="1166"/>
      <c r="KYR44" s="1167"/>
      <c r="KYS44" s="1168"/>
      <c r="KYT44" s="1168"/>
      <c r="KYU44" s="1166"/>
      <c r="KYV44" s="1167"/>
      <c r="KYW44" s="1168"/>
      <c r="KYX44" s="1168"/>
      <c r="KYY44" s="1166"/>
      <c r="KYZ44" s="1167"/>
      <c r="KZA44" s="1168"/>
      <c r="KZB44" s="1168"/>
      <c r="KZC44" s="1166"/>
      <c r="KZD44" s="1167"/>
      <c r="KZE44" s="1168"/>
      <c r="KZF44" s="1168"/>
      <c r="KZG44" s="1166"/>
      <c r="KZH44" s="1167"/>
      <c r="KZI44" s="1168"/>
      <c r="KZJ44" s="1168"/>
      <c r="KZK44" s="1166"/>
      <c r="KZL44" s="1167"/>
      <c r="KZM44" s="1168"/>
      <c r="KZN44" s="1168"/>
      <c r="KZO44" s="1166"/>
      <c r="KZP44" s="1167"/>
      <c r="KZQ44" s="1168"/>
      <c r="KZR44" s="1168"/>
      <c r="KZS44" s="1166"/>
      <c r="KZT44" s="1167"/>
      <c r="KZU44" s="1168"/>
      <c r="KZV44" s="1168"/>
      <c r="KZW44" s="1166"/>
      <c r="KZX44" s="1167"/>
      <c r="KZY44" s="1168"/>
      <c r="KZZ44" s="1168"/>
      <c r="LAA44" s="1166"/>
      <c r="LAB44" s="1167"/>
      <c r="LAC44" s="1168"/>
      <c r="LAD44" s="1168"/>
      <c r="LAE44" s="1166"/>
      <c r="LAF44" s="1167"/>
      <c r="LAG44" s="1168"/>
      <c r="LAH44" s="1168"/>
      <c r="LAI44" s="1166"/>
      <c r="LAJ44" s="1167"/>
      <c r="LAK44" s="1168"/>
      <c r="LAL44" s="1168"/>
      <c r="LAM44" s="1166"/>
      <c r="LAN44" s="1167"/>
      <c r="LAO44" s="1168"/>
      <c r="LAP44" s="1168"/>
      <c r="LAQ44" s="1166"/>
      <c r="LAR44" s="1167"/>
      <c r="LAS44" s="1168"/>
      <c r="LAT44" s="1168"/>
      <c r="LAU44" s="1166"/>
      <c r="LAV44" s="1167"/>
      <c r="LAW44" s="1168"/>
      <c r="LAX44" s="1168"/>
      <c r="LAY44" s="1166"/>
      <c r="LAZ44" s="1167"/>
      <c r="LBA44" s="1168"/>
      <c r="LBB44" s="1168"/>
      <c r="LBC44" s="1166"/>
      <c r="LBD44" s="1167"/>
      <c r="LBE44" s="1168"/>
      <c r="LBF44" s="1168"/>
      <c r="LBG44" s="1166"/>
      <c r="LBH44" s="1167"/>
      <c r="LBI44" s="1168"/>
      <c r="LBJ44" s="1168"/>
      <c r="LBK44" s="1166"/>
      <c r="LBL44" s="1167"/>
      <c r="LBM44" s="1168"/>
      <c r="LBN44" s="1168"/>
      <c r="LBO44" s="1166"/>
      <c r="LBP44" s="1167"/>
      <c r="LBQ44" s="1168"/>
      <c r="LBR44" s="1168"/>
      <c r="LBS44" s="1166"/>
      <c r="LBT44" s="1167"/>
      <c r="LBU44" s="1168"/>
      <c r="LBV44" s="1168"/>
      <c r="LBW44" s="1166"/>
      <c r="LBX44" s="1167"/>
      <c r="LBY44" s="1168"/>
      <c r="LBZ44" s="1168"/>
      <c r="LCA44" s="1166"/>
      <c r="LCB44" s="1167"/>
      <c r="LCC44" s="1168"/>
      <c r="LCD44" s="1168"/>
      <c r="LCE44" s="1166"/>
      <c r="LCF44" s="1167"/>
      <c r="LCG44" s="1168"/>
      <c r="LCH44" s="1168"/>
      <c r="LCI44" s="1166"/>
      <c r="LCJ44" s="1167"/>
      <c r="LCK44" s="1168"/>
      <c r="LCL44" s="1168"/>
      <c r="LCM44" s="1166"/>
      <c r="LCN44" s="1167"/>
      <c r="LCO44" s="1168"/>
      <c r="LCP44" s="1168"/>
      <c r="LCQ44" s="1166"/>
      <c r="LCR44" s="1167"/>
      <c r="LCS44" s="1168"/>
      <c r="LCT44" s="1168"/>
      <c r="LCU44" s="1166"/>
      <c r="LCV44" s="1167"/>
      <c r="LCW44" s="1168"/>
      <c r="LCX44" s="1168"/>
      <c r="LCY44" s="1166"/>
      <c r="LCZ44" s="1167"/>
      <c r="LDA44" s="1168"/>
      <c r="LDB44" s="1168"/>
      <c r="LDC44" s="1166"/>
      <c r="LDD44" s="1167"/>
      <c r="LDE44" s="1168"/>
      <c r="LDF44" s="1168"/>
      <c r="LDG44" s="1166"/>
      <c r="LDH44" s="1167"/>
      <c r="LDI44" s="1168"/>
      <c r="LDJ44" s="1168"/>
      <c r="LDK44" s="1166"/>
      <c r="LDL44" s="1167"/>
      <c r="LDM44" s="1168"/>
      <c r="LDN44" s="1168"/>
      <c r="LDO44" s="1166"/>
      <c r="LDP44" s="1167"/>
      <c r="LDQ44" s="1168"/>
      <c r="LDR44" s="1168"/>
      <c r="LDS44" s="1166"/>
      <c r="LDT44" s="1167"/>
      <c r="LDU44" s="1168"/>
      <c r="LDV44" s="1168"/>
      <c r="LDW44" s="1166"/>
      <c r="LDX44" s="1167"/>
      <c r="LDY44" s="1168"/>
      <c r="LDZ44" s="1168"/>
      <c r="LEA44" s="1166"/>
      <c r="LEB44" s="1167"/>
      <c r="LEC44" s="1168"/>
      <c r="LED44" s="1168"/>
      <c r="LEE44" s="1166"/>
      <c r="LEF44" s="1167"/>
      <c r="LEG44" s="1168"/>
      <c r="LEH44" s="1168"/>
      <c r="LEI44" s="1166"/>
      <c r="LEJ44" s="1167"/>
      <c r="LEK44" s="1168"/>
      <c r="LEL44" s="1168"/>
      <c r="LEM44" s="1166"/>
      <c r="LEN44" s="1167"/>
      <c r="LEO44" s="1168"/>
      <c r="LEP44" s="1168"/>
      <c r="LEQ44" s="1166"/>
      <c r="LER44" s="1167"/>
      <c r="LES44" s="1168"/>
      <c r="LET44" s="1168"/>
      <c r="LEU44" s="1166"/>
      <c r="LEV44" s="1167"/>
      <c r="LEW44" s="1168"/>
      <c r="LEX44" s="1168"/>
      <c r="LEY44" s="1166"/>
      <c r="LEZ44" s="1167"/>
      <c r="LFA44" s="1168"/>
      <c r="LFB44" s="1168"/>
      <c r="LFC44" s="1166"/>
      <c r="LFD44" s="1167"/>
      <c r="LFE44" s="1168"/>
      <c r="LFF44" s="1168"/>
      <c r="LFG44" s="1166"/>
      <c r="LFH44" s="1167"/>
      <c r="LFI44" s="1168"/>
      <c r="LFJ44" s="1168"/>
      <c r="LFK44" s="1166"/>
      <c r="LFL44" s="1167"/>
      <c r="LFM44" s="1168"/>
      <c r="LFN44" s="1168"/>
      <c r="LFO44" s="1166"/>
      <c r="LFP44" s="1167"/>
      <c r="LFQ44" s="1168"/>
      <c r="LFR44" s="1168"/>
      <c r="LFS44" s="1166"/>
      <c r="LFT44" s="1167"/>
      <c r="LFU44" s="1168"/>
      <c r="LFV44" s="1168"/>
      <c r="LFW44" s="1166"/>
      <c r="LFX44" s="1167"/>
      <c r="LFY44" s="1168"/>
      <c r="LFZ44" s="1168"/>
      <c r="LGA44" s="1166"/>
      <c r="LGB44" s="1167"/>
      <c r="LGC44" s="1168"/>
      <c r="LGD44" s="1168"/>
      <c r="LGE44" s="1166"/>
      <c r="LGF44" s="1167"/>
      <c r="LGG44" s="1168"/>
      <c r="LGH44" s="1168"/>
      <c r="LGI44" s="1166"/>
      <c r="LGJ44" s="1167"/>
      <c r="LGK44" s="1168"/>
      <c r="LGL44" s="1168"/>
      <c r="LGM44" s="1166"/>
      <c r="LGN44" s="1167"/>
      <c r="LGO44" s="1168"/>
      <c r="LGP44" s="1168"/>
      <c r="LGQ44" s="1166"/>
      <c r="LGR44" s="1167"/>
      <c r="LGS44" s="1168"/>
      <c r="LGT44" s="1168"/>
      <c r="LGU44" s="1166"/>
      <c r="LGV44" s="1167"/>
      <c r="LGW44" s="1168"/>
      <c r="LGX44" s="1168"/>
      <c r="LGY44" s="1166"/>
      <c r="LGZ44" s="1167"/>
      <c r="LHA44" s="1168"/>
      <c r="LHB44" s="1168"/>
      <c r="LHC44" s="1166"/>
      <c r="LHD44" s="1167"/>
      <c r="LHE44" s="1168"/>
      <c r="LHF44" s="1168"/>
      <c r="LHG44" s="1166"/>
      <c r="LHH44" s="1167"/>
      <c r="LHI44" s="1168"/>
      <c r="LHJ44" s="1168"/>
      <c r="LHK44" s="1166"/>
      <c r="LHL44" s="1167"/>
      <c r="LHM44" s="1168"/>
      <c r="LHN44" s="1168"/>
      <c r="LHO44" s="1166"/>
      <c r="LHP44" s="1167"/>
      <c r="LHQ44" s="1168"/>
      <c r="LHR44" s="1168"/>
      <c r="LHS44" s="1166"/>
      <c r="LHT44" s="1167"/>
      <c r="LHU44" s="1168"/>
      <c r="LHV44" s="1168"/>
      <c r="LHW44" s="1166"/>
      <c r="LHX44" s="1167"/>
      <c r="LHY44" s="1168"/>
      <c r="LHZ44" s="1168"/>
      <c r="LIA44" s="1166"/>
      <c r="LIB44" s="1167"/>
      <c r="LIC44" s="1168"/>
      <c r="LID44" s="1168"/>
      <c r="LIE44" s="1166"/>
      <c r="LIF44" s="1167"/>
      <c r="LIG44" s="1168"/>
      <c r="LIH44" s="1168"/>
      <c r="LII44" s="1166"/>
      <c r="LIJ44" s="1167"/>
      <c r="LIK44" s="1168"/>
      <c r="LIL44" s="1168"/>
      <c r="LIM44" s="1166"/>
      <c r="LIN44" s="1167"/>
      <c r="LIO44" s="1168"/>
      <c r="LIP44" s="1168"/>
      <c r="LIQ44" s="1166"/>
      <c r="LIR44" s="1167"/>
      <c r="LIS44" s="1168"/>
      <c r="LIT44" s="1168"/>
      <c r="LIU44" s="1166"/>
      <c r="LIV44" s="1167"/>
      <c r="LIW44" s="1168"/>
      <c r="LIX44" s="1168"/>
      <c r="LIY44" s="1166"/>
      <c r="LIZ44" s="1167"/>
      <c r="LJA44" s="1168"/>
      <c r="LJB44" s="1168"/>
      <c r="LJC44" s="1166"/>
      <c r="LJD44" s="1167"/>
      <c r="LJE44" s="1168"/>
      <c r="LJF44" s="1168"/>
      <c r="LJG44" s="1166"/>
      <c r="LJH44" s="1167"/>
      <c r="LJI44" s="1168"/>
      <c r="LJJ44" s="1168"/>
      <c r="LJK44" s="1166"/>
      <c r="LJL44" s="1167"/>
      <c r="LJM44" s="1168"/>
      <c r="LJN44" s="1168"/>
      <c r="LJO44" s="1166"/>
      <c r="LJP44" s="1167"/>
      <c r="LJQ44" s="1168"/>
      <c r="LJR44" s="1168"/>
      <c r="LJS44" s="1166"/>
      <c r="LJT44" s="1167"/>
      <c r="LJU44" s="1168"/>
      <c r="LJV44" s="1168"/>
      <c r="LJW44" s="1166"/>
      <c r="LJX44" s="1167"/>
      <c r="LJY44" s="1168"/>
      <c r="LJZ44" s="1168"/>
      <c r="LKA44" s="1166"/>
      <c r="LKB44" s="1167"/>
      <c r="LKC44" s="1168"/>
      <c r="LKD44" s="1168"/>
      <c r="LKE44" s="1166"/>
      <c r="LKF44" s="1167"/>
      <c r="LKG44" s="1168"/>
      <c r="LKH44" s="1168"/>
      <c r="LKI44" s="1166"/>
      <c r="LKJ44" s="1167"/>
      <c r="LKK44" s="1168"/>
      <c r="LKL44" s="1168"/>
      <c r="LKM44" s="1166"/>
      <c r="LKN44" s="1167"/>
      <c r="LKO44" s="1168"/>
      <c r="LKP44" s="1168"/>
      <c r="LKQ44" s="1166"/>
      <c r="LKR44" s="1167"/>
      <c r="LKS44" s="1168"/>
      <c r="LKT44" s="1168"/>
      <c r="LKU44" s="1166"/>
      <c r="LKV44" s="1167"/>
      <c r="LKW44" s="1168"/>
      <c r="LKX44" s="1168"/>
      <c r="LKY44" s="1166"/>
      <c r="LKZ44" s="1167"/>
      <c r="LLA44" s="1168"/>
      <c r="LLB44" s="1168"/>
      <c r="LLC44" s="1166"/>
      <c r="LLD44" s="1167"/>
      <c r="LLE44" s="1168"/>
      <c r="LLF44" s="1168"/>
      <c r="LLG44" s="1166"/>
      <c r="LLH44" s="1167"/>
      <c r="LLI44" s="1168"/>
      <c r="LLJ44" s="1168"/>
      <c r="LLK44" s="1166"/>
      <c r="LLL44" s="1167"/>
      <c r="LLM44" s="1168"/>
      <c r="LLN44" s="1168"/>
      <c r="LLO44" s="1166"/>
      <c r="LLP44" s="1167"/>
      <c r="LLQ44" s="1168"/>
      <c r="LLR44" s="1168"/>
      <c r="LLS44" s="1166"/>
      <c r="LLT44" s="1167"/>
      <c r="LLU44" s="1168"/>
      <c r="LLV44" s="1168"/>
      <c r="LLW44" s="1166"/>
      <c r="LLX44" s="1167"/>
      <c r="LLY44" s="1168"/>
      <c r="LLZ44" s="1168"/>
      <c r="LMA44" s="1166"/>
      <c r="LMB44" s="1167"/>
      <c r="LMC44" s="1168"/>
      <c r="LMD44" s="1168"/>
      <c r="LME44" s="1166"/>
      <c r="LMF44" s="1167"/>
      <c r="LMG44" s="1168"/>
      <c r="LMH44" s="1168"/>
      <c r="LMI44" s="1166"/>
      <c r="LMJ44" s="1167"/>
      <c r="LMK44" s="1168"/>
      <c r="LML44" s="1168"/>
      <c r="LMM44" s="1166"/>
      <c r="LMN44" s="1167"/>
      <c r="LMO44" s="1168"/>
      <c r="LMP44" s="1168"/>
      <c r="LMQ44" s="1166"/>
      <c r="LMR44" s="1167"/>
      <c r="LMS44" s="1168"/>
      <c r="LMT44" s="1168"/>
      <c r="LMU44" s="1166"/>
      <c r="LMV44" s="1167"/>
      <c r="LMW44" s="1168"/>
      <c r="LMX44" s="1168"/>
      <c r="LMY44" s="1166"/>
      <c r="LMZ44" s="1167"/>
      <c r="LNA44" s="1168"/>
      <c r="LNB44" s="1168"/>
      <c r="LNC44" s="1166"/>
      <c r="LND44" s="1167"/>
      <c r="LNE44" s="1168"/>
      <c r="LNF44" s="1168"/>
      <c r="LNG44" s="1166"/>
      <c r="LNH44" s="1167"/>
      <c r="LNI44" s="1168"/>
      <c r="LNJ44" s="1168"/>
      <c r="LNK44" s="1166"/>
      <c r="LNL44" s="1167"/>
      <c r="LNM44" s="1168"/>
      <c r="LNN44" s="1168"/>
      <c r="LNO44" s="1166"/>
      <c r="LNP44" s="1167"/>
      <c r="LNQ44" s="1168"/>
      <c r="LNR44" s="1168"/>
      <c r="LNS44" s="1166"/>
      <c r="LNT44" s="1167"/>
      <c r="LNU44" s="1168"/>
      <c r="LNV44" s="1168"/>
      <c r="LNW44" s="1166"/>
      <c r="LNX44" s="1167"/>
      <c r="LNY44" s="1168"/>
      <c r="LNZ44" s="1168"/>
      <c r="LOA44" s="1166"/>
      <c r="LOB44" s="1167"/>
      <c r="LOC44" s="1168"/>
      <c r="LOD44" s="1168"/>
      <c r="LOE44" s="1166"/>
      <c r="LOF44" s="1167"/>
      <c r="LOG44" s="1168"/>
      <c r="LOH44" s="1168"/>
      <c r="LOI44" s="1166"/>
      <c r="LOJ44" s="1167"/>
      <c r="LOK44" s="1168"/>
      <c r="LOL44" s="1168"/>
      <c r="LOM44" s="1166"/>
      <c r="LON44" s="1167"/>
      <c r="LOO44" s="1168"/>
      <c r="LOP44" s="1168"/>
      <c r="LOQ44" s="1166"/>
      <c r="LOR44" s="1167"/>
      <c r="LOS44" s="1168"/>
      <c r="LOT44" s="1168"/>
      <c r="LOU44" s="1166"/>
      <c r="LOV44" s="1167"/>
      <c r="LOW44" s="1168"/>
      <c r="LOX44" s="1168"/>
      <c r="LOY44" s="1166"/>
      <c r="LOZ44" s="1167"/>
      <c r="LPA44" s="1168"/>
      <c r="LPB44" s="1168"/>
      <c r="LPC44" s="1166"/>
      <c r="LPD44" s="1167"/>
      <c r="LPE44" s="1168"/>
      <c r="LPF44" s="1168"/>
      <c r="LPG44" s="1166"/>
      <c r="LPH44" s="1167"/>
      <c r="LPI44" s="1168"/>
      <c r="LPJ44" s="1168"/>
      <c r="LPK44" s="1166"/>
      <c r="LPL44" s="1167"/>
      <c r="LPM44" s="1168"/>
      <c r="LPN44" s="1168"/>
      <c r="LPO44" s="1166"/>
      <c r="LPP44" s="1167"/>
      <c r="LPQ44" s="1168"/>
      <c r="LPR44" s="1168"/>
      <c r="LPS44" s="1166"/>
      <c r="LPT44" s="1167"/>
      <c r="LPU44" s="1168"/>
      <c r="LPV44" s="1168"/>
      <c r="LPW44" s="1166"/>
      <c r="LPX44" s="1167"/>
      <c r="LPY44" s="1168"/>
      <c r="LPZ44" s="1168"/>
      <c r="LQA44" s="1166"/>
      <c r="LQB44" s="1167"/>
      <c r="LQC44" s="1168"/>
      <c r="LQD44" s="1168"/>
      <c r="LQE44" s="1166"/>
      <c r="LQF44" s="1167"/>
      <c r="LQG44" s="1168"/>
      <c r="LQH44" s="1168"/>
      <c r="LQI44" s="1166"/>
      <c r="LQJ44" s="1167"/>
      <c r="LQK44" s="1168"/>
      <c r="LQL44" s="1168"/>
      <c r="LQM44" s="1166"/>
      <c r="LQN44" s="1167"/>
      <c r="LQO44" s="1168"/>
      <c r="LQP44" s="1168"/>
      <c r="LQQ44" s="1166"/>
      <c r="LQR44" s="1167"/>
      <c r="LQS44" s="1168"/>
      <c r="LQT44" s="1168"/>
      <c r="LQU44" s="1166"/>
      <c r="LQV44" s="1167"/>
      <c r="LQW44" s="1168"/>
      <c r="LQX44" s="1168"/>
      <c r="LQY44" s="1166"/>
      <c r="LQZ44" s="1167"/>
      <c r="LRA44" s="1168"/>
      <c r="LRB44" s="1168"/>
      <c r="LRC44" s="1166"/>
      <c r="LRD44" s="1167"/>
      <c r="LRE44" s="1168"/>
      <c r="LRF44" s="1168"/>
      <c r="LRG44" s="1166"/>
      <c r="LRH44" s="1167"/>
      <c r="LRI44" s="1168"/>
      <c r="LRJ44" s="1168"/>
      <c r="LRK44" s="1166"/>
      <c r="LRL44" s="1167"/>
      <c r="LRM44" s="1168"/>
      <c r="LRN44" s="1168"/>
      <c r="LRO44" s="1166"/>
      <c r="LRP44" s="1167"/>
      <c r="LRQ44" s="1168"/>
      <c r="LRR44" s="1168"/>
      <c r="LRS44" s="1166"/>
      <c r="LRT44" s="1167"/>
      <c r="LRU44" s="1168"/>
      <c r="LRV44" s="1168"/>
      <c r="LRW44" s="1166"/>
      <c r="LRX44" s="1167"/>
      <c r="LRY44" s="1168"/>
      <c r="LRZ44" s="1168"/>
      <c r="LSA44" s="1166"/>
      <c r="LSB44" s="1167"/>
      <c r="LSC44" s="1168"/>
      <c r="LSD44" s="1168"/>
      <c r="LSE44" s="1166"/>
      <c r="LSF44" s="1167"/>
      <c r="LSG44" s="1168"/>
      <c r="LSH44" s="1168"/>
      <c r="LSI44" s="1166"/>
      <c r="LSJ44" s="1167"/>
      <c r="LSK44" s="1168"/>
      <c r="LSL44" s="1168"/>
      <c r="LSM44" s="1166"/>
      <c r="LSN44" s="1167"/>
      <c r="LSO44" s="1168"/>
      <c r="LSP44" s="1168"/>
      <c r="LSQ44" s="1166"/>
      <c r="LSR44" s="1167"/>
      <c r="LSS44" s="1168"/>
      <c r="LST44" s="1168"/>
      <c r="LSU44" s="1166"/>
      <c r="LSV44" s="1167"/>
      <c r="LSW44" s="1168"/>
      <c r="LSX44" s="1168"/>
      <c r="LSY44" s="1166"/>
      <c r="LSZ44" s="1167"/>
      <c r="LTA44" s="1168"/>
      <c r="LTB44" s="1168"/>
      <c r="LTC44" s="1166"/>
      <c r="LTD44" s="1167"/>
      <c r="LTE44" s="1168"/>
      <c r="LTF44" s="1168"/>
      <c r="LTG44" s="1166"/>
      <c r="LTH44" s="1167"/>
      <c r="LTI44" s="1168"/>
      <c r="LTJ44" s="1168"/>
      <c r="LTK44" s="1166"/>
      <c r="LTL44" s="1167"/>
      <c r="LTM44" s="1168"/>
      <c r="LTN44" s="1168"/>
      <c r="LTO44" s="1166"/>
      <c r="LTP44" s="1167"/>
      <c r="LTQ44" s="1168"/>
      <c r="LTR44" s="1168"/>
      <c r="LTS44" s="1166"/>
      <c r="LTT44" s="1167"/>
      <c r="LTU44" s="1168"/>
      <c r="LTV44" s="1168"/>
      <c r="LTW44" s="1166"/>
      <c r="LTX44" s="1167"/>
      <c r="LTY44" s="1168"/>
      <c r="LTZ44" s="1168"/>
      <c r="LUA44" s="1166"/>
      <c r="LUB44" s="1167"/>
      <c r="LUC44" s="1168"/>
      <c r="LUD44" s="1168"/>
      <c r="LUE44" s="1166"/>
      <c r="LUF44" s="1167"/>
      <c r="LUG44" s="1168"/>
      <c r="LUH44" s="1168"/>
      <c r="LUI44" s="1166"/>
      <c r="LUJ44" s="1167"/>
      <c r="LUK44" s="1168"/>
      <c r="LUL44" s="1168"/>
      <c r="LUM44" s="1166"/>
      <c r="LUN44" s="1167"/>
      <c r="LUO44" s="1168"/>
      <c r="LUP44" s="1168"/>
      <c r="LUQ44" s="1166"/>
      <c r="LUR44" s="1167"/>
      <c r="LUS44" s="1168"/>
      <c r="LUT44" s="1168"/>
      <c r="LUU44" s="1166"/>
      <c r="LUV44" s="1167"/>
      <c r="LUW44" s="1168"/>
      <c r="LUX44" s="1168"/>
      <c r="LUY44" s="1166"/>
      <c r="LUZ44" s="1167"/>
      <c r="LVA44" s="1168"/>
      <c r="LVB44" s="1168"/>
      <c r="LVC44" s="1166"/>
      <c r="LVD44" s="1167"/>
      <c r="LVE44" s="1168"/>
      <c r="LVF44" s="1168"/>
      <c r="LVG44" s="1166"/>
      <c r="LVH44" s="1167"/>
      <c r="LVI44" s="1168"/>
      <c r="LVJ44" s="1168"/>
      <c r="LVK44" s="1166"/>
      <c r="LVL44" s="1167"/>
      <c r="LVM44" s="1168"/>
      <c r="LVN44" s="1168"/>
      <c r="LVO44" s="1166"/>
      <c r="LVP44" s="1167"/>
      <c r="LVQ44" s="1168"/>
      <c r="LVR44" s="1168"/>
      <c r="LVS44" s="1166"/>
      <c r="LVT44" s="1167"/>
      <c r="LVU44" s="1168"/>
      <c r="LVV44" s="1168"/>
      <c r="LVW44" s="1166"/>
      <c r="LVX44" s="1167"/>
      <c r="LVY44" s="1168"/>
      <c r="LVZ44" s="1168"/>
      <c r="LWA44" s="1166"/>
      <c r="LWB44" s="1167"/>
      <c r="LWC44" s="1168"/>
      <c r="LWD44" s="1168"/>
      <c r="LWE44" s="1166"/>
      <c r="LWF44" s="1167"/>
      <c r="LWG44" s="1168"/>
      <c r="LWH44" s="1168"/>
      <c r="LWI44" s="1166"/>
      <c r="LWJ44" s="1167"/>
      <c r="LWK44" s="1168"/>
      <c r="LWL44" s="1168"/>
      <c r="LWM44" s="1166"/>
      <c r="LWN44" s="1167"/>
      <c r="LWO44" s="1168"/>
      <c r="LWP44" s="1168"/>
      <c r="LWQ44" s="1166"/>
      <c r="LWR44" s="1167"/>
      <c r="LWS44" s="1168"/>
      <c r="LWT44" s="1168"/>
      <c r="LWU44" s="1166"/>
      <c r="LWV44" s="1167"/>
      <c r="LWW44" s="1168"/>
      <c r="LWX44" s="1168"/>
      <c r="LWY44" s="1166"/>
      <c r="LWZ44" s="1167"/>
      <c r="LXA44" s="1168"/>
      <c r="LXB44" s="1168"/>
      <c r="LXC44" s="1166"/>
      <c r="LXD44" s="1167"/>
      <c r="LXE44" s="1168"/>
      <c r="LXF44" s="1168"/>
      <c r="LXG44" s="1166"/>
      <c r="LXH44" s="1167"/>
      <c r="LXI44" s="1168"/>
      <c r="LXJ44" s="1168"/>
      <c r="LXK44" s="1166"/>
      <c r="LXL44" s="1167"/>
      <c r="LXM44" s="1168"/>
      <c r="LXN44" s="1168"/>
      <c r="LXO44" s="1166"/>
      <c r="LXP44" s="1167"/>
      <c r="LXQ44" s="1168"/>
      <c r="LXR44" s="1168"/>
      <c r="LXS44" s="1166"/>
      <c r="LXT44" s="1167"/>
      <c r="LXU44" s="1168"/>
      <c r="LXV44" s="1168"/>
      <c r="LXW44" s="1166"/>
      <c r="LXX44" s="1167"/>
      <c r="LXY44" s="1168"/>
      <c r="LXZ44" s="1168"/>
      <c r="LYA44" s="1166"/>
      <c r="LYB44" s="1167"/>
      <c r="LYC44" s="1168"/>
      <c r="LYD44" s="1168"/>
      <c r="LYE44" s="1166"/>
      <c r="LYF44" s="1167"/>
      <c r="LYG44" s="1168"/>
      <c r="LYH44" s="1168"/>
      <c r="LYI44" s="1166"/>
      <c r="LYJ44" s="1167"/>
      <c r="LYK44" s="1168"/>
      <c r="LYL44" s="1168"/>
      <c r="LYM44" s="1166"/>
      <c r="LYN44" s="1167"/>
      <c r="LYO44" s="1168"/>
      <c r="LYP44" s="1168"/>
      <c r="LYQ44" s="1166"/>
      <c r="LYR44" s="1167"/>
      <c r="LYS44" s="1168"/>
      <c r="LYT44" s="1168"/>
      <c r="LYU44" s="1166"/>
      <c r="LYV44" s="1167"/>
      <c r="LYW44" s="1168"/>
      <c r="LYX44" s="1168"/>
      <c r="LYY44" s="1166"/>
      <c r="LYZ44" s="1167"/>
      <c r="LZA44" s="1168"/>
      <c r="LZB44" s="1168"/>
      <c r="LZC44" s="1166"/>
      <c r="LZD44" s="1167"/>
      <c r="LZE44" s="1168"/>
      <c r="LZF44" s="1168"/>
      <c r="LZG44" s="1166"/>
      <c r="LZH44" s="1167"/>
      <c r="LZI44" s="1168"/>
      <c r="LZJ44" s="1168"/>
      <c r="LZK44" s="1166"/>
      <c r="LZL44" s="1167"/>
      <c r="LZM44" s="1168"/>
      <c r="LZN44" s="1168"/>
      <c r="LZO44" s="1166"/>
      <c r="LZP44" s="1167"/>
      <c r="LZQ44" s="1168"/>
      <c r="LZR44" s="1168"/>
      <c r="LZS44" s="1166"/>
      <c r="LZT44" s="1167"/>
      <c r="LZU44" s="1168"/>
      <c r="LZV44" s="1168"/>
      <c r="LZW44" s="1166"/>
      <c r="LZX44" s="1167"/>
      <c r="LZY44" s="1168"/>
      <c r="LZZ44" s="1168"/>
      <c r="MAA44" s="1166"/>
      <c r="MAB44" s="1167"/>
      <c r="MAC44" s="1168"/>
      <c r="MAD44" s="1168"/>
      <c r="MAE44" s="1166"/>
      <c r="MAF44" s="1167"/>
      <c r="MAG44" s="1168"/>
      <c r="MAH44" s="1168"/>
      <c r="MAI44" s="1166"/>
      <c r="MAJ44" s="1167"/>
      <c r="MAK44" s="1168"/>
      <c r="MAL44" s="1168"/>
      <c r="MAM44" s="1166"/>
      <c r="MAN44" s="1167"/>
      <c r="MAO44" s="1168"/>
      <c r="MAP44" s="1168"/>
      <c r="MAQ44" s="1166"/>
      <c r="MAR44" s="1167"/>
      <c r="MAS44" s="1168"/>
      <c r="MAT44" s="1168"/>
      <c r="MAU44" s="1166"/>
      <c r="MAV44" s="1167"/>
      <c r="MAW44" s="1168"/>
      <c r="MAX44" s="1168"/>
      <c r="MAY44" s="1166"/>
      <c r="MAZ44" s="1167"/>
      <c r="MBA44" s="1168"/>
      <c r="MBB44" s="1168"/>
      <c r="MBC44" s="1166"/>
      <c r="MBD44" s="1167"/>
      <c r="MBE44" s="1168"/>
      <c r="MBF44" s="1168"/>
      <c r="MBG44" s="1166"/>
      <c r="MBH44" s="1167"/>
      <c r="MBI44" s="1168"/>
      <c r="MBJ44" s="1168"/>
      <c r="MBK44" s="1166"/>
      <c r="MBL44" s="1167"/>
      <c r="MBM44" s="1168"/>
      <c r="MBN44" s="1168"/>
      <c r="MBO44" s="1166"/>
      <c r="MBP44" s="1167"/>
      <c r="MBQ44" s="1168"/>
      <c r="MBR44" s="1168"/>
      <c r="MBS44" s="1166"/>
      <c r="MBT44" s="1167"/>
      <c r="MBU44" s="1168"/>
      <c r="MBV44" s="1168"/>
      <c r="MBW44" s="1166"/>
      <c r="MBX44" s="1167"/>
      <c r="MBY44" s="1168"/>
      <c r="MBZ44" s="1168"/>
      <c r="MCA44" s="1166"/>
      <c r="MCB44" s="1167"/>
      <c r="MCC44" s="1168"/>
      <c r="MCD44" s="1168"/>
      <c r="MCE44" s="1166"/>
      <c r="MCF44" s="1167"/>
      <c r="MCG44" s="1168"/>
      <c r="MCH44" s="1168"/>
      <c r="MCI44" s="1166"/>
      <c r="MCJ44" s="1167"/>
      <c r="MCK44" s="1168"/>
      <c r="MCL44" s="1168"/>
      <c r="MCM44" s="1166"/>
      <c r="MCN44" s="1167"/>
      <c r="MCO44" s="1168"/>
      <c r="MCP44" s="1168"/>
      <c r="MCQ44" s="1166"/>
      <c r="MCR44" s="1167"/>
      <c r="MCS44" s="1168"/>
      <c r="MCT44" s="1168"/>
      <c r="MCU44" s="1166"/>
      <c r="MCV44" s="1167"/>
      <c r="MCW44" s="1168"/>
      <c r="MCX44" s="1168"/>
      <c r="MCY44" s="1166"/>
      <c r="MCZ44" s="1167"/>
      <c r="MDA44" s="1168"/>
      <c r="MDB44" s="1168"/>
      <c r="MDC44" s="1166"/>
      <c r="MDD44" s="1167"/>
      <c r="MDE44" s="1168"/>
      <c r="MDF44" s="1168"/>
      <c r="MDG44" s="1166"/>
      <c r="MDH44" s="1167"/>
      <c r="MDI44" s="1168"/>
      <c r="MDJ44" s="1168"/>
      <c r="MDK44" s="1166"/>
      <c r="MDL44" s="1167"/>
      <c r="MDM44" s="1168"/>
      <c r="MDN44" s="1168"/>
      <c r="MDO44" s="1166"/>
      <c r="MDP44" s="1167"/>
      <c r="MDQ44" s="1168"/>
      <c r="MDR44" s="1168"/>
      <c r="MDS44" s="1166"/>
      <c r="MDT44" s="1167"/>
      <c r="MDU44" s="1168"/>
      <c r="MDV44" s="1168"/>
      <c r="MDW44" s="1166"/>
      <c r="MDX44" s="1167"/>
      <c r="MDY44" s="1168"/>
      <c r="MDZ44" s="1168"/>
      <c r="MEA44" s="1166"/>
      <c r="MEB44" s="1167"/>
      <c r="MEC44" s="1168"/>
      <c r="MED44" s="1168"/>
      <c r="MEE44" s="1166"/>
      <c r="MEF44" s="1167"/>
      <c r="MEG44" s="1168"/>
      <c r="MEH44" s="1168"/>
      <c r="MEI44" s="1166"/>
      <c r="MEJ44" s="1167"/>
      <c r="MEK44" s="1168"/>
      <c r="MEL44" s="1168"/>
      <c r="MEM44" s="1166"/>
      <c r="MEN44" s="1167"/>
      <c r="MEO44" s="1168"/>
      <c r="MEP44" s="1168"/>
      <c r="MEQ44" s="1166"/>
      <c r="MER44" s="1167"/>
      <c r="MES44" s="1168"/>
      <c r="MET44" s="1168"/>
      <c r="MEU44" s="1166"/>
      <c r="MEV44" s="1167"/>
      <c r="MEW44" s="1168"/>
      <c r="MEX44" s="1168"/>
      <c r="MEY44" s="1166"/>
      <c r="MEZ44" s="1167"/>
      <c r="MFA44" s="1168"/>
      <c r="MFB44" s="1168"/>
      <c r="MFC44" s="1166"/>
      <c r="MFD44" s="1167"/>
      <c r="MFE44" s="1168"/>
      <c r="MFF44" s="1168"/>
      <c r="MFG44" s="1166"/>
      <c r="MFH44" s="1167"/>
      <c r="MFI44" s="1168"/>
      <c r="MFJ44" s="1168"/>
      <c r="MFK44" s="1166"/>
      <c r="MFL44" s="1167"/>
      <c r="MFM44" s="1168"/>
      <c r="MFN44" s="1168"/>
      <c r="MFO44" s="1166"/>
      <c r="MFP44" s="1167"/>
      <c r="MFQ44" s="1168"/>
      <c r="MFR44" s="1168"/>
      <c r="MFS44" s="1166"/>
      <c r="MFT44" s="1167"/>
      <c r="MFU44" s="1168"/>
      <c r="MFV44" s="1168"/>
      <c r="MFW44" s="1166"/>
      <c r="MFX44" s="1167"/>
      <c r="MFY44" s="1168"/>
      <c r="MFZ44" s="1168"/>
      <c r="MGA44" s="1166"/>
      <c r="MGB44" s="1167"/>
      <c r="MGC44" s="1168"/>
      <c r="MGD44" s="1168"/>
      <c r="MGE44" s="1166"/>
      <c r="MGF44" s="1167"/>
      <c r="MGG44" s="1168"/>
      <c r="MGH44" s="1168"/>
      <c r="MGI44" s="1166"/>
      <c r="MGJ44" s="1167"/>
      <c r="MGK44" s="1168"/>
      <c r="MGL44" s="1168"/>
      <c r="MGM44" s="1166"/>
      <c r="MGN44" s="1167"/>
      <c r="MGO44" s="1168"/>
      <c r="MGP44" s="1168"/>
      <c r="MGQ44" s="1166"/>
      <c r="MGR44" s="1167"/>
      <c r="MGS44" s="1168"/>
      <c r="MGT44" s="1168"/>
      <c r="MGU44" s="1166"/>
      <c r="MGV44" s="1167"/>
      <c r="MGW44" s="1168"/>
      <c r="MGX44" s="1168"/>
      <c r="MGY44" s="1166"/>
      <c r="MGZ44" s="1167"/>
      <c r="MHA44" s="1168"/>
      <c r="MHB44" s="1168"/>
      <c r="MHC44" s="1166"/>
      <c r="MHD44" s="1167"/>
      <c r="MHE44" s="1168"/>
      <c r="MHF44" s="1168"/>
      <c r="MHG44" s="1166"/>
      <c r="MHH44" s="1167"/>
      <c r="MHI44" s="1168"/>
      <c r="MHJ44" s="1168"/>
      <c r="MHK44" s="1166"/>
      <c r="MHL44" s="1167"/>
      <c r="MHM44" s="1168"/>
      <c r="MHN44" s="1168"/>
      <c r="MHO44" s="1166"/>
      <c r="MHP44" s="1167"/>
      <c r="MHQ44" s="1168"/>
      <c r="MHR44" s="1168"/>
      <c r="MHS44" s="1166"/>
      <c r="MHT44" s="1167"/>
      <c r="MHU44" s="1168"/>
      <c r="MHV44" s="1168"/>
      <c r="MHW44" s="1166"/>
      <c r="MHX44" s="1167"/>
      <c r="MHY44" s="1168"/>
      <c r="MHZ44" s="1168"/>
      <c r="MIA44" s="1166"/>
      <c r="MIB44" s="1167"/>
      <c r="MIC44" s="1168"/>
      <c r="MID44" s="1168"/>
      <c r="MIE44" s="1166"/>
      <c r="MIF44" s="1167"/>
      <c r="MIG44" s="1168"/>
      <c r="MIH44" s="1168"/>
      <c r="MII44" s="1166"/>
      <c r="MIJ44" s="1167"/>
      <c r="MIK44" s="1168"/>
      <c r="MIL44" s="1168"/>
      <c r="MIM44" s="1166"/>
      <c r="MIN44" s="1167"/>
      <c r="MIO44" s="1168"/>
      <c r="MIP44" s="1168"/>
      <c r="MIQ44" s="1166"/>
      <c r="MIR44" s="1167"/>
      <c r="MIS44" s="1168"/>
      <c r="MIT44" s="1168"/>
      <c r="MIU44" s="1166"/>
      <c r="MIV44" s="1167"/>
      <c r="MIW44" s="1168"/>
      <c r="MIX44" s="1168"/>
      <c r="MIY44" s="1166"/>
      <c r="MIZ44" s="1167"/>
      <c r="MJA44" s="1168"/>
      <c r="MJB44" s="1168"/>
      <c r="MJC44" s="1166"/>
      <c r="MJD44" s="1167"/>
      <c r="MJE44" s="1168"/>
      <c r="MJF44" s="1168"/>
      <c r="MJG44" s="1166"/>
      <c r="MJH44" s="1167"/>
      <c r="MJI44" s="1168"/>
      <c r="MJJ44" s="1168"/>
      <c r="MJK44" s="1166"/>
      <c r="MJL44" s="1167"/>
      <c r="MJM44" s="1168"/>
      <c r="MJN44" s="1168"/>
      <c r="MJO44" s="1166"/>
      <c r="MJP44" s="1167"/>
      <c r="MJQ44" s="1168"/>
      <c r="MJR44" s="1168"/>
      <c r="MJS44" s="1166"/>
      <c r="MJT44" s="1167"/>
      <c r="MJU44" s="1168"/>
      <c r="MJV44" s="1168"/>
      <c r="MJW44" s="1166"/>
      <c r="MJX44" s="1167"/>
      <c r="MJY44" s="1168"/>
      <c r="MJZ44" s="1168"/>
      <c r="MKA44" s="1166"/>
      <c r="MKB44" s="1167"/>
      <c r="MKC44" s="1168"/>
      <c r="MKD44" s="1168"/>
      <c r="MKE44" s="1166"/>
      <c r="MKF44" s="1167"/>
      <c r="MKG44" s="1168"/>
      <c r="MKH44" s="1168"/>
      <c r="MKI44" s="1166"/>
      <c r="MKJ44" s="1167"/>
      <c r="MKK44" s="1168"/>
      <c r="MKL44" s="1168"/>
      <c r="MKM44" s="1166"/>
      <c r="MKN44" s="1167"/>
      <c r="MKO44" s="1168"/>
      <c r="MKP44" s="1168"/>
      <c r="MKQ44" s="1166"/>
      <c r="MKR44" s="1167"/>
      <c r="MKS44" s="1168"/>
      <c r="MKT44" s="1168"/>
      <c r="MKU44" s="1166"/>
      <c r="MKV44" s="1167"/>
      <c r="MKW44" s="1168"/>
      <c r="MKX44" s="1168"/>
      <c r="MKY44" s="1166"/>
      <c r="MKZ44" s="1167"/>
      <c r="MLA44" s="1168"/>
      <c r="MLB44" s="1168"/>
      <c r="MLC44" s="1166"/>
      <c r="MLD44" s="1167"/>
      <c r="MLE44" s="1168"/>
      <c r="MLF44" s="1168"/>
      <c r="MLG44" s="1166"/>
      <c r="MLH44" s="1167"/>
      <c r="MLI44" s="1168"/>
      <c r="MLJ44" s="1168"/>
      <c r="MLK44" s="1166"/>
      <c r="MLL44" s="1167"/>
      <c r="MLM44" s="1168"/>
      <c r="MLN44" s="1168"/>
      <c r="MLO44" s="1166"/>
      <c r="MLP44" s="1167"/>
      <c r="MLQ44" s="1168"/>
      <c r="MLR44" s="1168"/>
      <c r="MLS44" s="1166"/>
      <c r="MLT44" s="1167"/>
      <c r="MLU44" s="1168"/>
      <c r="MLV44" s="1168"/>
      <c r="MLW44" s="1166"/>
      <c r="MLX44" s="1167"/>
      <c r="MLY44" s="1168"/>
      <c r="MLZ44" s="1168"/>
      <c r="MMA44" s="1166"/>
      <c r="MMB44" s="1167"/>
      <c r="MMC44" s="1168"/>
      <c r="MMD44" s="1168"/>
      <c r="MME44" s="1166"/>
      <c r="MMF44" s="1167"/>
      <c r="MMG44" s="1168"/>
      <c r="MMH44" s="1168"/>
      <c r="MMI44" s="1166"/>
      <c r="MMJ44" s="1167"/>
      <c r="MMK44" s="1168"/>
      <c r="MML44" s="1168"/>
      <c r="MMM44" s="1166"/>
      <c r="MMN44" s="1167"/>
      <c r="MMO44" s="1168"/>
      <c r="MMP44" s="1168"/>
      <c r="MMQ44" s="1166"/>
      <c r="MMR44" s="1167"/>
      <c r="MMS44" s="1168"/>
      <c r="MMT44" s="1168"/>
      <c r="MMU44" s="1166"/>
      <c r="MMV44" s="1167"/>
      <c r="MMW44" s="1168"/>
      <c r="MMX44" s="1168"/>
      <c r="MMY44" s="1166"/>
      <c r="MMZ44" s="1167"/>
      <c r="MNA44" s="1168"/>
      <c r="MNB44" s="1168"/>
      <c r="MNC44" s="1166"/>
      <c r="MND44" s="1167"/>
      <c r="MNE44" s="1168"/>
      <c r="MNF44" s="1168"/>
      <c r="MNG44" s="1166"/>
      <c r="MNH44" s="1167"/>
      <c r="MNI44" s="1168"/>
      <c r="MNJ44" s="1168"/>
      <c r="MNK44" s="1166"/>
      <c r="MNL44" s="1167"/>
      <c r="MNM44" s="1168"/>
      <c r="MNN44" s="1168"/>
      <c r="MNO44" s="1166"/>
      <c r="MNP44" s="1167"/>
      <c r="MNQ44" s="1168"/>
      <c r="MNR44" s="1168"/>
      <c r="MNS44" s="1166"/>
      <c r="MNT44" s="1167"/>
      <c r="MNU44" s="1168"/>
      <c r="MNV44" s="1168"/>
      <c r="MNW44" s="1166"/>
      <c r="MNX44" s="1167"/>
      <c r="MNY44" s="1168"/>
      <c r="MNZ44" s="1168"/>
      <c r="MOA44" s="1166"/>
      <c r="MOB44" s="1167"/>
      <c r="MOC44" s="1168"/>
      <c r="MOD44" s="1168"/>
      <c r="MOE44" s="1166"/>
      <c r="MOF44" s="1167"/>
      <c r="MOG44" s="1168"/>
      <c r="MOH44" s="1168"/>
      <c r="MOI44" s="1166"/>
      <c r="MOJ44" s="1167"/>
      <c r="MOK44" s="1168"/>
      <c r="MOL44" s="1168"/>
      <c r="MOM44" s="1166"/>
      <c r="MON44" s="1167"/>
      <c r="MOO44" s="1168"/>
      <c r="MOP44" s="1168"/>
      <c r="MOQ44" s="1166"/>
      <c r="MOR44" s="1167"/>
      <c r="MOS44" s="1168"/>
      <c r="MOT44" s="1168"/>
      <c r="MOU44" s="1166"/>
      <c r="MOV44" s="1167"/>
      <c r="MOW44" s="1168"/>
      <c r="MOX44" s="1168"/>
      <c r="MOY44" s="1166"/>
      <c r="MOZ44" s="1167"/>
      <c r="MPA44" s="1168"/>
      <c r="MPB44" s="1168"/>
      <c r="MPC44" s="1166"/>
      <c r="MPD44" s="1167"/>
      <c r="MPE44" s="1168"/>
      <c r="MPF44" s="1168"/>
      <c r="MPG44" s="1166"/>
      <c r="MPH44" s="1167"/>
      <c r="MPI44" s="1168"/>
      <c r="MPJ44" s="1168"/>
      <c r="MPK44" s="1166"/>
      <c r="MPL44" s="1167"/>
      <c r="MPM44" s="1168"/>
      <c r="MPN44" s="1168"/>
      <c r="MPO44" s="1166"/>
      <c r="MPP44" s="1167"/>
      <c r="MPQ44" s="1168"/>
      <c r="MPR44" s="1168"/>
      <c r="MPS44" s="1166"/>
      <c r="MPT44" s="1167"/>
      <c r="MPU44" s="1168"/>
      <c r="MPV44" s="1168"/>
      <c r="MPW44" s="1166"/>
      <c r="MPX44" s="1167"/>
      <c r="MPY44" s="1168"/>
      <c r="MPZ44" s="1168"/>
      <c r="MQA44" s="1166"/>
      <c r="MQB44" s="1167"/>
      <c r="MQC44" s="1168"/>
      <c r="MQD44" s="1168"/>
      <c r="MQE44" s="1166"/>
      <c r="MQF44" s="1167"/>
      <c r="MQG44" s="1168"/>
      <c r="MQH44" s="1168"/>
      <c r="MQI44" s="1166"/>
      <c r="MQJ44" s="1167"/>
      <c r="MQK44" s="1168"/>
      <c r="MQL44" s="1168"/>
      <c r="MQM44" s="1166"/>
      <c r="MQN44" s="1167"/>
      <c r="MQO44" s="1168"/>
      <c r="MQP44" s="1168"/>
      <c r="MQQ44" s="1166"/>
      <c r="MQR44" s="1167"/>
      <c r="MQS44" s="1168"/>
      <c r="MQT44" s="1168"/>
      <c r="MQU44" s="1166"/>
      <c r="MQV44" s="1167"/>
      <c r="MQW44" s="1168"/>
      <c r="MQX44" s="1168"/>
      <c r="MQY44" s="1166"/>
      <c r="MQZ44" s="1167"/>
      <c r="MRA44" s="1168"/>
      <c r="MRB44" s="1168"/>
      <c r="MRC44" s="1166"/>
      <c r="MRD44" s="1167"/>
      <c r="MRE44" s="1168"/>
      <c r="MRF44" s="1168"/>
      <c r="MRG44" s="1166"/>
      <c r="MRH44" s="1167"/>
      <c r="MRI44" s="1168"/>
      <c r="MRJ44" s="1168"/>
      <c r="MRK44" s="1166"/>
      <c r="MRL44" s="1167"/>
      <c r="MRM44" s="1168"/>
      <c r="MRN44" s="1168"/>
      <c r="MRO44" s="1166"/>
      <c r="MRP44" s="1167"/>
      <c r="MRQ44" s="1168"/>
      <c r="MRR44" s="1168"/>
      <c r="MRS44" s="1166"/>
      <c r="MRT44" s="1167"/>
      <c r="MRU44" s="1168"/>
      <c r="MRV44" s="1168"/>
      <c r="MRW44" s="1166"/>
      <c r="MRX44" s="1167"/>
      <c r="MRY44" s="1168"/>
      <c r="MRZ44" s="1168"/>
      <c r="MSA44" s="1166"/>
      <c r="MSB44" s="1167"/>
      <c r="MSC44" s="1168"/>
      <c r="MSD44" s="1168"/>
      <c r="MSE44" s="1166"/>
      <c r="MSF44" s="1167"/>
      <c r="MSG44" s="1168"/>
      <c r="MSH44" s="1168"/>
      <c r="MSI44" s="1166"/>
      <c r="MSJ44" s="1167"/>
      <c r="MSK44" s="1168"/>
      <c r="MSL44" s="1168"/>
      <c r="MSM44" s="1166"/>
      <c r="MSN44" s="1167"/>
      <c r="MSO44" s="1168"/>
      <c r="MSP44" s="1168"/>
      <c r="MSQ44" s="1166"/>
      <c r="MSR44" s="1167"/>
      <c r="MSS44" s="1168"/>
      <c r="MST44" s="1168"/>
      <c r="MSU44" s="1166"/>
      <c r="MSV44" s="1167"/>
      <c r="MSW44" s="1168"/>
      <c r="MSX44" s="1168"/>
      <c r="MSY44" s="1166"/>
      <c r="MSZ44" s="1167"/>
      <c r="MTA44" s="1168"/>
      <c r="MTB44" s="1168"/>
      <c r="MTC44" s="1166"/>
      <c r="MTD44" s="1167"/>
      <c r="MTE44" s="1168"/>
      <c r="MTF44" s="1168"/>
      <c r="MTG44" s="1166"/>
      <c r="MTH44" s="1167"/>
      <c r="MTI44" s="1168"/>
      <c r="MTJ44" s="1168"/>
      <c r="MTK44" s="1166"/>
      <c r="MTL44" s="1167"/>
      <c r="MTM44" s="1168"/>
      <c r="MTN44" s="1168"/>
      <c r="MTO44" s="1166"/>
      <c r="MTP44" s="1167"/>
      <c r="MTQ44" s="1168"/>
      <c r="MTR44" s="1168"/>
      <c r="MTS44" s="1166"/>
      <c r="MTT44" s="1167"/>
      <c r="MTU44" s="1168"/>
      <c r="MTV44" s="1168"/>
      <c r="MTW44" s="1166"/>
      <c r="MTX44" s="1167"/>
      <c r="MTY44" s="1168"/>
      <c r="MTZ44" s="1168"/>
      <c r="MUA44" s="1166"/>
      <c r="MUB44" s="1167"/>
      <c r="MUC44" s="1168"/>
      <c r="MUD44" s="1168"/>
      <c r="MUE44" s="1166"/>
      <c r="MUF44" s="1167"/>
      <c r="MUG44" s="1168"/>
      <c r="MUH44" s="1168"/>
      <c r="MUI44" s="1166"/>
      <c r="MUJ44" s="1167"/>
      <c r="MUK44" s="1168"/>
      <c r="MUL44" s="1168"/>
      <c r="MUM44" s="1166"/>
      <c r="MUN44" s="1167"/>
      <c r="MUO44" s="1168"/>
      <c r="MUP44" s="1168"/>
      <c r="MUQ44" s="1166"/>
      <c r="MUR44" s="1167"/>
      <c r="MUS44" s="1168"/>
      <c r="MUT44" s="1168"/>
      <c r="MUU44" s="1166"/>
      <c r="MUV44" s="1167"/>
      <c r="MUW44" s="1168"/>
      <c r="MUX44" s="1168"/>
      <c r="MUY44" s="1166"/>
      <c r="MUZ44" s="1167"/>
      <c r="MVA44" s="1168"/>
      <c r="MVB44" s="1168"/>
      <c r="MVC44" s="1166"/>
      <c r="MVD44" s="1167"/>
      <c r="MVE44" s="1168"/>
      <c r="MVF44" s="1168"/>
      <c r="MVG44" s="1166"/>
      <c r="MVH44" s="1167"/>
      <c r="MVI44" s="1168"/>
      <c r="MVJ44" s="1168"/>
      <c r="MVK44" s="1166"/>
      <c r="MVL44" s="1167"/>
      <c r="MVM44" s="1168"/>
      <c r="MVN44" s="1168"/>
      <c r="MVO44" s="1166"/>
      <c r="MVP44" s="1167"/>
      <c r="MVQ44" s="1168"/>
      <c r="MVR44" s="1168"/>
      <c r="MVS44" s="1166"/>
      <c r="MVT44" s="1167"/>
      <c r="MVU44" s="1168"/>
      <c r="MVV44" s="1168"/>
      <c r="MVW44" s="1166"/>
      <c r="MVX44" s="1167"/>
      <c r="MVY44" s="1168"/>
      <c r="MVZ44" s="1168"/>
      <c r="MWA44" s="1166"/>
      <c r="MWB44" s="1167"/>
      <c r="MWC44" s="1168"/>
      <c r="MWD44" s="1168"/>
      <c r="MWE44" s="1166"/>
      <c r="MWF44" s="1167"/>
      <c r="MWG44" s="1168"/>
      <c r="MWH44" s="1168"/>
      <c r="MWI44" s="1166"/>
      <c r="MWJ44" s="1167"/>
      <c r="MWK44" s="1168"/>
      <c r="MWL44" s="1168"/>
      <c r="MWM44" s="1166"/>
      <c r="MWN44" s="1167"/>
      <c r="MWO44" s="1168"/>
      <c r="MWP44" s="1168"/>
      <c r="MWQ44" s="1166"/>
      <c r="MWR44" s="1167"/>
      <c r="MWS44" s="1168"/>
      <c r="MWT44" s="1168"/>
      <c r="MWU44" s="1166"/>
      <c r="MWV44" s="1167"/>
      <c r="MWW44" s="1168"/>
      <c r="MWX44" s="1168"/>
      <c r="MWY44" s="1166"/>
      <c r="MWZ44" s="1167"/>
      <c r="MXA44" s="1168"/>
      <c r="MXB44" s="1168"/>
      <c r="MXC44" s="1166"/>
      <c r="MXD44" s="1167"/>
      <c r="MXE44" s="1168"/>
      <c r="MXF44" s="1168"/>
      <c r="MXG44" s="1166"/>
      <c r="MXH44" s="1167"/>
      <c r="MXI44" s="1168"/>
      <c r="MXJ44" s="1168"/>
      <c r="MXK44" s="1166"/>
      <c r="MXL44" s="1167"/>
      <c r="MXM44" s="1168"/>
      <c r="MXN44" s="1168"/>
      <c r="MXO44" s="1166"/>
      <c r="MXP44" s="1167"/>
      <c r="MXQ44" s="1168"/>
      <c r="MXR44" s="1168"/>
      <c r="MXS44" s="1166"/>
      <c r="MXT44" s="1167"/>
      <c r="MXU44" s="1168"/>
      <c r="MXV44" s="1168"/>
      <c r="MXW44" s="1166"/>
      <c r="MXX44" s="1167"/>
      <c r="MXY44" s="1168"/>
      <c r="MXZ44" s="1168"/>
      <c r="MYA44" s="1166"/>
      <c r="MYB44" s="1167"/>
      <c r="MYC44" s="1168"/>
      <c r="MYD44" s="1168"/>
      <c r="MYE44" s="1166"/>
      <c r="MYF44" s="1167"/>
      <c r="MYG44" s="1168"/>
      <c r="MYH44" s="1168"/>
      <c r="MYI44" s="1166"/>
      <c r="MYJ44" s="1167"/>
      <c r="MYK44" s="1168"/>
      <c r="MYL44" s="1168"/>
      <c r="MYM44" s="1166"/>
      <c r="MYN44" s="1167"/>
      <c r="MYO44" s="1168"/>
      <c r="MYP44" s="1168"/>
      <c r="MYQ44" s="1166"/>
      <c r="MYR44" s="1167"/>
      <c r="MYS44" s="1168"/>
      <c r="MYT44" s="1168"/>
      <c r="MYU44" s="1166"/>
      <c r="MYV44" s="1167"/>
      <c r="MYW44" s="1168"/>
      <c r="MYX44" s="1168"/>
      <c r="MYY44" s="1166"/>
      <c r="MYZ44" s="1167"/>
      <c r="MZA44" s="1168"/>
      <c r="MZB44" s="1168"/>
      <c r="MZC44" s="1166"/>
      <c r="MZD44" s="1167"/>
      <c r="MZE44" s="1168"/>
      <c r="MZF44" s="1168"/>
      <c r="MZG44" s="1166"/>
      <c r="MZH44" s="1167"/>
      <c r="MZI44" s="1168"/>
      <c r="MZJ44" s="1168"/>
      <c r="MZK44" s="1166"/>
      <c r="MZL44" s="1167"/>
      <c r="MZM44" s="1168"/>
      <c r="MZN44" s="1168"/>
      <c r="MZO44" s="1166"/>
      <c r="MZP44" s="1167"/>
      <c r="MZQ44" s="1168"/>
      <c r="MZR44" s="1168"/>
      <c r="MZS44" s="1166"/>
      <c r="MZT44" s="1167"/>
      <c r="MZU44" s="1168"/>
      <c r="MZV44" s="1168"/>
      <c r="MZW44" s="1166"/>
      <c r="MZX44" s="1167"/>
      <c r="MZY44" s="1168"/>
      <c r="MZZ44" s="1168"/>
      <c r="NAA44" s="1166"/>
      <c r="NAB44" s="1167"/>
      <c r="NAC44" s="1168"/>
      <c r="NAD44" s="1168"/>
      <c r="NAE44" s="1166"/>
      <c r="NAF44" s="1167"/>
      <c r="NAG44" s="1168"/>
      <c r="NAH44" s="1168"/>
      <c r="NAI44" s="1166"/>
      <c r="NAJ44" s="1167"/>
      <c r="NAK44" s="1168"/>
      <c r="NAL44" s="1168"/>
      <c r="NAM44" s="1166"/>
      <c r="NAN44" s="1167"/>
      <c r="NAO44" s="1168"/>
      <c r="NAP44" s="1168"/>
      <c r="NAQ44" s="1166"/>
      <c r="NAR44" s="1167"/>
      <c r="NAS44" s="1168"/>
      <c r="NAT44" s="1168"/>
      <c r="NAU44" s="1166"/>
      <c r="NAV44" s="1167"/>
      <c r="NAW44" s="1168"/>
      <c r="NAX44" s="1168"/>
      <c r="NAY44" s="1166"/>
      <c r="NAZ44" s="1167"/>
      <c r="NBA44" s="1168"/>
      <c r="NBB44" s="1168"/>
      <c r="NBC44" s="1166"/>
      <c r="NBD44" s="1167"/>
      <c r="NBE44" s="1168"/>
      <c r="NBF44" s="1168"/>
      <c r="NBG44" s="1166"/>
      <c r="NBH44" s="1167"/>
      <c r="NBI44" s="1168"/>
      <c r="NBJ44" s="1168"/>
      <c r="NBK44" s="1166"/>
      <c r="NBL44" s="1167"/>
      <c r="NBM44" s="1168"/>
      <c r="NBN44" s="1168"/>
      <c r="NBO44" s="1166"/>
      <c r="NBP44" s="1167"/>
      <c r="NBQ44" s="1168"/>
      <c r="NBR44" s="1168"/>
      <c r="NBS44" s="1166"/>
      <c r="NBT44" s="1167"/>
      <c r="NBU44" s="1168"/>
      <c r="NBV44" s="1168"/>
      <c r="NBW44" s="1166"/>
      <c r="NBX44" s="1167"/>
      <c r="NBY44" s="1168"/>
      <c r="NBZ44" s="1168"/>
      <c r="NCA44" s="1166"/>
      <c r="NCB44" s="1167"/>
      <c r="NCC44" s="1168"/>
      <c r="NCD44" s="1168"/>
      <c r="NCE44" s="1166"/>
      <c r="NCF44" s="1167"/>
      <c r="NCG44" s="1168"/>
      <c r="NCH44" s="1168"/>
      <c r="NCI44" s="1166"/>
      <c r="NCJ44" s="1167"/>
      <c r="NCK44" s="1168"/>
      <c r="NCL44" s="1168"/>
      <c r="NCM44" s="1166"/>
      <c r="NCN44" s="1167"/>
      <c r="NCO44" s="1168"/>
      <c r="NCP44" s="1168"/>
      <c r="NCQ44" s="1166"/>
      <c r="NCR44" s="1167"/>
      <c r="NCS44" s="1168"/>
      <c r="NCT44" s="1168"/>
      <c r="NCU44" s="1166"/>
      <c r="NCV44" s="1167"/>
      <c r="NCW44" s="1168"/>
      <c r="NCX44" s="1168"/>
      <c r="NCY44" s="1166"/>
      <c r="NCZ44" s="1167"/>
      <c r="NDA44" s="1168"/>
      <c r="NDB44" s="1168"/>
      <c r="NDC44" s="1166"/>
      <c r="NDD44" s="1167"/>
      <c r="NDE44" s="1168"/>
      <c r="NDF44" s="1168"/>
      <c r="NDG44" s="1166"/>
      <c r="NDH44" s="1167"/>
      <c r="NDI44" s="1168"/>
      <c r="NDJ44" s="1168"/>
      <c r="NDK44" s="1166"/>
      <c r="NDL44" s="1167"/>
      <c r="NDM44" s="1168"/>
      <c r="NDN44" s="1168"/>
      <c r="NDO44" s="1166"/>
      <c r="NDP44" s="1167"/>
      <c r="NDQ44" s="1168"/>
      <c r="NDR44" s="1168"/>
      <c r="NDS44" s="1166"/>
      <c r="NDT44" s="1167"/>
      <c r="NDU44" s="1168"/>
      <c r="NDV44" s="1168"/>
      <c r="NDW44" s="1166"/>
      <c r="NDX44" s="1167"/>
      <c r="NDY44" s="1168"/>
      <c r="NDZ44" s="1168"/>
      <c r="NEA44" s="1166"/>
      <c r="NEB44" s="1167"/>
      <c r="NEC44" s="1168"/>
      <c r="NED44" s="1168"/>
      <c r="NEE44" s="1166"/>
      <c r="NEF44" s="1167"/>
      <c r="NEG44" s="1168"/>
      <c r="NEH44" s="1168"/>
      <c r="NEI44" s="1166"/>
      <c r="NEJ44" s="1167"/>
      <c r="NEK44" s="1168"/>
      <c r="NEL44" s="1168"/>
      <c r="NEM44" s="1166"/>
      <c r="NEN44" s="1167"/>
      <c r="NEO44" s="1168"/>
      <c r="NEP44" s="1168"/>
      <c r="NEQ44" s="1166"/>
      <c r="NER44" s="1167"/>
      <c r="NES44" s="1168"/>
      <c r="NET44" s="1168"/>
      <c r="NEU44" s="1166"/>
      <c r="NEV44" s="1167"/>
      <c r="NEW44" s="1168"/>
      <c r="NEX44" s="1168"/>
      <c r="NEY44" s="1166"/>
      <c r="NEZ44" s="1167"/>
      <c r="NFA44" s="1168"/>
      <c r="NFB44" s="1168"/>
      <c r="NFC44" s="1166"/>
      <c r="NFD44" s="1167"/>
      <c r="NFE44" s="1168"/>
      <c r="NFF44" s="1168"/>
      <c r="NFG44" s="1166"/>
      <c r="NFH44" s="1167"/>
      <c r="NFI44" s="1168"/>
      <c r="NFJ44" s="1168"/>
      <c r="NFK44" s="1166"/>
      <c r="NFL44" s="1167"/>
      <c r="NFM44" s="1168"/>
      <c r="NFN44" s="1168"/>
      <c r="NFO44" s="1166"/>
      <c r="NFP44" s="1167"/>
      <c r="NFQ44" s="1168"/>
      <c r="NFR44" s="1168"/>
      <c r="NFS44" s="1166"/>
      <c r="NFT44" s="1167"/>
      <c r="NFU44" s="1168"/>
      <c r="NFV44" s="1168"/>
      <c r="NFW44" s="1166"/>
      <c r="NFX44" s="1167"/>
      <c r="NFY44" s="1168"/>
      <c r="NFZ44" s="1168"/>
      <c r="NGA44" s="1166"/>
      <c r="NGB44" s="1167"/>
      <c r="NGC44" s="1168"/>
      <c r="NGD44" s="1168"/>
      <c r="NGE44" s="1166"/>
      <c r="NGF44" s="1167"/>
      <c r="NGG44" s="1168"/>
      <c r="NGH44" s="1168"/>
      <c r="NGI44" s="1166"/>
      <c r="NGJ44" s="1167"/>
      <c r="NGK44" s="1168"/>
      <c r="NGL44" s="1168"/>
      <c r="NGM44" s="1166"/>
      <c r="NGN44" s="1167"/>
      <c r="NGO44" s="1168"/>
      <c r="NGP44" s="1168"/>
      <c r="NGQ44" s="1166"/>
      <c r="NGR44" s="1167"/>
      <c r="NGS44" s="1168"/>
      <c r="NGT44" s="1168"/>
      <c r="NGU44" s="1166"/>
      <c r="NGV44" s="1167"/>
      <c r="NGW44" s="1168"/>
      <c r="NGX44" s="1168"/>
      <c r="NGY44" s="1166"/>
      <c r="NGZ44" s="1167"/>
      <c r="NHA44" s="1168"/>
      <c r="NHB44" s="1168"/>
      <c r="NHC44" s="1166"/>
      <c r="NHD44" s="1167"/>
      <c r="NHE44" s="1168"/>
      <c r="NHF44" s="1168"/>
      <c r="NHG44" s="1166"/>
      <c r="NHH44" s="1167"/>
      <c r="NHI44" s="1168"/>
      <c r="NHJ44" s="1168"/>
      <c r="NHK44" s="1166"/>
      <c r="NHL44" s="1167"/>
      <c r="NHM44" s="1168"/>
      <c r="NHN44" s="1168"/>
      <c r="NHO44" s="1166"/>
      <c r="NHP44" s="1167"/>
      <c r="NHQ44" s="1168"/>
      <c r="NHR44" s="1168"/>
      <c r="NHS44" s="1166"/>
      <c r="NHT44" s="1167"/>
      <c r="NHU44" s="1168"/>
      <c r="NHV44" s="1168"/>
      <c r="NHW44" s="1166"/>
      <c r="NHX44" s="1167"/>
      <c r="NHY44" s="1168"/>
      <c r="NHZ44" s="1168"/>
      <c r="NIA44" s="1166"/>
      <c r="NIB44" s="1167"/>
      <c r="NIC44" s="1168"/>
      <c r="NID44" s="1168"/>
      <c r="NIE44" s="1166"/>
      <c r="NIF44" s="1167"/>
      <c r="NIG44" s="1168"/>
      <c r="NIH44" s="1168"/>
      <c r="NII44" s="1166"/>
      <c r="NIJ44" s="1167"/>
      <c r="NIK44" s="1168"/>
      <c r="NIL44" s="1168"/>
      <c r="NIM44" s="1166"/>
      <c r="NIN44" s="1167"/>
      <c r="NIO44" s="1168"/>
      <c r="NIP44" s="1168"/>
      <c r="NIQ44" s="1166"/>
      <c r="NIR44" s="1167"/>
      <c r="NIS44" s="1168"/>
      <c r="NIT44" s="1168"/>
      <c r="NIU44" s="1166"/>
      <c r="NIV44" s="1167"/>
      <c r="NIW44" s="1168"/>
      <c r="NIX44" s="1168"/>
      <c r="NIY44" s="1166"/>
      <c r="NIZ44" s="1167"/>
      <c r="NJA44" s="1168"/>
      <c r="NJB44" s="1168"/>
      <c r="NJC44" s="1166"/>
      <c r="NJD44" s="1167"/>
      <c r="NJE44" s="1168"/>
      <c r="NJF44" s="1168"/>
      <c r="NJG44" s="1166"/>
      <c r="NJH44" s="1167"/>
      <c r="NJI44" s="1168"/>
      <c r="NJJ44" s="1168"/>
      <c r="NJK44" s="1166"/>
      <c r="NJL44" s="1167"/>
      <c r="NJM44" s="1168"/>
      <c r="NJN44" s="1168"/>
      <c r="NJO44" s="1166"/>
      <c r="NJP44" s="1167"/>
      <c r="NJQ44" s="1168"/>
      <c r="NJR44" s="1168"/>
      <c r="NJS44" s="1166"/>
      <c r="NJT44" s="1167"/>
      <c r="NJU44" s="1168"/>
      <c r="NJV44" s="1168"/>
      <c r="NJW44" s="1166"/>
      <c r="NJX44" s="1167"/>
      <c r="NJY44" s="1168"/>
      <c r="NJZ44" s="1168"/>
      <c r="NKA44" s="1166"/>
      <c r="NKB44" s="1167"/>
      <c r="NKC44" s="1168"/>
      <c r="NKD44" s="1168"/>
      <c r="NKE44" s="1166"/>
      <c r="NKF44" s="1167"/>
      <c r="NKG44" s="1168"/>
      <c r="NKH44" s="1168"/>
      <c r="NKI44" s="1166"/>
      <c r="NKJ44" s="1167"/>
      <c r="NKK44" s="1168"/>
      <c r="NKL44" s="1168"/>
      <c r="NKM44" s="1166"/>
      <c r="NKN44" s="1167"/>
      <c r="NKO44" s="1168"/>
      <c r="NKP44" s="1168"/>
      <c r="NKQ44" s="1166"/>
      <c r="NKR44" s="1167"/>
      <c r="NKS44" s="1168"/>
      <c r="NKT44" s="1168"/>
      <c r="NKU44" s="1166"/>
      <c r="NKV44" s="1167"/>
      <c r="NKW44" s="1168"/>
      <c r="NKX44" s="1168"/>
      <c r="NKY44" s="1166"/>
      <c r="NKZ44" s="1167"/>
      <c r="NLA44" s="1168"/>
      <c r="NLB44" s="1168"/>
      <c r="NLC44" s="1166"/>
      <c r="NLD44" s="1167"/>
      <c r="NLE44" s="1168"/>
      <c r="NLF44" s="1168"/>
      <c r="NLG44" s="1166"/>
      <c r="NLH44" s="1167"/>
      <c r="NLI44" s="1168"/>
      <c r="NLJ44" s="1168"/>
      <c r="NLK44" s="1166"/>
      <c r="NLL44" s="1167"/>
      <c r="NLM44" s="1168"/>
      <c r="NLN44" s="1168"/>
      <c r="NLO44" s="1166"/>
      <c r="NLP44" s="1167"/>
      <c r="NLQ44" s="1168"/>
      <c r="NLR44" s="1168"/>
      <c r="NLS44" s="1166"/>
      <c r="NLT44" s="1167"/>
      <c r="NLU44" s="1168"/>
      <c r="NLV44" s="1168"/>
      <c r="NLW44" s="1166"/>
      <c r="NLX44" s="1167"/>
      <c r="NLY44" s="1168"/>
      <c r="NLZ44" s="1168"/>
      <c r="NMA44" s="1166"/>
      <c r="NMB44" s="1167"/>
      <c r="NMC44" s="1168"/>
      <c r="NMD44" s="1168"/>
      <c r="NME44" s="1166"/>
      <c r="NMF44" s="1167"/>
      <c r="NMG44" s="1168"/>
      <c r="NMH44" s="1168"/>
      <c r="NMI44" s="1166"/>
      <c r="NMJ44" s="1167"/>
      <c r="NMK44" s="1168"/>
      <c r="NML44" s="1168"/>
      <c r="NMM44" s="1166"/>
      <c r="NMN44" s="1167"/>
      <c r="NMO44" s="1168"/>
      <c r="NMP44" s="1168"/>
      <c r="NMQ44" s="1166"/>
      <c r="NMR44" s="1167"/>
      <c r="NMS44" s="1168"/>
      <c r="NMT44" s="1168"/>
      <c r="NMU44" s="1166"/>
      <c r="NMV44" s="1167"/>
      <c r="NMW44" s="1168"/>
      <c r="NMX44" s="1168"/>
      <c r="NMY44" s="1166"/>
      <c r="NMZ44" s="1167"/>
      <c r="NNA44" s="1168"/>
      <c r="NNB44" s="1168"/>
      <c r="NNC44" s="1166"/>
      <c r="NND44" s="1167"/>
      <c r="NNE44" s="1168"/>
      <c r="NNF44" s="1168"/>
      <c r="NNG44" s="1166"/>
      <c r="NNH44" s="1167"/>
      <c r="NNI44" s="1168"/>
      <c r="NNJ44" s="1168"/>
      <c r="NNK44" s="1166"/>
      <c r="NNL44" s="1167"/>
      <c r="NNM44" s="1168"/>
      <c r="NNN44" s="1168"/>
      <c r="NNO44" s="1166"/>
      <c r="NNP44" s="1167"/>
      <c r="NNQ44" s="1168"/>
      <c r="NNR44" s="1168"/>
      <c r="NNS44" s="1166"/>
      <c r="NNT44" s="1167"/>
      <c r="NNU44" s="1168"/>
      <c r="NNV44" s="1168"/>
      <c r="NNW44" s="1166"/>
      <c r="NNX44" s="1167"/>
      <c r="NNY44" s="1168"/>
      <c r="NNZ44" s="1168"/>
      <c r="NOA44" s="1166"/>
      <c r="NOB44" s="1167"/>
      <c r="NOC44" s="1168"/>
      <c r="NOD44" s="1168"/>
      <c r="NOE44" s="1166"/>
      <c r="NOF44" s="1167"/>
      <c r="NOG44" s="1168"/>
      <c r="NOH44" s="1168"/>
      <c r="NOI44" s="1166"/>
      <c r="NOJ44" s="1167"/>
      <c r="NOK44" s="1168"/>
      <c r="NOL44" s="1168"/>
      <c r="NOM44" s="1166"/>
      <c r="NON44" s="1167"/>
      <c r="NOO44" s="1168"/>
      <c r="NOP44" s="1168"/>
      <c r="NOQ44" s="1166"/>
      <c r="NOR44" s="1167"/>
      <c r="NOS44" s="1168"/>
      <c r="NOT44" s="1168"/>
      <c r="NOU44" s="1166"/>
      <c r="NOV44" s="1167"/>
      <c r="NOW44" s="1168"/>
      <c r="NOX44" s="1168"/>
      <c r="NOY44" s="1166"/>
      <c r="NOZ44" s="1167"/>
      <c r="NPA44" s="1168"/>
      <c r="NPB44" s="1168"/>
      <c r="NPC44" s="1166"/>
      <c r="NPD44" s="1167"/>
      <c r="NPE44" s="1168"/>
      <c r="NPF44" s="1168"/>
      <c r="NPG44" s="1166"/>
      <c r="NPH44" s="1167"/>
      <c r="NPI44" s="1168"/>
      <c r="NPJ44" s="1168"/>
      <c r="NPK44" s="1166"/>
      <c r="NPL44" s="1167"/>
      <c r="NPM44" s="1168"/>
      <c r="NPN44" s="1168"/>
      <c r="NPO44" s="1166"/>
      <c r="NPP44" s="1167"/>
      <c r="NPQ44" s="1168"/>
      <c r="NPR44" s="1168"/>
      <c r="NPS44" s="1166"/>
      <c r="NPT44" s="1167"/>
      <c r="NPU44" s="1168"/>
      <c r="NPV44" s="1168"/>
      <c r="NPW44" s="1166"/>
      <c r="NPX44" s="1167"/>
      <c r="NPY44" s="1168"/>
      <c r="NPZ44" s="1168"/>
      <c r="NQA44" s="1166"/>
      <c r="NQB44" s="1167"/>
      <c r="NQC44" s="1168"/>
      <c r="NQD44" s="1168"/>
      <c r="NQE44" s="1166"/>
      <c r="NQF44" s="1167"/>
      <c r="NQG44" s="1168"/>
      <c r="NQH44" s="1168"/>
      <c r="NQI44" s="1166"/>
      <c r="NQJ44" s="1167"/>
      <c r="NQK44" s="1168"/>
      <c r="NQL44" s="1168"/>
      <c r="NQM44" s="1166"/>
      <c r="NQN44" s="1167"/>
      <c r="NQO44" s="1168"/>
      <c r="NQP44" s="1168"/>
      <c r="NQQ44" s="1166"/>
      <c r="NQR44" s="1167"/>
      <c r="NQS44" s="1168"/>
      <c r="NQT44" s="1168"/>
      <c r="NQU44" s="1166"/>
      <c r="NQV44" s="1167"/>
      <c r="NQW44" s="1168"/>
      <c r="NQX44" s="1168"/>
      <c r="NQY44" s="1166"/>
      <c r="NQZ44" s="1167"/>
      <c r="NRA44" s="1168"/>
      <c r="NRB44" s="1168"/>
      <c r="NRC44" s="1166"/>
      <c r="NRD44" s="1167"/>
      <c r="NRE44" s="1168"/>
      <c r="NRF44" s="1168"/>
      <c r="NRG44" s="1166"/>
      <c r="NRH44" s="1167"/>
      <c r="NRI44" s="1168"/>
      <c r="NRJ44" s="1168"/>
      <c r="NRK44" s="1166"/>
      <c r="NRL44" s="1167"/>
      <c r="NRM44" s="1168"/>
      <c r="NRN44" s="1168"/>
      <c r="NRO44" s="1166"/>
      <c r="NRP44" s="1167"/>
      <c r="NRQ44" s="1168"/>
      <c r="NRR44" s="1168"/>
      <c r="NRS44" s="1166"/>
      <c r="NRT44" s="1167"/>
      <c r="NRU44" s="1168"/>
      <c r="NRV44" s="1168"/>
      <c r="NRW44" s="1166"/>
      <c r="NRX44" s="1167"/>
      <c r="NRY44" s="1168"/>
      <c r="NRZ44" s="1168"/>
      <c r="NSA44" s="1166"/>
      <c r="NSB44" s="1167"/>
      <c r="NSC44" s="1168"/>
      <c r="NSD44" s="1168"/>
      <c r="NSE44" s="1166"/>
      <c r="NSF44" s="1167"/>
      <c r="NSG44" s="1168"/>
      <c r="NSH44" s="1168"/>
      <c r="NSI44" s="1166"/>
      <c r="NSJ44" s="1167"/>
      <c r="NSK44" s="1168"/>
      <c r="NSL44" s="1168"/>
      <c r="NSM44" s="1166"/>
      <c r="NSN44" s="1167"/>
      <c r="NSO44" s="1168"/>
      <c r="NSP44" s="1168"/>
      <c r="NSQ44" s="1166"/>
      <c r="NSR44" s="1167"/>
      <c r="NSS44" s="1168"/>
      <c r="NST44" s="1168"/>
      <c r="NSU44" s="1166"/>
      <c r="NSV44" s="1167"/>
      <c r="NSW44" s="1168"/>
      <c r="NSX44" s="1168"/>
      <c r="NSY44" s="1166"/>
      <c r="NSZ44" s="1167"/>
      <c r="NTA44" s="1168"/>
      <c r="NTB44" s="1168"/>
      <c r="NTC44" s="1166"/>
      <c r="NTD44" s="1167"/>
      <c r="NTE44" s="1168"/>
      <c r="NTF44" s="1168"/>
      <c r="NTG44" s="1166"/>
      <c r="NTH44" s="1167"/>
      <c r="NTI44" s="1168"/>
      <c r="NTJ44" s="1168"/>
      <c r="NTK44" s="1166"/>
      <c r="NTL44" s="1167"/>
      <c r="NTM44" s="1168"/>
      <c r="NTN44" s="1168"/>
      <c r="NTO44" s="1166"/>
      <c r="NTP44" s="1167"/>
      <c r="NTQ44" s="1168"/>
      <c r="NTR44" s="1168"/>
      <c r="NTS44" s="1166"/>
      <c r="NTT44" s="1167"/>
      <c r="NTU44" s="1168"/>
      <c r="NTV44" s="1168"/>
      <c r="NTW44" s="1166"/>
      <c r="NTX44" s="1167"/>
      <c r="NTY44" s="1168"/>
      <c r="NTZ44" s="1168"/>
      <c r="NUA44" s="1166"/>
      <c r="NUB44" s="1167"/>
      <c r="NUC44" s="1168"/>
      <c r="NUD44" s="1168"/>
      <c r="NUE44" s="1166"/>
      <c r="NUF44" s="1167"/>
      <c r="NUG44" s="1168"/>
      <c r="NUH44" s="1168"/>
      <c r="NUI44" s="1166"/>
      <c r="NUJ44" s="1167"/>
      <c r="NUK44" s="1168"/>
      <c r="NUL44" s="1168"/>
      <c r="NUM44" s="1166"/>
      <c r="NUN44" s="1167"/>
      <c r="NUO44" s="1168"/>
      <c r="NUP44" s="1168"/>
      <c r="NUQ44" s="1166"/>
      <c r="NUR44" s="1167"/>
      <c r="NUS44" s="1168"/>
      <c r="NUT44" s="1168"/>
      <c r="NUU44" s="1166"/>
      <c r="NUV44" s="1167"/>
      <c r="NUW44" s="1168"/>
      <c r="NUX44" s="1168"/>
      <c r="NUY44" s="1166"/>
      <c r="NUZ44" s="1167"/>
      <c r="NVA44" s="1168"/>
      <c r="NVB44" s="1168"/>
      <c r="NVC44" s="1166"/>
      <c r="NVD44" s="1167"/>
      <c r="NVE44" s="1168"/>
      <c r="NVF44" s="1168"/>
      <c r="NVG44" s="1166"/>
      <c r="NVH44" s="1167"/>
      <c r="NVI44" s="1168"/>
      <c r="NVJ44" s="1168"/>
      <c r="NVK44" s="1166"/>
      <c r="NVL44" s="1167"/>
      <c r="NVM44" s="1168"/>
      <c r="NVN44" s="1168"/>
      <c r="NVO44" s="1166"/>
      <c r="NVP44" s="1167"/>
      <c r="NVQ44" s="1168"/>
      <c r="NVR44" s="1168"/>
      <c r="NVS44" s="1166"/>
      <c r="NVT44" s="1167"/>
      <c r="NVU44" s="1168"/>
      <c r="NVV44" s="1168"/>
      <c r="NVW44" s="1166"/>
      <c r="NVX44" s="1167"/>
      <c r="NVY44" s="1168"/>
      <c r="NVZ44" s="1168"/>
      <c r="NWA44" s="1166"/>
      <c r="NWB44" s="1167"/>
      <c r="NWC44" s="1168"/>
      <c r="NWD44" s="1168"/>
      <c r="NWE44" s="1166"/>
      <c r="NWF44" s="1167"/>
      <c r="NWG44" s="1168"/>
      <c r="NWH44" s="1168"/>
      <c r="NWI44" s="1166"/>
      <c r="NWJ44" s="1167"/>
      <c r="NWK44" s="1168"/>
      <c r="NWL44" s="1168"/>
      <c r="NWM44" s="1166"/>
      <c r="NWN44" s="1167"/>
      <c r="NWO44" s="1168"/>
      <c r="NWP44" s="1168"/>
      <c r="NWQ44" s="1166"/>
      <c r="NWR44" s="1167"/>
      <c r="NWS44" s="1168"/>
      <c r="NWT44" s="1168"/>
      <c r="NWU44" s="1166"/>
      <c r="NWV44" s="1167"/>
      <c r="NWW44" s="1168"/>
      <c r="NWX44" s="1168"/>
      <c r="NWY44" s="1166"/>
      <c r="NWZ44" s="1167"/>
      <c r="NXA44" s="1168"/>
      <c r="NXB44" s="1168"/>
      <c r="NXC44" s="1166"/>
      <c r="NXD44" s="1167"/>
      <c r="NXE44" s="1168"/>
      <c r="NXF44" s="1168"/>
      <c r="NXG44" s="1166"/>
      <c r="NXH44" s="1167"/>
      <c r="NXI44" s="1168"/>
      <c r="NXJ44" s="1168"/>
      <c r="NXK44" s="1166"/>
      <c r="NXL44" s="1167"/>
      <c r="NXM44" s="1168"/>
      <c r="NXN44" s="1168"/>
      <c r="NXO44" s="1166"/>
      <c r="NXP44" s="1167"/>
      <c r="NXQ44" s="1168"/>
      <c r="NXR44" s="1168"/>
      <c r="NXS44" s="1166"/>
      <c r="NXT44" s="1167"/>
      <c r="NXU44" s="1168"/>
      <c r="NXV44" s="1168"/>
      <c r="NXW44" s="1166"/>
      <c r="NXX44" s="1167"/>
      <c r="NXY44" s="1168"/>
      <c r="NXZ44" s="1168"/>
      <c r="NYA44" s="1166"/>
      <c r="NYB44" s="1167"/>
      <c r="NYC44" s="1168"/>
      <c r="NYD44" s="1168"/>
      <c r="NYE44" s="1166"/>
      <c r="NYF44" s="1167"/>
      <c r="NYG44" s="1168"/>
      <c r="NYH44" s="1168"/>
      <c r="NYI44" s="1166"/>
      <c r="NYJ44" s="1167"/>
      <c r="NYK44" s="1168"/>
      <c r="NYL44" s="1168"/>
      <c r="NYM44" s="1166"/>
      <c r="NYN44" s="1167"/>
      <c r="NYO44" s="1168"/>
      <c r="NYP44" s="1168"/>
      <c r="NYQ44" s="1166"/>
      <c r="NYR44" s="1167"/>
      <c r="NYS44" s="1168"/>
      <c r="NYT44" s="1168"/>
      <c r="NYU44" s="1166"/>
      <c r="NYV44" s="1167"/>
      <c r="NYW44" s="1168"/>
      <c r="NYX44" s="1168"/>
      <c r="NYY44" s="1166"/>
      <c r="NYZ44" s="1167"/>
      <c r="NZA44" s="1168"/>
      <c r="NZB44" s="1168"/>
      <c r="NZC44" s="1166"/>
      <c r="NZD44" s="1167"/>
      <c r="NZE44" s="1168"/>
      <c r="NZF44" s="1168"/>
      <c r="NZG44" s="1166"/>
      <c r="NZH44" s="1167"/>
      <c r="NZI44" s="1168"/>
      <c r="NZJ44" s="1168"/>
      <c r="NZK44" s="1166"/>
      <c r="NZL44" s="1167"/>
      <c r="NZM44" s="1168"/>
      <c r="NZN44" s="1168"/>
      <c r="NZO44" s="1166"/>
      <c r="NZP44" s="1167"/>
      <c r="NZQ44" s="1168"/>
      <c r="NZR44" s="1168"/>
      <c r="NZS44" s="1166"/>
      <c r="NZT44" s="1167"/>
      <c r="NZU44" s="1168"/>
      <c r="NZV44" s="1168"/>
      <c r="NZW44" s="1166"/>
      <c r="NZX44" s="1167"/>
      <c r="NZY44" s="1168"/>
      <c r="NZZ44" s="1168"/>
      <c r="OAA44" s="1166"/>
      <c r="OAB44" s="1167"/>
      <c r="OAC44" s="1168"/>
      <c r="OAD44" s="1168"/>
      <c r="OAE44" s="1166"/>
      <c r="OAF44" s="1167"/>
      <c r="OAG44" s="1168"/>
      <c r="OAH44" s="1168"/>
      <c r="OAI44" s="1166"/>
      <c r="OAJ44" s="1167"/>
      <c r="OAK44" s="1168"/>
      <c r="OAL44" s="1168"/>
      <c r="OAM44" s="1166"/>
      <c r="OAN44" s="1167"/>
      <c r="OAO44" s="1168"/>
      <c r="OAP44" s="1168"/>
      <c r="OAQ44" s="1166"/>
      <c r="OAR44" s="1167"/>
      <c r="OAS44" s="1168"/>
      <c r="OAT44" s="1168"/>
      <c r="OAU44" s="1166"/>
      <c r="OAV44" s="1167"/>
      <c r="OAW44" s="1168"/>
      <c r="OAX44" s="1168"/>
      <c r="OAY44" s="1166"/>
      <c r="OAZ44" s="1167"/>
      <c r="OBA44" s="1168"/>
      <c r="OBB44" s="1168"/>
      <c r="OBC44" s="1166"/>
      <c r="OBD44" s="1167"/>
      <c r="OBE44" s="1168"/>
      <c r="OBF44" s="1168"/>
      <c r="OBG44" s="1166"/>
      <c r="OBH44" s="1167"/>
      <c r="OBI44" s="1168"/>
      <c r="OBJ44" s="1168"/>
      <c r="OBK44" s="1166"/>
      <c r="OBL44" s="1167"/>
      <c r="OBM44" s="1168"/>
      <c r="OBN44" s="1168"/>
      <c r="OBO44" s="1166"/>
      <c r="OBP44" s="1167"/>
      <c r="OBQ44" s="1168"/>
      <c r="OBR44" s="1168"/>
      <c r="OBS44" s="1166"/>
      <c r="OBT44" s="1167"/>
      <c r="OBU44" s="1168"/>
      <c r="OBV44" s="1168"/>
      <c r="OBW44" s="1166"/>
      <c r="OBX44" s="1167"/>
      <c r="OBY44" s="1168"/>
      <c r="OBZ44" s="1168"/>
      <c r="OCA44" s="1166"/>
      <c r="OCB44" s="1167"/>
      <c r="OCC44" s="1168"/>
      <c r="OCD44" s="1168"/>
      <c r="OCE44" s="1166"/>
      <c r="OCF44" s="1167"/>
      <c r="OCG44" s="1168"/>
      <c r="OCH44" s="1168"/>
      <c r="OCI44" s="1166"/>
      <c r="OCJ44" s="1167"/>
      <c r="OCK44" s="1168"/>
      <c r="OCL44" s="1168"/>
      <c r="OCM44" s="1166"/>
      <c r="OCN44" s="1167"/>
      <c r="OCO44" s="1168"/>
      <c r="OCP44" s="1168"/>
      <c r="OCQ44" s="1166"/>
      <c r="OCR44" s="1167"/>
      <c r="OCS44" s="1168"/>
      <c r="OCT44" s="1168"/>
      <c r="OCU44" s="1166"/>
      <c r="OCV44" s="1167"/>
      <c r="OCW44" s="1168"/>
      <c r="OCX44" s="1168"/>
      <c r="OCY44" s="1166"/>
      <c r="OCZ44" s="1167"/>
      <c r="ODA44" s="1168"/>
      <c r="ODB44" s="1168"/>
      <c r="ODC44" s="1166"/>
      <c r="ODD44" s="1167"/>
      <c r="ODE44" s="1168"/>
      <c r="ODF44" s="1168"/>
      <c r="ODG44" s="1166"/>
      <c r="ODH44" s="1167"/>
      <c r="ODI44" s="1168"/>
      <c r="ODJ44" s="1168"/>
      <c r="ODK44" s="1166"/>
      <c r="ODL44" s="1167"/>
      <c r="ODM44" s="1168"/>
      <c r="ODN44" s="1168"/>
      <c r="ODO44" s="1166"/>
      <c r="ODP44" s="1167"/>
      <c r="ODQ44" s="1168"/>
      <c r="ODR44" s="1168"/>
      <c r="ODS44" s="1166"/>
      <c r="ODT44" s="1167"/>
      <c r="ODU44" s="1168"/>
      <c r="ODV44" s="1168"/>
      <c r="ODW44" s="1166"/>
      <c r="ODX44" s="1167"/>
      <c r="ODY44" s="1168"/>
      <c r="ODZ44" s="1168"/>
      <c r="OEA44" s="1166"/>
      <c r="OEB44" s="1167"/>
      <c r="OEC44" s="1168"/>
      <c r="OED44" s="1168"/>
      <c r="OEE44" s="1166"/>
      <c r="OEF44" s="1167"/>
      <c r="OEG44" s="1168"/>
      <c r="OEH44" s="1168"/>
      <c r="OEI44" s="1166"/>
      <c r="OEJ44" s="1167"/>
      <c r="OEK44" s="1168"/>
      <c r="OEL44" s="1168"/>
      <c r="OEM44" s="1166"/>
      <c r="OEN44" s="1167"/>
      <c r="OEO44" s="1168"/>
      <c r="OEP44" s="1168"/>
      <c r="OEQ44" s="1166"/>
      <c r="OER44" s="1167"/>
      <c r="OES44" s="1168"/>
      <c r="OET44" s="1168"/>
      <c r="OEU44" s="1166"/>
      <c r="OEV44" s="1167"/>
      <c r="OEW44" s="1168"/>
      <c r="OEX44" s="1168"/>
      <c r="OEY44" s="1166"/>
      <c r="OEZ44" s="1167"/>
      <c r="OFA44" s="1168"/>
      <c r="OFB44" s="1168"/>
      <c r="OFC44" s="1166"/>
      <c r="OFD44" s="1167"/>
      <c r="OFE44" s="1168"/>
      <c r="OFF44" s="1168"/>
      <c r="OFG44" s="1166"/>
      <c r="OFH44" s="1167"/>
      <c r="OFI44" s="1168"/>
      <c r="OFJ44" s="1168"/>
      <c r="OFK44" s="1166"/>
      <c r="OFL44" s="1167"/>
      <c r="OFM44" s="1168"/>
      <c r="OFN44" s="1168"/>
      <c r="OFO44" s="1166"/>
      <c r="OFP44" s="1167"/>
      <c r="OFQ44" s="1168"/>
      <c r="OFR44" s="1168"/>
      <c r="OFS44" s="1166"/>
      <c r="OFT44" s="1167"/>
      <c r="OFU44" s="1168"/>
      <c r="OFV44" s="1168"/>
      <c r="OFW44" s="1166"/>
      <c r="OFX44" s="1167"/>
      <c r="OFY44" s="1168"/>
      <c r="OFZ44" s="1168"/>
      <c r="OGA44" s="1166"/>
      <c r="OGB44" s="1167"/>
      <c r="OGC44" s="1168"/>
      <c r="OGD44" s="1168"/>
      <c r="OGE44" s="1166"/>
      <c r="OGF44" s="1167"/>
      <c r="OGG44" s="1168"/>
      <c r="OGH44" s="1168"/>
      <c r="OGI44" s="1166"/>
      <c r="OGJ44" s="1167"/>
      <c r="OGK44" s="1168"/>
      <c r="OGL44" s="1168"/>
      <c r="OGM44" s="1166"/>
      <c r="OGN44" s="1167"/>
      <c r="OGO44" s="1168"/>
      <c r="OGP44" s="1168"/>
      <c r="OGQ44" s="1166"/>
      <c r="OGR44" s="1167"/>
      <c r="OGS44" s="1168"/>
      <c r="OGT44" s="1168"/>
      <c r="OGU44" s="1166"/>
      <c r="OGV44" s="1167"/>
      <c r="OGW44" s="1168"/>
      <c r="OGX44" s="1168"/>
      <c r="OGY44" s="1166"/>
      <c r="OGZ44" s="1167"/>
      <c r="OHA44" s="1168"/>
      <c r="OHB44" s="1168"/>
      <c r="OHC44" s="1166"/>
      <c r="OHD44" s="1167"/>
      <c r="OHE44" s="1168"/>
      <c r="OHF44" s="1168"/>
      <c r="OHG44" s="1166"/>
      <c r="OHH44" s="1167"/>
      <c r="OHI44" s="1168"/>
      <c r="OHJ44" s="1168"/>
      <c r="OHK44" s="1166"/>
      <c r="OHL44" s="1167"/>
      <c r="OHM44" s="1168"/>
      <c r="OHN44" s="1168"/>
      <c r="OHO44" s="1166"/>
      <c r="OHP44" s="1167"/>
      <c r="OHQ44" s="1168"/>
      <c r="OHR44" s="1168"/>
      <c r="OHS44" s="1166"/>
      <c r="OHT44" s="1167"/>
      <c r="OHU44" s="1168"/>
      <c r="OHV44" s="1168"/>
      <c r="OHW44" s="1166"/>
      <c r="OHX44" s="1167"/>
      <c r="OHY44" s="1168"/>
      <c r="OHZ44" s="1168"/>
      <c r="OIA44" s="1166"/>
      <c r="OIB44" s="1167"/>
      <c r="OIC44" s="1168"/>
      <c r="OID44" s="1168"/>
      <c r="OIE44" s="1166"/>
      <c r="OIF44" s="1167"/>
      <c r="OIG44" s="1168"/>
      <c r="OIH44" s="1168"/>
      <c r="OII44" s="1166"/>
      <c r="OIJ44" s="1167"/>
      <c r="OIK44" s="1168"/>
      <c r="OIL44" s="1168"/>
      <c r="OIM44" s="1166"/>
      <c r="OIN44" s="1167"/>
      <c r="OIO44" s="1168"/>
      <c r="OIP44" s="1168"/>
      <c r="OIQ44" s="1166"/>
      <c r="OIR44" s="1167"/>
      <c r="OIS44" s="1168"/>
      <c r="OIT44" s="1168"/>
      <c r="OIU44" s="1166"/>
      <c r="OIV44" s="1167"/>
      <c r="OIW44" s="1168"/>
      <c r="OIX44" s="1168"/>
      <c r="OIY44" s="1166"/>
      <c r="OIZ44" s="1167"/>
      <c r="OJA44" s="1168"/>
      <c r="OJB44" s="1168"/>
      <c r="OJC44" s="1166"/>
      <c r="OJD44" s="1167"/>
      <c r="OJE44" s="1168"/>
      <c r="OJF44" s="1168"/>
      <c r="OJG44" s="1166"/>
      <c r="OJH44" s="1167"/>
      <c r="OJI44" s="1168"/>
      <c r="OJJ44" s="1168"/>
      <c r="OJK44" s="1166"/>
      <c r="OJL44" s="1167"/>
      <c r="OJM44" s="1168"/>
      <c r="OJN44" s="1168"/>
      <c r="OJO44" s="1166"/>
      <c r="OJP44" s="1167"/>
      <c r="OJQ44" s="1168"/>
      <c r="OJR44" s="1168"/>
      <c r="OJS44" s="1166"/>
      <c r="OJT44" s="1167"/>
      <c r="OJU44" s="1168"/>
      <c r="OJV44" s="1168"/>
      <c r="OJW44" s="1166"/>
      <c r="OJX44" s="1167"/>
      <c r="OJY44" s="1168"/>
      <c r="OJZ44" s="1168"/>
      <c r="OKA44" s="1166"/>
      <c r="OKB44" s="1167"/>
      <c r="OKC44" s="1168"/>
      <c r="OKD44" s="1168"/>
      <c r="OKE44" s="1166"/>
      <c r="OKF44" s="1167"/>
      <c r="OKG44" s="1168"/>
      <c r="OKH44" s="1168"/>
      <c r="OKI44" s="1166"/>
      <c r="OKJ44" s="1167"/>
      <c r="OKK44" s="1168"/>
      <c r="OKL44" s="1168"/>
      <c r="OKM44" s="1166"/>
      <c r="OKN44" s="1167"/>
      <c r="OKO44" s="1168"/>
      <c r="OKP44" s="1168"/>
      <c r="OKQ44" s="1166"/>
      <c r="OKR44" s="1167"/>
      <c r="OKS44" s="1168"/>
      <c r="OKT44" s="1168"/>
      <c r="OKU44" s="1166"/>
      <c r="OKV44" s="1167"/>
      <c r="OKW44" s="1168"/>
      <c r="OKX44" s="1168"/>
      <c r="OKY44" s="1166"/>
      <c r="OKZ44" s="1167"/>
      <c r="OLA44" s="1168"/>
      <c r="OLB44" s="1168"/>
      <c r="OLC44" s="1166"/>
      <c r="OLD44" s="1167"/>
      <c r="OLE44" s="1168"/>
      <c r="OLF44" s="1168"/>
      <c r="OLG44" s="1166"/>
      <c r="OLH44" s="1167"/>
      <c r="OLI44" s="1168"/>
      <c r="OLJ44" s="1168"/>
      <c r="OLK44" s="1166"/>
      <c r="OLL44" s="1167"/>
      <c r="OLM44" s="1168"/>
      <c r="OLN44" s="1168"/>
      <c r="OLO44" s="1166"/>
      <c r="OLP44" s="1167"/>
      <c r="OLQ44" s="1168"/>
      <c r="OLR44" s="1168"/>
      <c r="OLS44" s="1166"/>
      <c r="OLT44" s="1167"/>
      <c r="OLU44" s="1168"/>
      <c r="OLV44" s="1168"/>
      <c r="OLW44" s="1166"/>
      <c r="OLX44" s="1167"/>
      <c r="OLY44" s="1168"/>
      <c r="OLZ44" s="1168"/>
      <c r="OMA44" s="1166"/>
      <c r="OMB44" s="1167"/>
      <c r="OMC44" s="1168"/>
      <c r="OMD44" s="1168"/>
      <c r="OME44" s="1166"/>
      <c r="OMF44" s="1167"/>
      <c r="OMG44" s="1168"/>
      <c r="OMH44" s="1168"/>
      <c r="OMI44" s="1166"/>
      <c r="OMJ44" s="1167"/>
      <c r="OMK44" s="1168"/>
      <c r="OML44" s="1168"/>
      <c r="OMM44" s="1166"/>
      <c r="OMN44" s="1167"/>
      <c r="OMO44" s="1168"/>
      <c r="OMP44" s="1168"/>
      <c r="OMQ44" s="1166"/>
      <c r="OMR44" s="1167"/>
      <c r="OMS44" s="1168"/>
      <c r="OMT44" s="1168"/>
      <c r="OMU44" s="1166"/>
      <c r="OMV44" s="1167"/>
      <c r="OMW44" s="1168"/>
      <c r="OMX44" s="1168"/>
      <c r="OMY44" s="1166"/>
      <c r="OMZ44" s="1167"/>
      <c r="ONA44" s="1168"/>
      <c r="ONB44" s="1168"/>
      <c r="ONC44" s="1166"/>
      <c r="OND44" s="1167"/>
      <c r="ONE44" s="1168"/>
      <c r="ONF44" s="1168"/>
      <c r="ONG44" s="1166"/>
      <c r="ONH44" s="1167"/>
      <c r="ONI44" s="1168"/>
      <c r="ONJ44" s="1168"/>
      <c r="ONK44" s="1166"/>
      <c r="ONL44" s="1167"/>
      <c r="ONM44" s="1168"/>
      <c r="ONN44" s="1168"/>
      <c r="ONO44" s="1166"/>
      <c r="ONP44" s="1167"/>
      <c r="ONQ44" s="1168"/>
      <c r="ONR44" s="1168"/>
      <c r="ONS44" s="1166"/>
      <c r="ONT44" s="1167"/>
      <c r="ONU44" s="1168"/>
      <c r="ONV44" s="1168"/>
      <c r="ONW44" s="1166"/>
      <c r="ONX44" s="1167"/>
      <c r="ONY44" s="1168"/>
      <c r="ONZ44" s="1168"/>
      <c r="OOA44" s="1166"/>
      <c r="OOB44" s="1167"/>
      <c r="OOC44" s="1168"/>
      <c r="OOD44" s="1168"/>
      <c r="OOE44" s="1166"/>
      <c r="OOF44" s="1167"/>
      <c r="OOG44" s="1168"/>
      <c r="OOH44" s="1168"/>
      <c r="OOI44" s="1166"/>
      <c r="OOJ44" s="1167"/>
      <c r="OOK44" s="1168"/>
      <c r="OOL44" s="1168"/>
      <c r="OOM44" s="1166"/>
      <c r="OON44" s="1167"/>
      <c r="OOO44" s="1168"/>
      <c r="OOP44" s="1168"/>
      <c r="OOQ44" s="1166"/>
      <c r="OOR44" s="1167"/>
      <c r="OOS44" s="1168"/>
      <c r="OOT44" s="1168"/>
      <c r="OOU44" s="1166"/>
      <c r="OOV44" s="1167"/>
      <c r="OOW44" s="1168"/>
      <c r="OOX44" s="1168"/>
      <c r="OOY44" s="1166"/>
      <c r="OOZ44" s="1167"/>
      <c r="OPA44" s="1168"/>
      <c r="OPB44" s="1168"/>
      <c r="OPC44" s="1166"/>
      <c r="OPD44" s="1167"/>
      <c r="OPE44" s="1168"/>
      <c r="OPF44" s="1168"/>
      <c r="OPG44" s="1166"/>
      <c r="OPH44" s="1167"/>
      <c r="OPI44" s="1168"/>
      <c r="OPJ44" s="1168"/>
      <c r="OPK44" s="1166"/>
      <c r="OPL44" s="1167"/>
      <c r="OPM44" s="1168"/>
      <c r="OPN44" s="1168"/>
      <c r="OPO44" s="1166"/>
      <c r="OPP44" s="1167"/>
      <c r="OPQ44" s="1168"/>
      <c r="OPR44" s="1168"/>
      <c r="OPS44" s="1166"/>
      <c r="OPT44" s="1167"/>
      <c r="OPU44" s="1168"/>
      <c r="OPV44" s="1168"/>
      <c r="OPW44" s="1166"/>
      <c r="OPX44" s="1167"/>
      <c r="OPY44" s="1168"/>
      <c r="OPZ44" s="1168"/>
      <c r="OQA44" s="1166"/>
      <c r="OQB44" s="1167"/>
      <c r="OQC44" s="1168"/>
      <c r="OQD44" s="1168"/>
      <c r="OQE44" s="1166"/>
      <c r="OQF44" s="1167"/>
      <c r="OQG44" s="1168"/>
      <c r="OQH44" s="1168"/>
      <c r="OQI44" s="1166"/>
      <c r="OQJ44" s="1167"/>
      <c r="OQK44" s="1168"/>
      <c r="OQL44" s="1168"/>
      <c r="OQM44" s="1166"/>
      <c r="OQN44" s="1167"/>
      <c r="OQO44" s="1168"/>
      <c r="OQP44" s="1168"/>
      <c r="OQQ44" s="1166"/>
      <c r="OQR44" s="1167"/>
      <c r="OQS44" s="1168"/>
      <c r="OQT44" s="1168"/>
      <c r="OQU44" s="1166"/>
      <c r="OQV44" s="1167"/>
      <c r="OQW44" s="1168"/>
      <c r="OQX44" s="1168"/>
      <c r="OQY44" s="1166"/>
      <c r="OQZ44" s="1167"/>
      <c r="ORA44" s="1168"/>
      <c r="ORB44" s="1168"/>
      <c r="ORC44" s="1166"/>
      <c r="ORD44" s="1167"/>
      <c r="ORE44" s="1168"/>
      <c r="ORF44" s="1168"/>
      <c r="ORG44" s="1166"/>
      <c r="ORH44" s="1167"/>
      <c r="ORI44" s="1168"/>
      <c r="ORJ44" s="1168"/>
      <c r="ORK44" s="1166"/>
      <c r="ORL44" s="1167"/>
      <c r="ORM44" s="1168"/>
      <c r="ORN44" s="1168"/>
      <c r="ORO44" s="1166"/>
      <c r="ORP44" s="1167"/>
      <c r="ORQ44" s="1168"/>
      <c r="ORR44" s="1168"/>
      <c r="ORS44" s="1166"/>
      <c r="ORT44" s="1167"/>
      <c r="ORU44" s="1168"/>
      <c r="ORV44" s="1168"/>
      <c r="ORW44" s="1166"/>
      <c r="ORX44" s="1167"/>
      <c r="ORY44" s="1168"/>
      <c r="ORZ44" s="1168"/>
      <c r="OSA44" s="1166"/>
      <c r="OSB44" s="1167"/>
      <c r="OSC44" s="1168"/>
      <c r="OSD44" s="1168"/>
      <c r="OSE44" s="1166"/>
      <c r="OSF44" s="1167"/>
      <c r="OSG44" s="1168"/>
      <c r="OSH44" s="1168"/>
      <c r="OSI44" s="1166"/>
      <c r="OSJ44" s="1167"/>
      <c r="OSK44" s="1168"/>
      <c r="OSL44" s="1168"/>
      <c r="OSM44" s="1166"/>
      <c r="OSN44" s="1167"/>
      <c r="OSO44" s="1168"/>
      <c r="OSP44" s="1168"/>
      <c r="OSQ44" s="1166"/>
      <c r="OSR44" s="1167"/>
      <c r="OSS44" s="1168"/>
      <c r="OST44" s="1168"/>
      <c r="OSU44" s="1166"/>
      <c r="OSV44" s="1167"/>
      <c r="OSW44" s="1168"/>
      <c r="OSX44" s="1168"/>
      <c r="OSY44" s="1166"/>
      <c r="OSZ44" s="1167"/>
      <c r="OTA44" s="1168"/>
      <c r="OTB44" s="1168"/>
      <c r="OTC44" s="1166"/>
      <c r="OTD44" s="1167"/>
      <c r="OTE44" s="1168"/>
      <c r="OTF44" s="1168"/>
      <c r="OTG44" s="1166"/>
      <c r="OTH44" s="1167"/>
      <c r="OTI44" s="1168"/>
      <c r="OTJ44" s="1168"/>
      <c r="OTK44" s="1166"/>
      <c r="OTL44" s="1167"/>
      <c r="OTM44" s="1168"/>
      <c r="OTN44" s="1168"/>
      <c r="OTO44" s="1166"/>
      <c r="OTP44" s="1167"/>
      <c r="OTQ44" s="1168"/>
      <c r="OTR44" s="1168"/>
      <c r="OTS44" s="1166"/>
      <c r="OTT44" s="1167"/>
      <c r="OTU44" s="1168"/>
      <c r="OTV44" s="1168"/>
      <c r="OTW44" s="1166"/>
      <c r="OTX44" s="1167"/>
      <c r="OTY44" s="1168"/>
      <c r="OTZ44" s="1168"/>
      <c r="OUA44" s="1166"/>
      <c r="OUB44" s="1167"/>
      <c r="OUC44" s="1168"/>
      <c r="OUD44" s="1168"/>
      <c r="OUE44" s="1166"/>
      <c r="OUF44" s="1167"/>
      <c r="OUG44" s="1168"/>
      <c r="OUH44" s="1168"/>
      <c r="OUI44" s="1166"/>
      <c r="OUJ44" s="1167"/>
      <c r="OUK44" s="1168"/>
      <c r="OUL44" s="1168"/>
      <c r="OUM44" s="1166"/>
      <c r="OUN44" s="1167"/>
      <c r="OUO44" s="1168"/>
      <c r="OUP44" s="1168"/>
      <c r="OUQ44" s="1166"/>
      <c r="OUR44" s="1167"/>
      <c r="OUS44" s="1168"/>
      <c r="OUT44" s="1168"/>
      <c r="OUU44" s="1166"/>
      <c r="OUV44" s="1167"/>
      <c r="OUW44" s="1168"/>
      <c r="OUX44" s="1168"/>
      <c r="OUY44" s="1166"/>
      <c r="OUZ44" s="1167"/>
      <c r="OVA44" s="1168"/>
      <c r="OVB44" s="1168"/>
      <c r="OVC44" s="1166"/>
      <c r="OVD44" s="1167"/>
      <c r="OVE44" s="1168"/>
      <c r="OVF44" s="1168"/>
      <c r="OVG44" s="1166"/>
      <c r="OVH44" s="1167"/>
      <c r="OVI44" s="1168"/>
      <c r="OVJ44" s="1168"/>
      <c r="OVK44" s="1166"/>
      <c r="OVL44" s="1167"/>
      <c r="OVM44" s="1168"/>
      <c r="OVN44" s="1168"/>
      <c r="OVO44" s="1166"/>
      <c r="OVP44" s="1167"/>
      <c r="OVQ44" s="1168"/>
      <c r="OVR44" s="1168"/>
      <c r="OVS44" s="1166"/>
      <c r="OVT44" s="1167"/>
      <c r="OVU44" s="1168"/>
      <c r="OVV44" s="1168"/>
      <c r="OVW44" s="1166"/>
      <c r="OVX44" s="1167"/>
      <c r="OVY44" s="1168"/>
      <c r="OVZ44" s="1168"/>
      <c r="OWA44" s="1166"/>
      <c r="OWB44" s="1167"/>
      <c r="OWC44" s="1168"/>
      <c r="OWD44" s="1168"/>
      <c r="OWE44" s="1166"/>
      <c r="OWF44" s="1167"/>
      <c r="OWG44" s="1168"/>
      <c r="OWH44" s="1168"/>
      <c r="OWI44" s="1166"/>
      <c r="OWJ44" s="1167"/>
      <c r="OWK44" s="1168"/>
      <c r="OWL44" s="1168"/>
      <c r="OWM44" s="1166"/>
      <c r="OWN44" s="1167"/>
      <c r="OWO44" s="1168"/>
      <c r="OWP44" s="1168"/>
      <c r="OWQ44" s="1166"/>
      <c r="OWR44" s="1167"/>
      <c r="OWS44" s="1168"/>
      <c r="OWT44" s="1168"/>
      <c r="OWU44" s="1166"/>
      <c r="OWV44" s="1167"/>
      <c r="OWW44" s="1168"/>
      <c r="OWX44" s="1168"/>
      <c r="OWY44" s="1166"/>
      <c r="OWZ44" s="1167"/>
      <c r="OXA44" s="1168"/>
      <c r="OXB44" s="1168"/>
      <c r="OXC44" s="1166"/>
      <c r="OXD44" s="1167"/>
      <c r="OXE44" s="1168"/>
      <c r="OXF44" s="1168"/>
      <c r="OXG44" s="1166"/>
      <c r="OXH44" s="1167"/>
      <c r="OXI44" s="1168"/>
      <c r="OXJ44" s="1168"/>
      <c r="OXK44" s="1166"/>
      <c r="OXL44" s="1167"/>
      <c r="OXM44" s="1168"/>
      <c r="OXN44" s="1168"/>
      <c r="OXO44" s="1166"/>
      <c r="OXP44" s="1167"/>
      <c r="OXQ44" s="1168"/>
      <c r="OXR44" s="1168"/>
      <c r="OXS44" s="1166"/>
      <c r="OXT44" s="1167"/>
      <c r="OXU44" s="1168"/>
      <c r="OXV44" s="1168"/>
      <c r="OXW44" s="1166"/>
      <c r="OXX44" s="1167"/>
      <c r="OXY44" s="1168"/>
      <c r="OXZ44" s="1168"/>
      <c r="OYA44" s="1166"/>
      <c r="OYB44" s="1167"/>
      <c r="OYC44" s="1168"/>
      <c r="OYD44" s="1168"/>
      <c r="OYE44" s="1166"/>
      <c r="OYF44" s="1167"/>
      <c r="OYG44" s="1168"/>
      <c r="OYH44" s="1168"/>
      <c r="OYI44" s="1166"/>
      <c r="OYJ44" s="1167"/>
      <c r="OYK44" s="1168"/>
      <c r="OYL44" s="1168"/>
      <c r="OYM44" s="1166"/>
      <c r="OYN44" s="1167"/>
      <c r="OYO44" s="1168"/>
      <c r="OYP44" s="1168"/>
      <c r="OYQ44" s="1166"/>
      <c r="OYR44" s="1167"/>
      <c r="OYS44" s="1168"/>
      <c r="OYT44" s="1168"/>
      <c r="OYU44" s="1166"/>
      <c r="OYV44" s="1167"/>
      <c r="OYW44" s="1168"/>
      <c r="OYX44" s="1168"/>
      <c r="OYY44" s="1166"/>
      <c r="OYZ44" s="1167"/>
      <c r="OZA44" s="1168"/>
      <c r="OZB44" s="1168"/>
      <c r="OZC44" s="1166"/>
      <c r="OZD44" s="1167"/>
      <c r="OZE44" s="1168"/>
      <c r="OZF44" s="1168"/>
      <c r="OZG44" s="1166"/>
      <c r="OZH44" s="1167"/>
      <c r="OZI44" s="1168"/>
      <c r="OZJ44" s="1168"/>
      <c r="OZK44" s="1166"/>
      <c r="OZL44" s="1167"/>
      <c r="OZM44" s="1168"/>
      <c r="OZN44" s="1168"/>
      <c r="OZO44" s="1166"/>
      <c r="OZP44" s="1167"/>
      <c r="OZQ44" s="1168"/>
      <c r="OZR44" s="1168"/>
      <c r="OZS44" s="1166"/>
      <c r="OZT44" s="1167"/>
      <c r="OZU44" s="1168"/>
      <c r="OZV44" s="1168"/>
      <c r="OZW44" s="1166"/>
      <c r="OZX44" s="1167"/>
      <c r="OZY44" s="1168"/>
      <c r="OZZ44" s="1168"/>
      <c r="PAA44" s="1166"/>
      <c r="PAB44" s="1167"/>
      <c r="PAC44" s="1168"/>
      <c r="PAD44" s="1168"/>
      <c r="PAE44" s="1166"/>
      <c r="PAF44" s="1167"/>
      <c r="PAG44" s="1168"/>
      <c r="PAH44" s="1168"/>
      <c r="PAI44" s="1166"/>
      <c r="PAJ44" s="1167"/>
      <c r="PAK44" s="1168"/>
      <c r="PAL44" s="1168"/>
      <c r="PAM44" s="1166"/>
      <c r="PAN44" s="1167"/>
      <c r="PAO44" s="1168"/>
      <c r="PAP44" s="1168"/>
      <c r="PAQ44" s="1166"/>
      <c r="PAR44" s="1167"/>
      <c r="PAS44" s="1168"/>
      <c r="PAT44" s="1168"/>
      <c r="PAU44" s="1166"/>
      <c r="PAV44" s="1167"/>
      <c r="PAW44" s="1168"/>
      <c r="PAX44" s="1168"/>
      <c r="PAY44" s="1166"/>
      <c r="PAZ44" s="1167"/>
      <c r="PBA44" s="1168"/>
      <c r="PBB44" s="1168"/>
      <c r="PBC44" s="1166"/>
      <c r="PBD44" s="1167"/>
      <c r="PBE44" s="1168"/>
      <c r="PBF44" s="1168"/>
      <c r="PBG44" s="1166"/>
      <c r="PBH44" s="1167"/>
      <c r="PBI44" s="1168"/>
      <c r="PBJ44" s="1168"/>
      <c r="PBK44" s="1166"/>
      <c r="PBL44" s="1167"/>
      <c r="PBM44" s="1168"/>
      <c r="PBN44" s="1168"/>
      <c r="PBO44" s="1166"/>
      <c r="PBP44" s="1167"/>
      <c r="PBQ44" s="1168"/>
      <c r="PBR44" s="1168"/>
      <c r="PBS44" s="1166"/>
      <c r="PBT44" s="1167"/>
      <c r="PBU44" s="1168"/>
      <c r="PBV44" s="1168"/>
      <c r="PBW44" s="1166"/>
      <c r="PBX44" s="1167"/>
      <c r="PBY44" s="1168"/>
      <c r="PBZ44" s="1168"/>
      <c r="PCA44" s="1166"/>
      <c r="PCB44" s="1167"/>
      <c r="PCC44" s="1168"/>
      <c r="PCD44" s="1168"/>
      <c r="PCE44" s="1166"/>
      <c r="PCF44" s="1167"/>
      <c r="PCG44" s="1168"/>
      <c r="PCH44" s="1168"/>
      <c r="PCI44" s="1166"/>
      <c r="PCJ44" s="1167"/>
      <c r="PCK44" s="1168"/>
      <c r="PCL44" s="1168"/>
      <c r="PCM44" s="1166"/>
      <c r="PCN44" s="1167"/>
      <c r="PCO44" s="1168"/>
      <c r="PCP44" s="1168"/>
      <c r="PCQ44" s="1166"/>
      <c r="PCR44" s="1167"/>
      <c r="PCS44" s="1168"/>
      <c r="PCT44" s="1168"/>
      <c r="PCU44" s="1166"/>
      <c r="PCV44" s="1167"/>
      <c r="PCW44" s="1168"/>
      <c r="PCX44" s="1168"/>
      <c r="PCY44" s="1166"/>
      <c r="PCZ44" s="1167"/>
      <c r="PDA44" s="1168"/>
      <c r="PDB44" s="1168"/>
      <c r="PDC44" s="1166"/>
      <c r="PDD44" s="1167"/>
      <c r="PDE44" s="1168"/>
      <c r="PDF44" s="1168"/>
      <c r="PDG44" s="1166"/>
      <c r="PDH44" s="1167"/>
      <c r="PDI44" s="1168"/>
      <c r="PDJ44" s="1168"/>
      <c r="PDK44" s="1166"/>
      <c r="PDL44" s="1167"/>
      <c r="PDM44" s="1168"/>
      <c r="PDN44" s="1168"/>
      <c r="PDO44" s="1166"/>
      <c r="PDP44" s="1167"/>
      <c r="PDQ44" s="1168"/>
      <c r="PDR44" s="1168"/>
      <c r="PDS44" s="1166"/>
      <c r="PDT44" s="1167"/>
      <c r="PDU44" s="1168"/>
      <c r="PDV44" s="1168"/>
      <c r="PDW44" s="1166"/>
      <c r="PDX44" s="1167"/>
      <c r="PDY44" s="1168"/>
      <c r="PDZ44" s="1168"/>
      <c r="PEA44" s="1166"/>
      <c r="PEB44" s="1167"/>
      <c r="PEC44" s="1168"/>
      <c r="PED44" s="1168"/>
      <c r="PEE44" s="1166"/>
      <c r="PEF44" s="1167"/>
      <c r="PEG44" s="1168"/>
      <c r="PEH44" s="1168"/>
      <c r="PEI44" s="1166"/>
      <c r="PEJ44" s="1167"/>
      <c r="PEK44" s="1168"/>
      <c r="PEL44" s="1168"/>
      <c r="PEM44" s="1166"/>
      <c r="PEN44" s="1167"/>
      <c r="PEO44" s="1168"/>
      <c r="PEP44" s="1168"/>
      <c r="PEQ44" s="1166"/>
      <c r="PER44" s="1167"/>
      <c r="PES44" s="1168"/>
      <c r="PET44" s="1168"/>
      <c r="PEU44" s="1166"/>
      <c r="PEV44" s="1167"/>
      <c r="PEW44" s="1168"/>
      <c r="PEX44" s="1168"/>
      <c r="PEY44" s="1166"/>
      <c r="PEZ44" s="1167"/>
      <c r="PFA44" s="1168"/>
      <c r="PFB44" s="1168"/>
      <c r="PFC44" s="1166"/>
      <c r="PFD44" s="1167"/>
      <c r="PFE44" s="1168"/>
      <c r="PFF44" s="1168"/>
      <c r="PFG44" s="1166"/>
      <c r="PFH44" s="1167"/>
      <c r="PFI44" s="1168"/>
      <c r="PFJ44" s="1168"/>
      <c r="PFK44" s="1166"/>
      <c r="PFL44" s="1167"/>
      <c r="PFM44" s="1168"/>
      <c r="PFN44" s="1168"/>
      <c r="PFO44" s="1166"/>
      <c r="PFP44" s="1167"/>
      <c r="PFQ44" s="1168"/>
      <c r="PFR44" s="1168"/>
      <c r="PFS44" s="1166"/>
      <c r="PFT44" s="1167"/>
      <c r="PFU44" s="1168"/>
      <c r="PFV44" s="1168"/>
      <c r="PFW44" s="1166"/>
      <c r="PFX44" s="1167"/>
      <c r="PFY44" s="1168"/>
      <c r="PFZ44" s="1168"/>
      <c r="PGA44" s="1166"/>
      <c r="PGB44" s="1167"/>
      <c r="PGC44" s="1168"/>
      <c r="PGD44" s="1168"/>
      <c r="PGE44" s="1166"/>
      <c r="PGF44" s="1167"/>
      <c r="PGG44" s="1168"/>
      <c r="PGH44" s="1168"/>
      <c r="PGI44" s="1166"/>
      <c r="PGJ44" s="1167"/>
      <c r="PGK44" s="1168"/>
      <c r="PGL44" s="1168"/>
      <c r="PGM44" s="1166"/>
      <c r="PGN44" s="1167"/>
      <c r="PGO44" s="1168"/>
      <c r="PGP44" s="1168"/>
      <c r="PGQ44" s="1166"/>
      <c r="PGR44" s="1167"/>
      <c r="PGS44" s="1168"/>
      <c r="PGT44" s="1168"/>
      <c r="PGU44" s="1166"/>
      <c r="PGV44" s="1167"/>
      <c r="PGW44" s="1168"/>
      <c r="PGX44" s="1168"/>
      <c r="PGY44" s="1166"/>
      <c r="PGZ44" s="1167"/>
      <c r="PHA44" s="1168"/>
      <c r="PHB44" s="1168"/>
      <c r="PHC44" s="1166"/>
      <c r="PHD44" s="1167"/>
      <c r="PHE44" s="1168"/>
      <c r="PHF44" s="1168"/>
      <c r="PHG44" s="1166"/>
      <c r="PHH44" s="1167"/>
      <c r="PHI44" s="1168"/>
      <c r="PHJ44" s="1168"/>
      <c r="PHK44" s="1166"/>
      <c r="PHL44" s="1167"/>
      <c r="PHM44" s="1168"/>
      <c r="PHN44" s="1168"/>
      <c r="PHO44" s="1166"/>
      <c r="PHP44" s="1167"/>
      <c r="PHQ44" s="1168"/>
      <c r="PHR44" s="1168"/>
      <c r="PHS44" s="1166"/>
      <c r="PHT44" s="1167"/>
      <c r="PHU44" s="1168"/>
      <c r="PHV44" s="1168"/>
      <c r="PHW44" s="1166"/>
      <c r="PHX44" s="1167"/>
      <c r="PHY44" s="1168"/>
      <c r="PHZ44" s="1168"/>
      <c r="PIA44" s="1166"/>
      <c r="PIB44" s="1167"/>
      <c r="PIC44" s="1168"/>
      <c r="PID44" s="1168"/>
      <c r="PIE44" s="1166"/>
      <c r="PIF44" s="1167"/>
      <c r="PIG44" s="1168"/>
      <c r="PIH44" s="1168"/>
      <c r="PII44" s="1166"/>
      <c r="PIJ44" s="1167"/>
      <c r="PIK44" s="1168"/>
      <c r="PIL44" s="1168"/>
      <c r="PIM44" s="1166"/>
      <c r="PIN44" s="1167"/>
      <c r="PIO44" s="1168"/>
      <c r="PIP44" s="1168"/>
      <c r="PIQ44" s="1166"/>
      <c r="PIR44" s="1167"/>
      <c r="PIS44" s="1168"/>
      <c r="PIT44" s="1168"/>
      <c r="PIU44" s="1166"/>
      <c r="PIV44" s="1167"/>
      <c r="PIW44" s="1168"/>
      <c r="PIX44" s="1168"/>
      <c r="PIY44" s="1166"/>
      <c r="PIZ44" s="1167"/>
      <c r="PJA44" s="1168"/>
      <c r="PJB44" s="1168"/>
      <c r="PJC44" s="1166"/>
      <c r="PJD44" s="1167"/>
      <c r="PJE44" s="1168"/>
      <c r="PJF44" s="1168"/>
      <c r="PJG44" s="1166"/>
      <c r="PJH44" s="1167"/>
      <c r="PJI44" s="1168"/>
      <c r="PJJ44" s="1168"/>
      <c r="PJK44" s="1166"/>
      <c r="PJL44" s="1167"/>
      <c r="PJM44" s="1168"/>
      <c r="PJN44" s="1168"/>
      <c r="PJO44" s="1166"/>
      <c r="PJP44" s="1167"/>
      <c r="PJQ44" s="1168"/>
      <c r="PJR44" s="1168"/>
      <c r="PJS44" s="1166"/>
      <c r="PJT44" s="1167"/>
      <c r="PJU44" s="1168"/>
      <c r="PJV44" s="1168"/>
      <c r="PJW44" s="1166"/>
      <c r="PJX44" s="1167"/>
      <c r="PJY44" s="1168"/>
      <c r="PJZ44" s="1168"/>
      <c r="PKA44" s="1166"/>
      <c r="PKB44" s="1167"/>
      <c r="PKC44" s="1168"/>
      <c r="PKD44" s="1168"/>
      <c r="PKE44" s="1166"/>
      <c r="PKF44" s="1167"/>
      <c r="PKG44" s="1168"/>
      <c r="PKH44" s="1168"/>
      <c r="PKI44" s="1166"/>
      <c r="PKJ44" s="1167"/>
      <c r="PKK44" s="1168"/>
      <c r="PKL44" s="1168"/>
      <c r="PKM44" s="1166"/>
      <c r="PKN44" s="1167"/>
      <c r="PKO44" s="1168"/>
      <c r="PKP44" s="1168"/>
      <c r="PKQ44" s="1166"/>
      <c r="PKR44" s="1167"/>
      <c r="PKS44" s="1168"/>
      <c r="PKT44" s="1168"/>
      <c r="PKU44" s="1166"/>
      <c r="PKV44" s="1167"/>
      <c r="PKW44" s="1168"/>
      <c r="PKX44" s="1168"/>
      <c r="PKY44" s="1166"/>
      <c r="PKZ44" s="1167"/>
      <c r="PLA44" s="1168"/>
      <c r="PLB44" s="1168"/>
      <c r="PLC44" s="1166"/>
      <c r="PLD44" s="1167"/>
      <c r="PLE44" s="1168"/>
      <c r="PLF44" s="1168"/>
      <c r="PLG44" s="1166"/>
      <c r="PLH44" s="1167"/>
      <c r="PLI44" s="1168"/>
      <c r="PLJ44" s="1168"/>
      <c r="PLK44" s="1166"/>
      <c r="PLL44" s="1167"/>
      <c r="PLM44" s="1168"/>
      <c r="PLN44" s="1168"/>
      <c r="PLO44" s="1166"/>
      <c r="PLP44" s="1167"/>
      <c r="PLQ44" s="1168"/>
      <c r="PLR44" s="1168"/>
      <c r="PLS44" s="1166"/>
      <c r="PLT44" s="1167"/>
      <c r="PLU44" s="1168"/>
      <c r="PLV44" s="1168"/>
      <c r="PLW44" s="1166"/>
      <c r="PLX44" s="1167"/>
      <c r="PLY44" s="1168"/>
      <c r="PLZ44" s="1168"/>
      <c r="PMA44" s="1166"/>
      <c r="PMB44" s="1167"/>
      <c r="PMC44" s="1168"/>
      <c r="PMD44" s="1168"/>
      <c r="PME44" s="1166"/>
      <c r="PMF44" s="1167"/>
      <c r="PMG44" s="1168"/>
      <c r="PMH44" s="1168"/>
      <c r="PMI44" s="1166"/>
      <c r="PMJ44" s="1167"/>
      <c r="PMK44" s="1168"/>
      <c r="PML44" s="1168"/>
      <c r="PMM44" s="1166"/>
      <c r="PMN44" s="1167"/>
      <c r="PMO44" s="1168"/>
      <c r="PMP44" s="1168"/>
      <c r="PMQ44" s="1166"/>
      <c r="PMR44" s="1167"/>
      <c r="PMS44" s="1168"/>
      <c r="PMT44" s="1168"/>
      <c r="PMU44" s="1166"/>
      <c r="PMV44" s="1167"/>
      <c r="PMW44" s="1168"/>
      <c r="PMX44" s="1168"/>
      <c r="PMY44" s="1166"/>
      <c r="PMZ44" s="1167"/>
      <c r="PNA44" s="1168"/>
      <c r="PNB44" s="1168"/>
      <c r="PNC44" s="1166"/>
      <c r="PND44" s="1167"/>
      <c r="PNE44" s="1168"/>
      <c r="PNF44" s="1168"/>
      <c r="PNG44" s="1166"/>
      <c r="PNH44" s="1167"/>
      <c r="PNI44" s="1168"/>
      <c r="PNJ44" s="1168"/>
      <c r="PNK44" s="1166"/>
      <c r="PNL44" s="1167"/>
      <c r="PNM44" s="1168"/>
      <c r="PNN44" s="1168"/>
      <c r="PNO44" s="1166"/>
      <c r="PNP44" s="1167"/>
      <c r="PNQ44" s="1168"/>
      <c r="PNR44" s="1168"/>
      <c r="PNS44" s="1166"/>
      <c r="PNT44" s="1167"/>
      <c r="PNU44" s="1168"/>
      <c r="PNV44" s="1168"/>
      <c r="PNW44" s="1166"/>
      <c r="PNX44" s="1167"/>
      <c r="PNY44" s="1168"/>
      <c r="PNZ44" s="1168"/>
      <c r="POA44" s="1166"/>
      <c r="POB44" s="1167"/>
      <c r="POC44" s="1168"/>
      <c r="POD44" s="1168"/>
      <c r="POE44" s="1166"/>
      <c r="POF44" s="1167"/>
      <c r="POG44" s="1168"/>
      <c r="POH44" s="1168"/>
      <c r="POI44" s="1166"/>
      <c r="POJ44" s="1167"/>
      <c r="POK44" s="1168"/>
      <c r="POL44" s="1168"/>
      <c r="POM44" s="1166"/>
      <c r="PON44" s="1167"/>
      <c r="POO44" s="1168"/>
      <c r="POP44" s="1168"/>
      <c r="POQ44" s="1166"/>
      <c r="POR44" s="1167"/>
      <c r="POS44" s="1168"/>
      <c r="POT44" s="1168"/>
      <c r="POU44" s="1166"/>
      <c r="POV44" s="1167"/>
      <c r="POW44" s="1168"/>
      <c r="POX44" s="1168"/>
      <c r="POY44" s="1166"/>
      <c r="POZ44" s="1167"/>
      <c r="PPA44" s="1168"/>
      <c r="PPB44" s="1168"/>
      <c r="PPC44" s="1166"/>
      <c r="PPD44" s="1167"/>
      <c r="PPE44" s="1168"/>
      <c r="PPF44" s="1168"/>
      <c r="PPG44" s="1166"/>
      <c r="PPH44" s="1167"/>
      <c r="PPI44" s="1168"/>
      <c r="PPJ44" s="1168"/>
      <c r="PPK44" s="1166"/>
      <c r="PPL44" s="1167"/>
      <c r="PPM44" s="1168"/>
      <c r="PPN44" s="1168"/>
      <c r="PPO44" s="1166"/>
      <c r="PPP44" s="1167"/>
      <c r="PPQ44" s="1168"/>
      <c r="PPR44" s="1168"/>
      <c r="PPS44" s="1166"/>
      <c r="PPT44" s="1167"/>
      <c r="PPU44" s="1168"/>
      <c r="PPV44" s="1168"/>
      <c r="PPW44" s="1166"/>
      <c r="PPX44" s="1167"/>
      <c r="PPY44" s="1168"/>
      <c r="PPZ44" s="1168"/>
      <c r="PQA44" s="1166"/>
      <c r="PQB44" s="1167"/>
      <c r="PQC44" s="1168"/>
      <c r="PQD44" s="1168"/>
      <c r="PQE44" s="1166"/>
      <c r="PQF44" s="1167"/>
      <c r="PQG44" s="1168"/>
      <c r="PQH44" s="1168"/>
      <c r="PQI44" s="1166"/>
      <c r="PQJ44" s="1167"/>
      <c r="PQK44" s="1168"/>
      <c r="PQL44" s="1168"/>
      <c r="PQM44" s="1166"/>
      <c r="PQN44" s="1167"/>
      <c r="PQO44" s="1168"/>
      <c r="PQP44" s="1168"/>
      <c r="PQQ44" s="1166"/>
      <c r="PQR44" s="1167"/>
      <c r="PQS44" s="1168"/>
      <c r="PQT44" s="1168"/>
      <c r="PQU44" s="1166"/>
      <c r="PQV44" s="1167"/>
      <c r="PQW44" s="1168"/>
      <c r="PQX44" s="1168"/>
      <c r="PQY44" s="1166"/>
      <c r="PQZ44" s="1167"/>
      <c r="PRA44" s="1168"/>
      <c r="PRB44" s="1168"/>
      <c r="PRC44" s="1166"/>
      <c r="PRD44" s="1167"/>
      <c r="PRE44" s="1168"/>
      <c r="PRF44" s="1168"/>
      <c r="PRG44" s="1166"/>
      <c r="PRH44" s="1167"/>
      <c r="PRI44" s="1168"/>
      <c r="PRJ44" s="1168"/>
      <c r="PRK44" s="1166"/>
      <c r="PRL44" s="1167"/>
      <c r="PRM44" s="1168"/>
      <c r="PRN44" s="1168"/>
      <c r="PRO44" s="1166"/>
      <c r="PRP44" s="1167"/>
      <c r="PRQ44" s="1168"/>
      <c r="PRR44" s="1168"/>
      <c r="PRS44" s="1166"/>
      <c r="PRT44" s="1167"/>
      <c r="PRU44" s="1168"/>
      <c r="PRV44" s="1168"/>
      <c r="PRW44" s="1166"/>
      <c r="PRX44" s="1167"/>
      <c r="PRY44" s="1168"/>
      <c r="PRZ44" s="1168"/>
      <c r="PSA44" s="1166"/>
      <c r="PSB44" s="1167"/>
      <c r="PSC44" s="1168"/>
      <c r="PSD44" s="1168"/>
      <c r="PSE44" s="1166"/>
      <c r="PSF44" s="1167"/>
      <c r="PSG44" s="1168"/>
      <c r="PSH44" s="1168"/>
      <c r="PSI44" s="1166"/>
      <c r="PSJ44" s="1167"/>
      <c r="PSK44" s="1168"/>
      <c r="PSL44" s="1168"/>
      <c r="PSM44" s="1166"/>
      <c r="PSN44" s="1167"/>
      <c r="PSO44" s="1168"/>
      <c r="PSP44" s="1168"/>
      <c r="PSQ44" s="1166"/>
      <c r="PSR44" s="1167"/>
      <c r="PSS44" s="1168"/>
      <c r="PST44" s="1168"/>
      <c r="PSU44" s="1166"/>
      <c r="PSV44" s="1167"/>
      <c r="PSW44" s="1168"/>
      <c r="PSX44" s="1168"/>
      <c r="PSY44" s="1166"/>
      <c r="PSZ44" s="1167"/>
      <c r="PTA44" s="1168"/>
      <c r="PTB44" s="1168"/>
      <c r="PTC44" s="1166"/>
      <c r="PTD44" s="1167"/>
      <c r="PTE44" s="1168"/>
      <c r="PTF44" s="1168"/>
      <c r="PTG44" s="1166"/>
      <c r="PTH44" s="1167"/>
      <c r="PTI44" s="1168"/>
      <c r="PTJ44" s="1168"/>
      <c r="PTK44" s="1166"/>
      <c r="PTL44" s="1167"/>
      <c r="PTM44" s="1168"/>
      <c r="PTN44" s="1168"/>
      <c r="PTO44" s="1166"/>
      <c r="PTP44" s="1167"/>
      <c r="PTQ44" s="1168"/>
      <c r="PTR44" s="1168"/>
      <c r="PTS44" s="1166"/>
      <c r="PTT44" s="1167"/>
      <c r="PTU44" s="1168"/>
      <c r="PTV44" s="1168"/>
      <c r="PTW44" s="1166"/>
      <c r="PTX44" s="1167"/>
      <c r="PTY44" s="1168"/>
      <c r="PTZ44" s="1168"/>
      <c r="PUA44" s="1166"/>
      <c r="PUB44" s="1167"/>
      <c r="PUC44" s="1168"/>
      <c r="PUD44" s="1168"/>
      <c r="PUE44" s="1166"/>
      <c r="PUF44" s="1167"/>
      <c r="PUG44" s="1168"/>
      <c r="PUH44" s="1168"/>
      <c r="PUI44" s="1166"/>
      <c r="PUJ44" s="1167"/>
      <c r="PUK44" s="1168"/>
      <c r="PUL44" s="1168"/>
      <c r="PUM44" s="1166"/>
      <c r="PUN44" s="1167"/>
      <c r="PUO44" s="1168"/>
      <c r="PUP44" s="1168"/>
      <c r="PUQ44" s="1166"/>
      <c r="PUR44" s="1167"/>
      <c r="PUS44" s="1168"/>
      <c r="PUT44" s="1168"/>
      <c r="PUU44" s="1166"/>
      <c r="PUV44" s="1167"/>
      <c r="PUW44" s="1168"/>
      <c r="PUX44" s="1168"/>
      <c r="PUY44" s="1166"/>
      <c r="PUZ44" s="1167"/>
      <c r="PVA44" s="1168"/>
      <c r="PVB44" s="1168"/>
      <c r="PVC44" s="1166"/>
      <c r="PVD44" s="1167"/>
      <c r="PVE44" s="1168"/>
      <c r="PVF44" s="1168"/>
      <c r="PVG44" s="1166"/>
      <c r="PVH44" s="1167"/>
      <c r="PVI44" s="1168"/>
      <c r="PVJ44" s="1168"/>
      <c r="PVK44" s="1166"/>
      <c r="PVL44" s="1167"/>
      <c r="PVM44" s="1168"/>
      <c r="PVN44" s="1168"/>
      <c r="PVO44" s="1166"/>
      <c r="PVP44" s="1167"/>
      <c r="PVQ44" s="1168"/>
      <c r="PVR44" s="1168"/>
      <c r="PVS44" s="1166"/>
      <c r="PVT44" s="1167"/>
      <c r="PVU44" s="1168"/>
      <c r="PVV44" s="1168"/>
      <c r="PVW44" s="1166"/>
      <c r="PVX44" s="1167"/>
      <c r="PVY44" s="1168"/>
      <c r="PVZ44" s="1168"/>
      <c r="PWA44" s="1166"/>
      <c r="PWB44" s="1167"/>
      <c r="PWC44" s="1168"/>
      <c r="PWD44" s="1168"/>
      <c r="PWE44" s="1166"/>
      <c r="PWF44" s="1167"/>
      <c r="PWG44" s="1168"/>
      <c r="PWH44" s="1168"/>
      <c r="PWI44" s="1166"/>
      <c r="PWJ44" s="1167"/>
      <c r="PWK44" s="1168"/>
      <c r="PWL44" s="1168"/>
      <c r="PWM44" s="1166"/>
      <c r="PWN44" s="1167"/>
      <c r="PWO44" s="1168"/>
      <c r="PWP44" s="1168"/>
      <c r="PWQ44" s="1166"/>
      <c r="PWR44" s="1167"/>
      <c r="PWS44" s="1168"/>
      <c r="PWT44" s="1168"/>
      <c r="PWU44" s="1166"/>
      <c r="PWV44" s="1167"/>
      <c r="PWW44" s="1168"/>
      <c r="PWX44" s="1168"/>
      <c r="PWY44" s="1166"/>
      <c r="PWZ44" s="1167"/>
      <c r="PXA44" s="1168"/>
      <c r="PXB44" s="1168"/>
      <c r="PXC44" s="1166"/>
      <c r="PXD44" s="1167"/>
      <c r="PXE44" s="1168"/>
      <c r="PXF44" s="1168"/>
      <c r="PXG44" s="1166"/>
      <c r="PXH44" s="1167"/>
      <c r="PXI44" s="1168"/>
      <c r="PXJ44" s="1168"/>
      <c r="PXK44" s="1166"/>
      <c r="PXL44" s="1167"/>
      <c r="PXM44" s="1168"/>
      <c r="PXN44" s="1168"/>
      <c r="PXO44" s="1166"/>
      <c r="PXP44" s="1167"/>
      <c r="PXQ44" s="1168"/>
      <c r="PXR44" s="1168"/>
      <c r="PXS44" s="1166"/>
      <c r="PXT44" s="1167"/>
      <c r="PXU44" s="1168"/>
      <c r="PXV44" s="1168"/>
      <c r="PXW44" s="1166"/>
      <c r="PXX44" s="1167"/>
      <c r="PXY44" s="1168"/>
      <c r="PXZ44" s="1168"/>
      <c r="PYA44" s="1166"/>
      <c r="PYB44" s="1167"/>
      <c r="PYC44" s="1168"/>
      <c r="PYD44" s="1168"/>
      <c r="PYE44" s="1166"/>
      <c r="PYF44" s="1167"/>
      <c r="PYG44" s="1168"/>
      <c r="PYH44" s="1168"/>
      <c r="PYI44" s="1166"/>
      <c r="PYJ44" s="1167"/>
      <c r="PYK44" s="1168"/>
      <c r="PYL44" s="1168"/>
      <c r="PYM44" s="1166"/>
      <c r="PYN44" s="1167"/>
      <c r="PYO44" s="1168"/>
      <c r="PYP44" s="1168"/>
      <c r="PYQ44" s="1166"/>
      <c r="PYR44" s="1167"/>
      <c r="PYS44" s="1168"/>
      <c r="PYT44" s="1168"/>
      <c r="PYU44" s="1166"/>
      <c r="PYV44" s="1167"/>
      <c r="PYW44" s="1168"/>
      <c r="PYX44" s="1168"/>
      <c r="PYY44" s="1166"/>
      <c r="PYZ44" s="1167"/>
      <c r="PZA44" s="1168"/>
      <c r="PZB44" s="1168"/>
      <c r="PZC44" s="1166"/>
      <c r="PZD44" s="1167"/>
      <c r="PZE44" s="1168"/>
      <c r="PZF44" s="1168"/>
      <c r="PZG44" s="1166"/>
      <c r="PZH44" s="1167"/>
      <c r="PZI44" s="1168"/>
      <c r="PZJ44" s="1168"/>
      <c r="PZK44" s="1166"/>
      <c r="PZL44" s="1167"/>
      <c r="PZM44" s="1168"/>
      <c r="PZN44" s="1168"/>
      <c r="PZO44" s="1166"/>
      <c r="PZP44" s="1167"/>
      <c r="PZQ44" s="1168"/>
      <c r="PZR44" s="1168"/>
      <c r="PZS44" s="1166"/>
      <c r="PZT44" s="1167"/>
      <c r="PZU44" s="1168"/>
      <c r="PZV44" s="1168"/>
      <c r="PZW44" s="1166"/>
      <c r="PZX44" s="1167"/>
      <c r="PZY44" s="1168"/>
      <c r="PZZ44" s="1168"/>
      <c r="QAA44" s="1166"/>
      <c r="QAB44" s="1167"/>
      <c r="QAC44" s="1168"/>
      <c r="QAD44" s="1168"/>
      <c r="QAE44" s="1166"/>
      <c r="QAF44" s="1167"/>
      <c r="QAG44" s="1168"/>
      <c r="QAH44" s="1168"/>
      <c r="QAI44" s="1166"/>
      <c r="QAJ44" s="1167"/>
      <c r="QAK44" s="1168"/>
      <c r="QAL44" s="1168"/>
      <c r="QAM44" s="1166"/>
      <c r="QAN44" s="1167"/>
      <c r="QAO44" s="1168"/>
      <c r="QAP44" s="1168"/>
      <c r="QAQ44" s="1166"/>
      <c r="QAR44" s="1167"/>
      <c r="QAS44" s="1168"/>
      <c r="QAT44" s="1168"/>
      <c r="QAU44" s="1166"/>
      <c r="QAV44" s="1167"/>
      <c r="QAW44" s="1168"/>
      <c r="QAX44" s="1168"/>
      <c r="QAY44" s="1166"/>
      <c r="QAZ44" s="1167"/>
      <c r="QBA44" s="1168"/>
      <c r="QBB44" s="1168"/>
      <c r="QBC44" s="1166"/>
      <c r="QBD44" s="1167"/>
      <c r="QBE44" s="1168"/>
      <c r="QBF44" s="1168"/>
      <c r="QBG44" s="1166"/>
      <c r="QBH44" s="1167"/>
      <c r="QBI44" s="1168"/>
      <c r="QBJ44" s="1168"/>
      <c r="QBK44" s="1166"/>
      <c r="QBL44" s="1167"/>
      <c r="QBM44" s="1168"/>
      <c r="QBN44" s="1168"/>
      <c r="QBO44" s="1166"/>
      <c r="QBP44" s="1167"/>
      <c r="QBQ44" s="1168"/>
      <c r="QBR44" s="1168"/>
      <c r="QBS44" s="1166"/>
      <c r="QBT44" s="1167"/>
      <c r="QBU44" s="1168"/>
      <c r="QBV44" s="1168"/>
      <c r="QBW44" s="1166"/>
      <c r="QBX44" s="1167"/>
      <c r="QBY44" s="1168"/>
      <c r="QBZ44" s="1168"/>
      <c r="QCA44" s="1166"/>
      <c r="QCB44" s="1167"/>
      <c r="QCC44" s="1168"/>
      <c r="QCD44" s="1168"/>
      <c r="QCE44" s="1166"/>
      <c r="QCF44" s="1167"/>
      <c r="QCG44" s="1168"/>
      <c r="QCH44" s="1168"/>
      <c r="QCI44" s="1166"/>
      <c r="QCJ44" s="1167"/>
      <c r="QCK44" s="1168"/>
      <c r="QCL44" s="1168"/>
      <c r="QCM44" s="1166"/>
      <c r="QCN44" s="1167"/>
      <c r="QCO44" s="1168"/>
      <c r="QCP44" s="1168"/>
      <c r="QCQ44" s="1166"/>
      <c r="QCR44" s="1167"/>
      <c r="QCS44" s="1168"/>
      <c r="QCT44" s="1168"/>
      <c r="QCU44" s="1166"/>
      <c r="QCV44" s="1167"/>
      <c r="QCW44" s="1168"/>
      <c r="QCX44" s="1168"/>
      <c r="QCY44" s="1166"/>
      <c r="QCZ44" s="1167"/>
      <c r="QDA44" s="1168"/>
      <c r="QDB44" s="1168"/>
      <c r="QDC44" s="1166"/>
      <c r="QDD44" s="1167"/>
      <c r="QDE44" s="1168"/>
      <c r="QDF44" s="1168"/>
      <c r="QDG44" s="1166"/>
      <c r="QDH44" s="1167"/>
      <c r="QDI44" s="1168"/>
      <c r="QDJ44" s="1168"/>
      <c r="QDK44" s="1166"/>
      <c r="QDL44" s="1167"/>
      <c r="QDM44" s="1168"/>
      <c r="QDN44" s="1168"/>
      <c r="QDO44" s="1166"/>
      <c r="QDP44" s="1167"/>
      <c r="QDQ44" s="1168"/>
      <c r="QDR44" s="1168"/>
      <c r="QDS44" s="1166"/>
      <c r="QDT44" s="1167"/>
      <c r="QDU44" s="1168"/>
      <c r="QDV44" s="1168"/>
      <c r="QDW44" s="1166"/>
      <c r="QDX44" s="1167"/>
      <c r="QDY44" s="1168"/>
      <c r="QDZ44" s="1168"/>
      <c r="QEA44" s="1166"/>
      <c r="QEB44" s="1167"/>
      <c r="QEC44" s="1168"/>
      <c r="QED44" s="1168"/>
      <c r="QEE44" s="1166"/>
      <c r="QEF44" s="1167"/>
      <c r="QEG44" s="1168"/>
      <c r="QEH44" s="1168"/>
      <c r="QEI44" s="1166"/>
      <c r="QEJ44" s="1167"/>
      <c r="QEK44" s="1168"/>
      <c r="QEL44" s="1168"/>
      <c r="QEM44" s="1166"/>
      <c r="QEN44" s="1167"/>
      <c r="QEO44" s="1168"/>
      <c r="QEP44" s="1168"/>
      <c r="QEQ44" s="1166"/>
      <c r="QER44" s="1167"/>
      <c r="QES44" s="1168"/>
      <c r="QET44" s="1168"/>
      <c r="QEU44" s="1166"/>
      <c r="QEV44" s="1167"/>
      <c r="QEW44" s="1168"/>
      <c r="QEX44" s="1168"/>
      <c r="QEY44" s="1166"/>
      <c r="QEZ44" s="1167"/>
      <c r="QFA44" s="1168"/>
      <c r="QFB44" s="1168"/>
      <c r="QFC44" s="1166"/>
      <c r="QFD44" s="1167"/>
      <c r="QFE44" s="1168"/>
      <c r="QFF44" s="1168"/>
      <c r="QFG44" s="1166"/>
      <c r="QFH44" s="1167"/>
      <c r="QFI44" s="1168"/>
      <c r="QFJ44" s="1168"/>
      <c r="QFK44" s="1166"/>
      <c r="QFL44" s="1167"/>
      <c r="QFM44" s="1168"/>
      <c r="QFN44" s="1168"/>
      <c r="QFO44" s="1166"/>
      <c r="QFP44" s="1167"/>
      <c r="QFQ44" s="1168"/>
      <c r="QFR44" s="1168"/>
      <c r="QFS44" s="1166"/>
      <c r="QFT44" s="1167"/>
      <c r="QFU44" s="1168"/>
      <c r="QFV44" s="1168"/>
      <c r="QFW44" s="1166"/>
      <c r="QFX44" s="1167"/>
      <c r="QFY44" s="1168"/>
      <c r="QFZ44" s="1168"/>
      <c r="QGA44" s="1166"/>
      <c r="QGB44" s="1167"/>
      <c r="QGC44" s="1168"/>
      <c r="QGD44" s="1168"/>
      <c r="QGE44" s="1166"/>
      <c r="QGF44" s="1167"/>
      <c r="QGG44" s="1168"/>
      <c r="QGH44" s="1168"/>
      <c r="QGI44" s="1166"/>
      <c r="QGJ44" s="1167"/>
      <c r="QGK44" s="1168"/>
      <c r="QGL44" s="1168"/>
      <c r="QGM44" s="1166"/>
      <c r="QGN44" s="1167"/>
      <c r="QGO44" s="1168"/>
      <c r="QGP44" s="1168"/>
      <c r="QGQ44" s="1166"/>
      <c r="QGR44" s="1167"/>
      <c r="QGS44" s="1168"/>
      <c r="QGT44" s="1168"/>
      <c r="QGU44" s="1166"/>
      <c r="QGV44" s="1167"/>
      <c r="QGW44" s="1168"/>
      <c r="QGX44" s="1168"/>
      <c r="QGY44" s="1166"/>
      <c r="QGZ44" s="1167"/>
      <c r="QHA44" s="1168"/>
      <c r="QHB44" s="1168"/>
      <c r="QHC44" s="1166"/>
      <c r="QHD44" s="1167"/>
      <c r="QHE44" s="1168"/>
      <c r="QHF44" s="1168"/>
      <c r="QHG44" s="1166"/>
      <c r="QHH44" s="1167"/>
      <c r="QHI44" s="1168"/>
      <c r="QHJ44" s="1168"/>
      <c r="QHK44" s="1166"/>
      <c r="QHL44" s="1167"/>
      <c r="QHM44" s="1168"/>
      <c r="QHN44" s="1168"/>
      <c r="QHO44" s="1166"/>
      <c r="QHP44" s="1167"/>
      <c r="QHQ44" s="1168"/>
      <c r="QHR44" s="1168"/>
      <c r="QHS44" s="1166"/>
      <c r="QHT44" s="1167"/>
      <c r="QHU44" s="1168"/>
      <c r="QHV44" s="1168"/>
      <c r="QHW44" s="1166"/>
      <c r="QHX44" s="1167"/>
      <c r="QHY44" s="1168"/>
      <c r="QHZ44" s="1168"/>
      <c r="QIA44" s="1166"/>
      <c r="QIB44" s="1167"/>
      <c r="QIC44" s="1168"/>
      <c r="QID44" s="1168"/>
      <c r="QIE44" s="1166"/>
      <c r="QIF44" s="1167"/>
      <c r="QIG44" s="1168"/>
      <c r="QIH44" s="1168"/>
      <c r="QII44" s="1166"/>
      <c r="QIJ44" s="1167"/>
      <c r="QIK44" s="1168"/>
      <c r="QIL44" s="1168"/>
      <c r="QIM44" s="1166"/>
      <c r="QIN44" s="1167"/>
      <c r="QIO44" s="1168"/>
      <c r="QIP44" s="1168"/>
      <c r="QIQ44" s="1166"/>
      <c r="QIR44" s="1167"/>
      <c r="QIS44" s="1168"/>
      <c r="QIT44" s="1168"/>
      <c r="QIU44" s="1166"/>
      <c r="QIV44" s="1167"/>
      <c r="QIW44" s="1168"/>
      <c r="QIX44" s="1168"/>
      <c r="QIY44" s="1166"/>
      <c r="QIZ44" s="1167"/>
      <c r="QJA44" s="1168"/>
      <c r="QJB44" s="1168"/>
      <c r="QJC44" s="1166"/>
      <c r="QJD44" s="1167"/>
      <c r="QJE44" s="1168"/>
      <c r="QJF44" s="1168"/>
      <c r="QJG44" s="1166"/>
      <c r="QJH44" s="1167"/>
      <c r="QJI44" s="1168"/>
      <c r="QJJ44" s="1168"/>
      <c r="QJK44" s="1166"/>
      <c r="QJL44" s="1167"/>
      <c r="QJM44" s="1168"/>
      <c r="QJN44" s="1168"/>
      <c r="QJO44" s="1166"/>
      <c r="QJP44" s="1167"/>
      <c r="QJQ44" s="1168"/>
      <c r="QJR44" s="1168"/>
      <c r="QJS44" s="1166"/>
      <c r="QJT44" s="1167"/>
      <c r="QJU44" s="1168"/>
      <c r="QJV44" s="1168"/>
      <c r="QJW44" s="1166"/>
      <c r="QJX44" s="1167"/>
      <c r="QJY44" s="1168"/>
      <c r="QJZ44" s="1168"/>
      <c r="QKA44" s="1166"/>
      <c r="QKB44" s="1167"/>
      <c r="QKC44" s="1168"/>
      <c r="QKD44" s="1168"/>
      <c r="QKE44" s="1166"/>
      <c r="QKF44" s="1167"/>
      <c r="QKG44" s="1168"/>
      <c r="QKH44" s="1168"/>
      <c r="QKI44" s="1166"/>
      <c r="QKJ44" s="1167"/>
      <c r="QKK44" s="1168"/>
      <c r="QKL44" s="1168"/>
      <c r="QKM44" s="1166"/>
      <c r="QKN44" s="1167"/>
      <c r="QKO44" s="1168"/>
      <c r="QKP44" s="1168"/>
      <c r="QKQ44" s="1166"/>
      <c r="QKR44" s="1167"/>
      <c r="QKS44" s="1168"/>
      <c r="QKT44" s="1168"/>
      <c r="QKU44" s="1166"/>
      <c r="QKV44" s="1167"/>
      <c r="QKW44" s="1168"/>
      <c r="QKX44" s="1168"/>
      <c r="QKY44" s="1166"/>
      <c r="QKZ44" s="1167"/>
      <c r="QLA44" s="1168"/>
      <c r="QLB44" s="1168"/>
      <c r="QLC44" s="1166"/>
      <c r="QLD44" s="1167"/>
      <c r="QLE44" s="1168"/>
      <c r="QLF44" s="1168"/>
      <c r="QLG44" s="1166"/>
      <c r="QLH44" s="1167"/>
      <c r="QLI44" s="1168"/>
      <c r="QLJ44" s="1168"/>
      <c r="QLK44" s="1166"/>
      <c r="QLL44" s="1167"/>
      <c r="QLM44" s="1168"/>
      <c r="QLN44" s="1168"/>
      <c r="QLO44" s="1166"/>
      <c r="QLP44" s="1167"/>
      <c r="QLQ44" s="1168"/>
      <c r="QLR44" s="1168"/>
      <c r="QLS44" s="1166"/>
      <c r="QLT44" s="1167"/>
      <c r="QLU44" s="1168"/>
      <c r="QLV44" s="1168"/>
      <c r="QLW44" s="1166"/>
      <c r="QLX44" s="1167"/>
      <c r="QLY44" s="1168"/>
      <c r="QLZ44" s="1168"/>
      <c r="QMA44" s="1166"/>
      <c r="QMB44" s="1167"/>
      <c r="QMC44" s="1168"/>
      <c r="QMD44" s="1168"/>
      <c r="QME44" s="1166"/>
      <c r="QMF44" s="1167"/>
      <c r="QMG44" s="1168"/>
      <c r="QMH44" s="1168"/>
      <c r="QMI44" s="1166"/>
      <c r="QMJ44" s="1167"/>
      <c r="QMK44" s="1168"/>
      <c r="QML44" s="1168"/>
      <c r="QMM44" s="1166"/>
      <c r="QMN44" s="1167"/>
      <c r="QMO44" s="1168"/>
      <c r="QMP44" s="1168"/>
      <c r="QMQ44" s="1166"/>
      <c r="QMR44" s="1167"/>
      <c r="QMS44" s="1168"/>
      <c r="QMT44" s="1168"/>
      <c r="QMU44" s="1166"/>
      <c r="QMV44" s="1167"/>
      <c r="QMW44" s="1168"/>
      <c r="QMX44" s="1168"/>
      <c r="QMY44" s="1166"/>
      <c r="QMZ44" s="1167"/>
      <c r="QNA44" s="1168"/>
      <c r="QNB44" s="1168"/>
      <c r="QNC44" s="1166"/>
      <c r="QND44" s="1167"/>
      <c r="QNE44" s="1168"/>
      <c r="QNF44" s="1168"/>
      <c r="QNG44" s="1166"/>
      <c r="QNH44" s="1167"/>
      <c r="QNI44" s="1168"/>
      <c r="QNJ44" s="1168"/>
      <c r="QNK44" s="1166"/>
      <c r="QNL44" s="1167"/>
      <c r="QNM44" s="1168"/>
      <c r="QNN44" s="1168"/>
      <c r="QNO44" s="1166"/>
      <c r="QNP44" s="1167"/>
      <c r="QNQ44" s="1168"/>
      <c r="QNR44" s="1168"/>
      <c r="QNS44" s="1166"/>
      <c r="QNT44" s="1167"/>
      <c r="QNU44" s="1168"/>
      <c r="QNV44" s="1168"/>
      <c r="QNW44" s="1166"/>
      <c r="QNX44" s="1167"/>
      <c r="QNY44" s="1168"/>
      <c r="QNZ44" s="1168"/>
      <c r="QOA44" s="1166"/>
      <c r="QOB44" s="1167"/>
      <c r="QOC44" s="1168"/>
      <c r="QOD44" s="1168"/>
      <c r="QOE44" s="1166"/>
      <c r="QOF44" s="1167"/>
      <c r="QOG44" s="1168"/>
      <c r="QOH44" s="1168"/>
      <c r="QOI44" s="1166"/>
      <c r="QOJ44" s="1167"/>
      <c r="QOK44" s="1168"/>
      <c r="QOL44" s="1168"/>
      <c r="QOM44" s="1166"/>
      <c r="QON44" s="1167"/>
      <c r="QOO44" s="1168"/>
      <c r="QOP44" s="1168"/>
      <c r="QOQ44" s="1166"/>
      <c r="QOR44" s="1167"/>
      <c r="QOS44" s="1168"/>
      <c r="QOT44" s="1168"/>
      <c r="QOU44" s="1166"/>
      <c r="QOV44" s="1167"/>
      <c r="QOW44" s="1168"/>
      <c r="QOX44" s="1168"/>
      <c r="QOY44" s="1166"/>
      <c r="QOZ44" s="1167"/>
      <c r="QPA44" s="1168"/>
      <c r="QPB44" s="1168"/>
      <c r="QPC44" s="1166"/>
      <c r="QPD44" s="1167"/>
      <c r="QPE44" s="1168"/>
      <c r="QPF44" s="1168"/>
      <c r="QPG44" s="1166"/>
      <c r="QPH44" s="1167"/>
      <c r="QPI44" s="1168"/>
      <c r="QPJ44" s="1168"/>
      <c r="QPK44" s="1166"/>
      <c r="QPL44" s="1167"/>
      <c r="QPM44" s="1168"/>
      <c r="QPN44" s="1168"/>
      <c r="QPO44" s="1166"/>
      <c r="QPP44" s="1167"/>
      <c r="QPQ44" s="1168"/>
      <c r="QPR44" s="1168"/>
      <c r="QPS44" s="1166"/>
      <c r="QPT44" s="1167"/>
      <c r="QPU44" s="1168"/>
      <c r="QPV44" s="1168"/>
      <c r="QPW44" s="1166"/>
      <c r="QPX44" s="1167"/>
      <c r="QPY44" s="1168"/>
      <c r="QPZ44" s="1168"/>
      <c r="QQA44" s="1166"/>
      <c r="QQB44" s="1167"/>
      <c r="QQC44" s="1168"/>
      <c r="QQD44" s="1168"/>
      <c r="QQE44" s="1166"/>
      <c r="QQF44" s="1167"/>
      <c r="QQG44" s="1168"/>
      <c r="QQH44" s="1168"/>
      <c r="QQI44" s="1166"/>
      <c r="QQJ44" s="1167"/>
      <c r="QQK44" s="1168"/>
      <c r="QQL44" s="1168"/>
      <c r="QQM44" s="1166"/>
      <c r="QQN44" s="1167"/>
      <c r="QQO44" s="1168"/>
      <c r="QQP44" s="1168"/>
      <c r="QQQ44" s="1166"/>
      <c r="QQR44" s="1167"/>
      <c r="QQS44" s="1168"/>
      <c r="QQT44" s="1168"/>
      <c r="QQU44" s="1166"/>
      <c r="QQV44" s="1167"/>
      <c r="QQW44" s="1168"/>
      <c r="QQX44" s="1168"/>
      <c r="QQY44" s="1166"/>
      <c r="QQZ44" s="1167"/>
      <c r="QRA44" s="1168"/>
      <c r="QRB44" s="1168"/>
      <c r="QRC44" s="1166"/>
      <c r="QRD44" s="1167"/>
      <c r="QRE44" s="1168"/>
      <c r="QRF44" s="1168"/>
      <c r="QRG44" s="1166"/>
      <c r="QRH44" s="1167"/>
      <c r="QRI44" s="1168"/>
      <c r="QRJ44" s="1168"/>
      <c r="QRK44" s="1166"/>
      <c r="QRL44" s="1167"/>
      <c r="QRM44" s="1168"/>
      <c r="QRN44" s="1168"/>
      <c r="QRO44" s="1166"/>
      <c r="QRP44" s="1167"/>
      <c r="QRQ44" s="1168"/>
      <c r="QRR44" s="1168"/>
      <c r="QRS44" s="1166"/>
      <c r="QRT44" s="1167"/>
      <c r="QRU44" s="1168"/>
      <c r="QRV44" s="1168"/>
      <c r="QRW44" s="1166"/>
      <c r="QRX44" s="1167"/>
      <c r="QRY44" s="1168"/>
      <c r="QRZ44" s="1168"/>
      <c r="QSA44" s="1166"/>
      <c r="QSB44" s="1167"/>
      <c r="QSC44" s="1168"/>
      <c r="QSD44" s="1168"/>
      <c r="QSE44" s="1166"/>
      <c r="QSF44" s="1167"/>
      <c r="QSG44" s="1168"/>
      <c r="QSH44" s="1168"/>
      <c r="QSI44" s="1166"/>
      <c r="QSJ44" s="1167"/>
      <c r="QSK44" s="1168"/>
      <c r="QSL44" s="1168"/>
      <c r="QSM44" s="1166"/>
      <c r="QSN44" s="1167"/>
      <c r="QSO44" s="1168"/>
      <c r="QSP44" s="1168"/>
      <c r="QSQ44" s="1166"/>
      <c r="QSR44" s="1167"/>
      <c r="QSS44" s="1168"/>
      <c r="QST44" s="1168"/>
      <c r="QSU44" s="1166"/>
      <c r="QSV44" s="1167"/>
      <c r="QSW44" s="1168"/>
      <c r="QSX44" s="1168"/>
      <c r="QSY44" s="1166"/>
      <c r="QSZ44" s="1167"/>
      <c r="QTA44" s="1168"/>
      <c r="QTB44" s="1168"/>
      <c r="QTC44" s="1166"/>
      <c r="QTD44" s="1167"/>
      <c r="QTE44" s="1168"/>
      <c r="QTF44" s="1168"/>
      <c r="QTG44" s="1166"/>
      <c r="QTH44" s="1167"/>
      <c r="QTI44" s="1168"/>
      <c r="QTJ44" s="1168"/>
      <c r="QTK44" s="1166"/>
      <c r="QTL44" s="1167"/>
      <c r="QTM44" s="1168"/>
      <c r="QTN44" s="1168"/>
      <c r="QTO44" s="1166"/>
      <c r="QTP44" s="1167"/>
      <c r="QTQ44" s="1168"/>
      <c r="QTR44" s="1168"/>
      <c r="QTS44" s="1166"/>
      <c r="QTT44" s="1167"/>
      <c r="QTU44" s="1168"/>
      <c r="QTV44" s="1168"/>
      <c r="QTW44" s="1166"/>
      <c r="QTX44" s="1167"/>
      <c r="QTY44" s="1168"/>
      <c r="QTZ44" s="1168"/>
      <c r="QUA44" s="1166"/>
      <c r="QUB44" s="1167"/>
      <c r="QUC44" s="1168"/>
      <c r="QUD44" s="1168"/>
      <c r="QUE44" s="1166"/>
      <c r="QUF44" s="1167"/>
      <c r="QUG44" s="1168"/>
      <c r="QUH44" s="1168"/>
      <c r="QUI44" s="1166"/>
      <c r="QUJ44" s="1167"/>
      <c r="QUK44" s="1168"/>
      <c r="QUL44" s="1168"/>
      <c r="QUM44" s="1166"/>
      <c r="QUN44" s="1167"/>
      <c r="QUO44" s="1168"/>
      <c r="QUP44" s="1168"/>
      <c r="QUQ44" s="1166"/>
      <c r="QUR44" s="1167"/>
      <c r="QUS44" s="1168"/>
      <c r="QUT44" s="1168"/>
      <c r="QUU44" s="1166"/>
      <c r="QUV44" s="1167"/>
      <c r="QUW44" s="1168"/>
      <c r="QUX44" s="1168"/>
      <c r="QUY44" s="1166"/>
      <c r="QUZ44" s="1167"/>
      <c r="QVA44" s="1168"/>
      <c r="QVB44" s="1168"/>
      <c r="QVC44" s="1166"/>
      <c r="QVD44" s="1167"/>
      <c r="QVE44" s="1168"/>
      <c r="QVF44" s="1168"/>
      <c r="QVG44" s="1166"/>
      <c r="QVH44" s="1167"/>
      <c r="QVI44" s="1168"/>
      <c r="QVJ44" s="1168"/>
      <c r="QVK44" s="1166"/>
      <c r="QVL44" s="1167"/>
      <c r="QVM44" s="1168"/>
      <c r="QVN44" s="1168"/>
      <c r="QVO44" s="1166"/>
      <c r="QVP44" s="1167"/>
      <c r="QVQ44" s="1168"/>
      <c r="QVR44" s="1168"/>
      <c r="QVS44" s="1166"/>
      <c r="QVT44" s="1167"/>
      <c r="QVU44" s="1168"/>
      <c r="QVV44" s="1168"/>
      <c r="QVW44" s="1166"/>
      <c r="QVX44" s="1167"/>
      <c r="QVY44" s="1168"/>
      <c r="QVZ44" s="1168"/>
      <c r="QWA44" s="1166"/>
      <c r="QWB44" s="1167"/>
      <c r="QWC44" s="1168"/>
      <c r="QWD44" s="1168"/>
      <c r="QWE44" s="1166"/>
      <c r="QWF44" s="1167"/>
      <c r="QWG44" s="1168"/>
      <c r="QWH44" s="1168"/>
      <c r="QWI44" s="1166"/>
      <c r="QWJ44" s="1167"/>
      <c r="QWK44" s="1168"/>
      <c r="QWL44" s="1168"/>
      <c r="QWM44" s="1166"/>
      <c r="QWN44" s="1167"/>
      <c r="QWO44" s="1168"/>
      <c r="QWP44" s="1168"/>
      <c r="QWQ44" s="1166"/>
      <c r="QWR44" s="1167"/>
      <c r="QWS44" s="1168"/>
      <c r="QWT44" s="1168"/>
      <c r="QWU44" s="1166"/>
      <c r="QWV44" s="1167"/>
      <c r="QWW44" s="1168"/>
      <c r="QWX44" s="1168"/>
      <c r="QWY44" s="1166"/>
      <c r="QWZ44" s="1167"/>
      <c r="QXA44" s="1168"/>
      <c r="QXB44" s="1168"/>
      <c r="QXC44" s="1166"/>
      <c r="QXD44" s="1167"/>
      <c r="QXE44" s="1168"/>
      <c r="QXF44" s="1168"/>
      <c r="QXG44" s="1166"/>
      <c r="QXH44" s="1167"/>
      <c r="QXI44" s="1168"/>
      <c r="QXJ44" s="1168"/>
      <c r="QXK44" s="1166"/>
      <c r="QXL44" s="1167"/>
      <c r="QXM44" s="1168"/>
      <c r="QXN44" s="1168"/>
      <c r="QXO44" s="1166"/>
      <c r="QXP44" s="1167"/>
      <c r="QXQ44" s="1168"/>
      <c r="QXR44" s="1168"/>
      <c r="QXS44" s="1166"/>
      <c r="QXT44" s="1167"/>
      <c r="QXU44" s="1168"/>
      <c r="QXV44" s="1168"/>
      <c r="QXW44" s="1166"/>
      <c r="QXX44" s="1167"/>
      <c r="QXY44" s="1168"/>
      <c r="QXZ44" s="1168"/>
      <c r="QYA44" s="1166"/>
      <c r="QYB44" s="1167"/>
      <c r="QYC44" s="1168"/>
      <c r="QYD44" s="1168"/>
      <c r="QYE44" s="1166"/>
      <c r="QYF44" s="1167"/>
      <c r="QYG44" s="1168"/>
      <c r="QYH44" s="1168"/>
      <c r="QYI44" s="1166"/>
      <c r="QYJ44" s="1167"/>
      <c r="QYK44" s="1168"/>
      <c r="QYL44" s="1168"/>
      <c r="QYM44" s="1166"/>
      <c r="QYN44" s="1167"/>
      <c r="QYO44" s="1168"/>
      <c r="QYP44" s="1168"/>
      <c r="QYQ44" s="1166"/>
      <c r="QYR44" s="1167"/>
      <c r="QYS44" s="1168"/>
      <c r="QYT44" s="1168"/>
      <c r="QYU44" s="1166"/>
      <c r="QYV44" s="1167"/>
      <c r="QYW44" s="1168"/>
      <c r="QYX44" s="1168"/>
      <c r="QYY44" s="1166"/>
      <c r="QYZ44" s="1167"/>
      <c r="QZA44" s="1168"/>
      <c r="QZB44" s="1168"/>
      <c r="QZC44" s="1166"/>
      <c r="QZD44" s="1167"/>
      <c r="QZE44" s="1168"/>
      <c r="QZF44" s="1168"/>
      <c r="QZG44" s="1166"/>
      <c r="QZH44" s="1167"/>
      <c r="QZI44" s="1168"/>
      <c r="QZJ44" s="1168"/>
      <c r="QZK44" s="1166"/>
      <c r="QZL44" s="1167"/>
      <c r="QZM44" s="1168"/>
      <c r="QZN44" s="1168"/>
      <c r="QZO44" s="1166"/>
      <c r="QZP44" s="1167"/>
      <c r="QZQ44" s="1168"/>
      <c r="QZR44" s="1168"/>
      <c r="QZS44" s="1166"/>
      <c r="QZT44" s="1167"/>
      <c r="QZU44" s="1168"/>
      <c r="QZV44" s="1168"/>
      <c r="QZW44" s="1166"/>
      <c r="QZX44" s="1167"/>
      <c r="QZY44" s="1168"/>
      <c r="QZZ44" s="1168"/>
      <c r="RAA44" s="1166"/>
      <c r="RAB44" s="1167"/>
      <c r="RAC44" s="1168"/>
      <c r="RAD44" s="1168"/>
      <c r="RAE44" s="1166"/>
      <c r="RAF44" s="1167"/>
      <c r="RAG44" s="1168"/>
      <c r="RAH44" s="1168"/>
      <c r="RAI44" s="1166"/>
      <c r="RAJ44" s="1167"/>
      <c r="RAK44" s="1168"/>
      <c r="RAL44" s="1168"/>
      <c r="RAM44" s="1166"/>
      <c r="RAN44" s="1167"/>
      <c r="RAO44" s="1168"/>
      <c r="RAP44" s="1168"/>
      <c r="RAQ44" s="1166"/>
      <c r="RAR44" s="1167"/>
      <c r="RAS44" s="1168"/>
      <c r="RAT44" s="1168"/>
      <c r="RAU44" s="1166"/>
      <c r="RAV44" s="1167"/>
      <c r="RAW44" s="1168"/>
      <c r="RAX44" s="1168"/>
      <c r="RAY44" s="1166"/>
      <c r="RAZ44" s="1167"/>
      <c r="RBA44" s="1168"/>
      <c r="RBB44" s="1168"/>
      <c r="RBC44" s="1166"/>
      <c r="RBD44" s="1167"/>
      <c r="RBE44" s="1168"/>
      <c r="RBF44" s="1168"/>
      <c r="RBG44" s="1166"/>
      <c r="RBH44" s="1167"/>
      <c r="RBI44" s="1168"/>
      <c r="RBJ44" s="1168"/>
      <c r="RBK44" s="1166"/>
      <c r="RBL44" s="1167"/>
      <c r="RBM44" s="1168"/>
      <c r="RBN44" s="1168"/>
      <c r="RBO44" s="1166"/>
      <c r="RBP44" s="1167"/>
      <c r="RBQ44" s="1168"/>
      <c r="RBR44" s="1168"/>
      <c r="RBS44" s="1166"/>
      <c r="RBT44" s="1167"/>
      <c r="RBU44" s="1168"/>
      <c r="RBV44" s="1168"/>
      <c r="RBW44" s="1166"/>
      <c r="RBX44" s="1167"/>
      <c r="RBY44" s="1168"/>
      <c r="RBZ44" s="1168"/>
      <c r="RCA44" s="1166"/>
      <c r="RCB44" s="1167"/>
      <c r="RCC44" s="1168"/>
      <c r="RCD44" s="1168"/>
      <c r="RCE44" s="1166"/>
      <c r="RCF44" s="1167"/>
      <c r="RCG44" s="1168"/>
      <c r="RCH44" s="1168"/>
      <c r="RCI44" s="1166"/>
      <c r="RCJ44" s="1167"/>
      <c r="RCK44" s="1168"/>
      <c r="RCL44" s="1168"/>
      <c r="RCM44" s="1166"/>
      <c r="RCN44" s="1167"/>
      <c r="RCO44" s="1168"/>
      <c r="RCP44" s="1168"/>
      <c r="RCQ44" s="1166"/>
      <c r="RCR44" s="1167"/>
      <c r="RCS44" s="1168"/>
      <c r="RCT44" s="1168"/>
      <c r="RCU44" s="1166"/>
      <c r="RCV44" s="1167"/>
      <c r="RCW44" s="1168"/>
      <c r="RCX44" s="1168"/>
      <c r="RCY44" s="1166"/>
      <c r="RCZ44" s="1167"/>
      <c r="RDA44" s="1168"/>
      <c r="RDB44" s="1168"/>
      <c r="RDC44" s="1166"/>
      <c r="RDD44" s="1167"/>
      <c r="RDE44" s="1168"/>
      <c r="RDF44" s="1168"/>
      <c r="RDG44" s="1166"/>
      <c r="RDH44" s="1167"/>
      <c r="RDI44" s="1168"/>
      <c r="RDJ44" s="1168"/>
      <c r="RDK44" s="1166"/>
      <c r="RDL44" s="1167"/>
      <c r="RDM44" s="1168"/>
      <c r="RDN44" s="1168"/>
      <c r="RDO44" s="1166"/>
      <c r="RDP44" s="1167"/>
      <c r="RDQ44" s="1168"/>
      <c r="RDR44" s="1168"/>
      <c r="RDS44" s="1166"/>
      <c r="RDT44" s="1167"/>
      <c r="RDU44" s="1168"/>
      <c r="RDV44" s="1168"/>
      <c r="RDW44" s="1166"/>
      <c r="RDX44" s="1167"/>
      <c r="RDY44" s="1168"/>
      <c r="RDZ44" s="1168"/>
      <c r="REA44" s="1166"/>
      <c r="REB44" s="1167"/>
      <c r="REC44" s="1168"/>
      <c r="RED44" s="1168"/>
      <c r="REE44" s="1166"/>
      <c r="REF44" s="1167"/>
      <c r="REG44" s="1168"/>
      <c r="REH44" s="1168"/>
      <c r="REI44" s="1166"/>
      <c r="REJ44" s="1167"/>
      <c r="REK44" s="1168"/>
      <c r="REL44" s="1168"/>
      <c r="REM44" s="1166"/>
      <c r="REN44" s="1167"/>
      <c r="REO44" s="1168"/>
      <c r="REP44" s="1168"/>
      <c r="REQ44" s="1166"/>
      <c r="RER44" s="1167"/>
      <c r="RES44" s="1168"/>
      <c r="RET44" s="1168"/>
      <c r="REU44" s="1166"/>
      <c r="REV44" s="1167"/>
      <c r="REW44" s="1168"/>
      <c r="REX44" s="1168"/>
      <c r="REY44" s="1166"/>
      <c r="REZ44" s="1167"/>
      <c r="RFA44" s="1168"/>
      <c r="RFB44" s="1168"/>
      <c r="RFC44" s="1166"/>
      <c r="RFD44" s="1167"/>
      <c r="RFE44" s="1168"/>
      <c r="RFF44" s="1168"/>
      <c r="RFG44" s="1166"/>
      <c r="RFH44" s="1167"/>
      <c r="RFI44" s="1168"/>
      <c r="RFJ44" s="1168"/>
      <c r="RFK44" s="1166"/>
      <c r="RFL44" s="1167"/>
      <c r="RFM44" s="1168"/>
      <c r="RFN44" s="1168"/>
      <c r="RFO44" s="1166"/>
      <c r="RFP44" s="1167"/>
      <c r="RFQ44" s="1168"/>
      <c r="RFR44" s="1168"/>
      <c r="RFS44" s="1166"/>
      <c r="RFT44" s="1167"/>
      <c r="RFU44" s="1168"/>
      <c r="RFV44" s="1168"/>
      <c r="RFW44" s="1166"/>
      <c r="RFX44" s="1167"/>
      <c r="RFY44" s="1168"/>
      <c r="RFZ44" s="1168"/>
      <c r="RGA44" s="1166"/>
      <c r="RGB44" s="1167"/>
      <c r="RGC44" s="1168"/>
      <c r="RGD44" s="1168"/>
      <c r="RGE44" s="1166"/>
      <c r="RGF44" s="1167"/>
      <c r="RGG44" s="1168"/>
      <c r="RGH44" s="1168"/>
      <c r="RGI44" s="1166"/>
      <c r="RGJ44" s="1167"/>
      <c r="RGK44" s="1168"/>
      <c r="RGL44" s="1168"/>
      <c r="RGM44" s="1166"/>
      <c r="RGN44" s="1167"/>
      <c r="RGO44" s="1168"/>
      <c r="RGP44" s="1168"/>
      <c r="RGQ44" s="1166"/>
      <c r="RGR44" s="1167"/>
      <c r="RGS44" s="1168"/>
      <c r="RGT44" s="1168"/>
      <c r="RGU44" s="1166"/>
      <c r="RGV44" s="1167"/>
      <c r="RGW44" s="1168"/>
      <c r="RGX44" s="1168"/>
      <c r="RGY44" s="1166"/>
      <c r="RGZ44" s="1167"/>
      <c r="RHA44" s="1168"/>
      <c r="RHB44" s="1168"/>
      <c r="RHC44" s="1166"/>
      <c r="RHD44" s="1167"/>
      <c r="RHE44" s="1168"/>
      <c r="RHF44" s="1168"/>
      <c r="RHG44" s="1166"/>
      <c r="RHH44" s="1167"/>
      <c r="RHI44" s="1168"/>
      <c r="RHJ44" s="1168"/>
      <c r="RHK44" s="1166"/>
      <c r="RHL44" s="1167"/>
      <c r="RHM44" s="1168"/>
      <c r="RHN44" s="1168"/>
      <c r="RHO44" s="1166"/>
      <c r="RHP44" s="1167"/>
      <c r="RHQ44" s="1168"/>
      <c r="RHR44" s="1168"/>
      <c r="RHS44" s="1166"/>
      <c r="RHT44" s="1167"/>
      <c r="RHU44" s="1168"/>
      <c r="RHV44" s="1168"/>
      <c r="RHW44" s="1166"/>
      <c r="RHX44" s="1167"/>
      <c r="RHY44" s="1168"/>
      <c r="RHZ44" s="1168"/>
      <c r="RIA44" s="1166"/>
      <c r="RIB44" s="1167"/>
      <c r="RIC44" s="1168"/>
      <c r="RID44" s="1168"/>
      <c r="RIE44" s="1166"/>
      <c r="RIF44" s="1167"/>
      <c r="RIG44" s="1168"/>
      <c r="RIH44" s="1168"/>
      <c r="RII44" s="1166"/>
      <c r="RIJ44" s="1167"/>
      <c r="RIK44" s="1168"/>
      <c r="RIL44" s="1168"/>
      <c r="RIM44" s="1166"/>
      <c r="RIN44" s="1167"/>
      <c r="RIO44" s="1168"/>
      <c r="RIP44" s="1168"/>
      <c r="RIQ44" s="1166"/>
      <c r="RIR44" s="1167"/>
      <c r="RIS44" s="1168"/>
      <c r="RIT44" s="1168"/>
      <c r="RIU44" s="1166"/>
      <c r="RIV44" s="1167"/>
      <c r="RIW44" s="1168"/>
      <c r="RIX44" s="1168"/>
      <c r="RIY44" s="1166"/>
      <c r="RIZ44" s="1167"/>
      <c r="RJA44" s="1168"/>
      <c r="RJB44" s="1168"/>
      <c r="RJC44" s="1166"/>
      <c r="RJD44" s="1167"/>
      <c r="RJE44" s="1168"/>
      <c r="RJF44" s="1168"/>
      <c r="RJG44" s="1166"/>
      <c r="RJH44" s="1167"/>
      <c r="RJI44" s="1168"/>
      <c r="RJJ44" s="1168"/>
      <c r="RJK44" s="1166"/>
      <c r="RJL44" s="1167"/>
      <c r="RJM44" s="1168"/>
      <c r="RJN44" s="1168"/>
      <c r="RJO44" s="1166"/>
      <c r="RJP44" s="1167"/>
      <c r="RJQ44" s="1168"/>
      <c r="RJR44" s="1168"/>
      <c r="RJS44" s="1166"/>
      <c r="RJT44" s="1167"/>
      <c r="RJU44" s="1168"/>
      <c r="RJV44" s="1168"/>
      <c r="RJW44" s="1166"/>
      <c r="RJX44" s="1167"/>
      <c r="RJY44" s="1168"/>
      <c r="RJZ44" s="1168"/>
      <c r="RKA44" s="1166"/>
      <c r="RKB44" s="1167"/>
      <c r="RKC44" s="1168"/>
      <c r="RKD44" s="1168"/>
      <c r="RKE44" s="1166"/>
      <c r="RKF44" s="1167"/>
      <c r="RKG44" s="1168"/>
      <c r="RKH44" s="1168"/>
      <c r="RKI44" s="1166"/>
      <c r="RKJ44" s="1167"/>
      <c r="RKK44" s="1168"/>
      <c r="RKL44" s="1168"/>
      <c r="RKM44" s="1166"/>
      <c r="RKN44" s="1167"/>
      <c r="RKO44" s="1168"/>
      <c r="RKP44" s="1168"/>
      <c r="RKQ44" s="1166"/>
      <c r="RKR44" s="1167"/>
      <c r="RKS44" s="1168"/>
      <c r="RKT44" s="1168"/>
      <c r="RKU44" s="1166"/>
      <c r="RKV44" s="1167"/>
      <c r="RKW44" s="1168"/>
      <c r="RKX44" s="1168"/>
      <c r="RKY44" s="1166"/>
      <c r="RKZ44" s="1167"/>
      <c r="RLA44" s="1168"/>
      <c r="RLB44" s="1168"/>
      <c r="RLC44" s="1166"/>
      <c r="RLD44" s="1167"/>
      <c r="RLE44" s="1168"/>
      <c r="RLF44" s="1168"/>
      <c r="RLG44" s="1166"/>
      <c r="RLH44" s="1167"/>
      <c r="RLI44" s="1168"/>
      <c r="RLJ44" s="1168"/>
      <c r="RLK44" s="1166"/>
      <c r="RLL44" s="1167"/>
      <c r="RLM44" s="1168"/>
      <c r="RLN44" s="1168"/>
      <c r="RLO44" s="1166"/>
      <c r="RLP44" s="1167"/>
      <c r="RLQ44" s="1168"/>
      <c r="RLR44" s="1168"/>
      <c r="RLS44" s="1166"/>
      <c r="RLT44" s="1167"/>
      <c r="RLU44" s="1168"/>
      <c r="RLV44" s="1168"/>
      <c r="RLW44" s="1166"/>
      <c r="RLX44" s="1167"/>
      <c r="RLY44" s="1168"/>
      <c r="RLZ44" s="1168"/>
      <c r="RMA44" s="1166"/>
      <c r="RMB44" s="1167"/>
      <c r="RMC44" s="1168"/>
      <c r="RMD44" s="1168"/>
      <c r="RME44" s="1166"/>
      <c r="RMF44" s="1167"/>
      <c r="RMG44" s="1168"/>
      <c r="RMH44" s="1168"/>
      <c r="RMI44" s="1166"/>
      <c r="RMJ44" s="1167"/>
      <c r="RMK44" s="1168"/>
      <c r="RML44" s="1168"/>
      <c r="RMM44" s="1166"/>
      <c r="RMN44" s="1167"/>
      <c r="RMO44" s="1168"/>
      <c r="RMP44" s="1168"/>
      <c r="RMQ44" s="1166"/>
      <c r="RMR44" s="1167"/>
      <c r="RMS44" s="1168"/>
      <c r="RMT44" s="1168"/>
      <c r="RMU44" s="1166"/>
      <c r="RMV44" s="1167"/>
      <c r="RMW44" s="1168"/>
      <c r="RMX44" s="1168"/>
      <c r="RMY44" s="1166"/>
      <c r="RMZ44" s="1167"/>
      <c r="RNA44" s="1168"/>
      <c r="RNB44" s="1168"/>
      <c r="RNC44" s="1166"/>
      <c r="RND44" s="1167"/>
      <c r="RNE44" s="1168"/>
      <c r="RNF44" s="1168"/>
      <c r="RNG44" s="1166"/>
      <c r="RNH44" s="1167"/>
      <c r="RNI44" s="1168"/>
      <c r="RNJ44" s="1168"/>
      <c r="RNK44" s="1166"/>
      <c r="RNL44" s="1167"/>
      <c r="RNM44" s="1168"/>
      <c r="RNN44" s="1168"/>
      <c r="RNO44" s="1166"/>
      <c r="RNP44" s="1167"/>
      <c r="RNQ44" s="1168"/>
      <c r="RNR44" s="1168"/>
      <c r="RNS44" s="1166"/>
      <c r="RNT44" s="1167"/>
      <c r="RNU44" s="1168"/>
      <c r="RNV44" s="1168"/>
      <c r="RNW44" s="1166"/>
      <c r="RNX44" s="1167"/>
      <c r="RNY44" s="1168"/>
      <c r="RNZ44" s="1168"/>
      <c r="ROA44" s="1166"/>
      <c r="ROB44" s="1167"/>
      <c r="ROC44" s="1168"/>
      <c r="ROD44" s="1168"/>
      <c r="ROE44" s="1166"/>
      <c r="ROF44" s="1167"/>
      <c r="ROG44" s="1168"/>
      <c r="ROH44" s="1168"/>
      <c r="ROI44" s="1166"/>
      <c r="ROJ44" s="1167"/>
      <c r="ROK44" s="1168"/>
      <c r="ROL44" s="1168"/>
      <c r="ROM44" s="1166"/>
      <c r="RON44" s="1167"/>
      <c r="ROO44" s="1168"/>
      <c r="ROP44" s="1168"/>
      <c r="ROQ44" s="1166"/>
      <c r="ROR44" s="1167"/>
      <c r="ROS44" s="1168"/>
      <c r="ROT44" s="1168"/>
      <c r="ROU44" s="1166"/>
      <c r="ROV44" s="1167"/>
      <c r="ROW44" s="1168"/>
      <c r="ROX44" s="1168"/>
      <c r="ROY44" s="1166"/>
      <c r="ROZ44" s="1167"/>
      <c r="RPA44" s="1168"/>
      <c r="RPB44" s="1168"/>
      <c r="RPC44" s="1166"/>
      <c r="RPD44" s="1167"/>
      <c r="RPE44" s="1168"/>
      <c r="RPF44" s="1168"/>
      <c r="RPG44" s="1166"/>
      <c r="RPH44" s="1167"/>
      <c r="RPI44" s="1168"/>
      <c r="RPJ44" s="1168"/>
      <c r="RPK44" s="1166"/>
      <c r="RPL44" s="1167"/>
      <c r="RPM44" s="1168"/>
      <c r="RPN44" s="1168"/>
      <c r="RPO44" s="1166"/>
      <c r="RPP44" s="1167"/>
      <c r="RPQ44" s="1168"/>
      <c r="RPR44" s="1168"/>
      <c r="RPS44" s="1166"/>
      <c r="RPT44" s="1167"/>
      <c r="RPU44" s="1168"/>
      <c r="RPV44" s="1168"/>
      <c r="RPW44" s="1166"/>
      <c r="RPX44" s="1167"/>
      <c r="RPY44" s="1168"/>
      <c r="RPZ44" s="1168"/>
      <c r="RQA44" s="1166"/>
      <c r="RQB44" s="1167"/>
      <c r="RQC44" s="1168"/>
      <c r="RQD44" s="1168"/>
      <c r="RQE44" s="1166"/>
      <c r="RQF44" s="1167"/>
      <c r="RQG44" s="1168"/>
      <c r="RQH44" s="1168"/>
      <c r="RQI44" s="1166"/>
      <c r="RQJ44" s="1167"/>
      <c r="RQK44" s="1168"/>
      <c r="RQL44" s="1168"/>
      <c r="RQM44" s="1166"/>
      <c r="RQN44" s="1167"/>
      <c r="RQO44" s="1168"/>
      <c r="RQP44" s="1168"/>
      <c r="RQQ44" s="1166"/>
      <c r="RQR44" s="1167"/>
      <c r="RQS44" s="1168"/>
      <c r="RQT44" s="1168"/>
      <c r="RQU44" s="1166"/>
      <c r="RQV44" s="1167"/>
      <c r="RQW44" s="1168"/>
      <c r="RQX44" s="1168"/>
      <c r="RQY44" s="1166"/>
      <c r="RQZ44" s="1167"/>
      <c r="RRA44" s="1168"/>
      <c r="RRB44" s="1168"/>
      <c r="RRC44" s="1166"/>
      <c r="RRD44" s="1167"/>
      <c r="RRE44" s="1168"/>
      <c r="RRF44" s="1168"/>
      <c r="RRG44" s="1166"/>
      <c r="RRH44" s="1167"/>
      <c r="RRI44" s="1168"/>
      <c r="RRJ44" s="1168"/>
      <c r="RRK44" s="1166"/>
      <c r="RRL44" s="1167"/>
      <c r="RRM44" s="1168"/>
      <c r="RRN44" s="1168"/>
      <c r="RRO44" s="1166"/>
      <c r="RRP44" s="1167"/>
      <c r="RRQ44" s="1168"/>
      <c r="RRR44" s="1168"/>
      <c r="RRS44" s="1166"/>
      <c r="RRT44" s="1167"/>
      <c r="RRU44" s="1168"/>
      <c r="RRV44" s="1168"/>
      <c r="RRW44" s="1166"/>
      <c r="RRX44" s="1167"/>
      <c r="RRY44" s="1168"/>
      <c r="RRZ44" s="1168"/>
      <c r="RSA44" s="1166"/>
      <c r="RSB44" s="1167"/>
      <c r="RSC44" s="1168"/>
      <c r="RSD44" s="1168"/>
      <c r="RSE44" s="1166"/>
      <c r="RSF44" s="1167"/>
      <c r="RSG44" s="1168"/>
      <c r="RSH44" s="1168"/>
      <c r="RSI44" s="1166"/>
      <c r="RSJ44" s="1167"/>
      <c r="RSK44" s="1168"/>
      <c r="RSL44" s="1168"/>
      <c r="RSM44" s="1166"/>
      <c r="RSN44" s="1167"/>
      <c r="RSO44" s="1168"/>
      <c r="RSP44" s="1168"/>
      <c r="RSQ44" s="1166"/>
      <c r="RSR44" s="1167"/>
      <c r="RSS44" s="1168"/>
      <c r="RST44" s="1168"/>
      <c r="RSU44" s="1166"/>
      <c r="RSV44" s="1167"/>
      <c r="RSW44" s="1168"/>
      <c r="RSX44" s="1168"/>
      <c r="RSY44" s="1166"/>
      <c r="RSZ44" s="1167"/>
      <c r="RTA44" s="1168"/>
      <c r="RTB44" s="1168"/>
      <c r="RTC44" s="1166"/>
      <c r="RTD44" s="1167"/>
      <c r="RTE44" s="1168"/>
      <c r="RTF44" s="1168"/>
      <c r="RTG44" s="1166"/>
      <c r="RTH44" s="1167"/>
      <c r="RTI44" s="1168"/>
      <c r="RTJ44" s="1168"/>
      <c r="RTK44" s="1166"/>
      <c r="RTL44" s="1167"/>
      <c r="RTM44" s="1168"/>
      <c r="RTN44" s="1168"/>
      <c r="RTO44" s="1166"/>
      <c r="RTP44" s="1167"/>
      <c r="RTQ44" s="1168"/>
      <c r="RTR44" s="1168"/>
      <c r="RTS44" s="1166"/>
      <c r="RTT44" s="1167"/>
      <c r="RTU44" s="1168"/>
      <c r="RTV44" s="1168"/>
      <c r="RTW44" s="1166"/>
      <c r="RTX44" s="1167"/>
      <c r="RTY44" s="1168"/>
      <c r="RTZ44" s="1168"/>
      <c r="RUA44" s="1166"/>
      <c r="RUB44" s="1167"/>
      <c r="RUC44" s="1168"/>
      <c r="RUD44" s="1168"/>
      <c r="RUE44" s="1166"/>
      <c r="RUF44" s="1167"/>
      <c r="RUG44" s="1168"/>
      <c r="RUH44" s="1168"/>
      <c r="RUI44" s="1166"/>
      <c r="RUJ44" s="1167"/>
      <c r="RUK44" s="1168"/>
      <c r="RUL44" s="1168"/>
      <c r="RUM44" s="1166"/>
      <c r="RUN44" s="1167"/>
      <c r="RUO44" s="1168"/>
      <c r="RUP44" s="1168"/>
      <c r="RUQ44" s="1166"/>
      <c r="RUR44" s="1167"/>
      <c r="RUS44" s="1168"/>
      <c r="RUT44" s="1168"/>
      <c r="RUU44" s="1166"/>
      <c r="RUV44" s="1167"/>
      <c r="RUW44" s="1168"/>
      <c r="RUX44" s="1168"/>
      <c r="RUY44" s="1166"/>
      <c r="RUZ44" s="1167"/>
      <c r="RVA44" s="1168"/>
      <c r="RVB44" s="1168"/>
      <c r="RVC44" s="1166"/>
      <c r="RVD44" s="1167"/>
      <c r="RVE44" s="1168"/>
      <c r="RVF44" s="1168"/>
      <c r="RVG44" s="1166"/>
      <c r="RVH44" s="1167"/>
      <c r="RVI44" s="1168"/>
      <c r="RVJ44" s="1168"/>
      <c r="RVK44" s="1166"/>
      <c r="RVL44" s="1167"/>
      <c r="RVM44" s="1168"/>
      <c r="RVN44" s="1168"/>
      <c r="RVO44" s="1166"/>
      <c r="RVP44" s="1167"/>
      <c r="RVQ44" s="1168"/>
      <c r="RVR44" s="1168"/>
      <c r="RVS44" s="1166"/>
      <c r="RVT44" s="1167"/>
      <c r="RVU44" s="1168"/>
      <c r="RVV44" s="1168"/>
      <c r="RVW44" s="1166"/>
      <c r="RVX44" s="1167"/>
      <c r="RVY44" s="1168"/>
      <c r="RVZ44" s="1168"/>
      <c r="RWA44" s="1166"/>
      <c r="RWB44" s="1167"/>
      <c r="RWC44" s="1168"/>
      <c r="RWD44" s="1168"/>
      <c r="RWE44" s="1166"/>
      <c r="RWF44" s="1167"/>
      <c r="RWG44" s="1168"/>
      <c r="RWH44" s="1168"/>
      <c r="RWI44" s="1166"/>
      <c r="RWJ44" s="1167"/>
      <c r="RWK44" s="1168"/>
      <c r="RWL44" s="1168"/>
      <c r="RWM44" s="1166"/>
      <c r="RWN44" s="1167"/>
      <c r="RWO44" s="1168"/>
      <c r="RWP44" s="1168"/>
      <c r="RWQ44" s="1166"/>
      <c r="RWR44" s="1167"/>
      <c r="RWS44" s="1168"/>
      <c r="RWT44" s="1168"/>
      <c r="RWU44" s="1166"/>
      <c r="RWV44" s="1167"/>
      <c r="RWW44" s="1168"/>
      <c r="RWX44" s="1168"/>
      <c r="RWY44" s="1166"/>
      <c r="RWZ44" s="1167"/>
      <c r="RXA44" s="1168"/>
      <c r="RXB44" s="1168"/>
      <c r="RXC44" s="1166"/>
      <c r="RXD44" s="1167"/>
      <c r="RXE44" s="1168"/>
      <c r="RXF44" s="1168"/>
      <c r="RXG44" s="1166"/>
      <c r="RXH44" s="1167"/>
      <c r="RXI44" s="1168"/>
      <c r="RXJ44" s="1168"/>
      <c r="RXK44" s="1166"/>
      <c r="RXL44" s="1167"/>
      <c r="RXM44" s="1168"/>
      <c r="RXN44" s="1168"/>
      <c r="RXO44" s="1166"/>
      <c r="RXP44" s="1167"/>
      <c r="RXQ44" s="1168"/>
      <c r="RXR44" s="1168"/>
      <c r="RXS44" s="1166"/>
      <c r="RXT44" s="1167"/>
      <c r="RXU44" s="1168"/>
      <c r="RXV44" s="1168"/>
      <c r="RXW44" s="1166"/>
      <c r="RXX44" s="1167"/>
      <c r="RXY44" s="1168"/>
      <c r="RXZ44" s="1168"/>
      <c r="RYA44" s="1166"/>
      <c r="RYB44" s="1167"/>
      <c r="RYC44" s="1168"/>
      <c r="RYD44" s="1168"/>
      <c r="RYE44" s="1166"/>
      <c r="RYF44" s="1167"/>
      <c r="RYG44" s="1168"/>
      <c r="RYH44" s="1168"/>
      <c r="RYI44" s="1166"/>
      <c r="RYJ44" s="1167"/>
      <c r="RYK44" s="1168"/>
      <c r="RYL44" s="1168"/>
      <c r="RYM44" s="1166"/>
      <c r="RYN44" s="1167"/>
      <c r="RYO44" s="1168"/>
      <c r="RYP44" s="1168"/>
      <c r="RYQ44" s="1166"/>
      <c r="RYR44" s="1167"/>
      <c r="RYS44" s="1168"/>
      <c r="RYT44" s="1168"/>
      <c r="RYU44" s="1166"/>
      <c r="RYV44" s="1167"/>
      <c r="RYW44" s="1168"/>
      <c r="RYX44" s="1168"/>
      <c r="RYY44" s="1166"/>
      <c r="RYZ44" s="1167"/>
      <c r="RZA44" s="1168"/>
      <c r="RZB44" s="1168"/>
      <c r="RZC44" s="1166"/>
      <c r="RZD44" s="1167"/>
      <c r="RZE44" s="1168"/>
      <c r="RZF44" s="1168"/>
      <c r="RZG44" s="1166"/>
      <c r="RZH44" s="1167"/>
      <c r="RZI44" s="1168"/>
      <c r="RZJ44" s="1168"/>
      <c r="RZK44" s="1166"/>
      <c r="RZL44" s="1167"/>
      <c r="RZM44" s="1168"/>
      <c r="RZN44" s="1168"/>
      <c r="RZO44" s="1166"/>
      <c r="RZP44" s="1167"/>
      <c r="RZQ44" s="1168"/>
      <c r="RZR44" s="1168"/>
      <c r="RZS44" s="1166"/>
      <c r="RZT44" s="1167"/>
      <c r="RZU44" s="1168"/>
      <c r="RZV44" s="1168"/>
      <c r="RZW44" s="1166"/>
      <c r="RZX44" s="1167"/>
      <c r="RZY44" s="1168"/>
      <c r="RZZ44" s="1168"/>
      <c r="SAA44" s="1166"/>
      <c r="SAB44" s="1167"/>
      <c r="SAC44" s="1168"/>
      <c r="SAD44" s="1168"/>
      <c r="SAE44" s="1166"/>
      <c r="SAF44" s="1167"/>
      <c r="SAG44" s="1168"/>
      <c r="SAH44" s="1168"/>
      <c r="SAI44" s="1166"/>
      <c r="SAJ44" s="1167"/>
      <c r="SAK44" s="1168"/>
      <c r="SAL44" s="1168"/>
      <c r="SAM44" s="1166"/>
      <c r="SAN44" s="1167"/>
      <c r="SAO44" s="1168"/>
      <c r="SAP44" s="1168"/>
      <c r="SAQ44" s="1166"/>
      <c r="SAR44" s="1167"/>
      <c r="SAS44" s="1168"/>
      <c r="SAT44" s="1168"/>
      <c r="SAU44" s="1166"/>
      <c r="SAV44" s="1167"/>
      <c r="SAW44" s="1168"/>
      <c r="SAX44" s="1168"/>
      <c r="SAY44" s="1166"/>
      <c r="SAZ44" s="1167"/>
      <c r="SBA44" s="1168"/>
      <c r="SBB44" s="1168"/>
      <c r="SBC44" s="1166"/>
      <c r="SBD44" s="1167"/>
      <c r="SBE44" s="1168"/>
      <c r="SBF44" s="1168"/>
      <c r="SBG44" s="1166"/>
      <c r="SBH44" s="1167"/>
      <c r="SBI44" s="1168"/>
      <c r="SBJ44" s="1168"/>
      <c r="SBK44" s="1166"/>
      <c r="SBL44" s="1167"/>
      <c r="SBM44" s="1168"/>
      <c r="SBN44" s="1168"/>
      <c r="SBO44" s="1166"/>
      <c r="SBP44" s="1167"/>
      <c r="SBQ44" s="1168"/>
      <c r="SBR44" s="1168"/>
      <c r="SBS44" s="1166"/>
      <c r="SBT44" s="1167"/>
      <c r="SBU44" s="1168"/>
      <c r="SBV44" s="1168"/>
      <c r="SBW44" s="1166"/>
      <c r="SBX44" s="1167"/>
      <c r="SBY44" s="1168"/>
      <c r="SBZ44" s="1168"/>
      <c r="SCA44" s="1166"/>
      <c r="SCB44" s="1167"/>
      <c r="SCC44" s="1168"/>
      <c r="SCD44" s="1168"/>
      <c r="SCE44" s="1166"/>
      <c r="SCF44" s="1167"/>
      <c r="SCG44" s="1168"/>
      <c r="SCH44" s="1168"/>
      <c r="SCI44" s="1166"/>
      <c r="SCJ44" s="1167"/>
      <c r="SCK44" s="1168"/>
      <c r="SCL44" s="1168"/>
      <c r="SCM44" s="1166"/>
      <c r="SCN44" s="1167"/>
      <c r="SCO44" s="1168"/>
      <c r="SCP44" s="1168"/>
      <c r="SCQ44" s="1166"/>
      <c r="SCR44" s="1167"/>
      <c r="SCS44" s="1168"/>
      <c r="SCT44" s="1168"/>
      <c r="SCU44" s="1166"/>
      <c r="SCV44" s="1167"/>
      <c r="SCW44" s="1168"/>
      <c r="SCX44" s="1168"/>
      <c r="SCY44" s="1166"/>
      <c r="SCZ44" s="1167"/>
      <c r="SDA44" s="1168"/>
      <c r="SDB44" s="1168"/>
      <c r="SDC44" s="1166"/>
      <c r="SDD44" s="1167"/>
      <c r="SDE44" s="1168"/>
      <c r="SDF44" s="1168"/>
      <c r="SDG44" s="1166"/>
      <c r="SDH44" s="1167"/>
      <c r="SDI44" s="1168"/>
      <c r="SDJ44" s="1168"/>
      <c r="SDK44" s="1166"/>
      <c r="SDL44" s="1167"/>
      <c r="SDM44" s="1168"/>
      <c r="SDN44" s="1168"/>
      <c r="SDO44" s="1166"/>
      <c r="SDP44" s="1167"/>
      <c r="SDQ44" s="1168"/>
      <c r="SDR44" s="1168"/>
      <c r="SDS44" s="1166"/>
      <c r="SDT44" s="1167"/>
      <c r="SDU44" s="1168"/>
      <c r="SDV44" s="1168"/>
      <c r="SDW44" s="1166"/>
      <c r="SDX44" s="1167"/>
      <c r="SDY44" s="1168"/>
      <c r="SDZ44" s="1168"/>
      <c r="SEA44" s="1166"/>
      <c r="SEB44" s="1167"/>
      <c r="SEC44" s="1168"/>
      <c r="SED44" s="1168"/>
      <c r="SEE44" s="1166"/>
      <c r="SEF44" s="1167"/>
      <c r="SEG44" s="1168"/>
      <c r="SEH44" s="1168"/>
      <c r="SEI44" s="1166"/>
      <c r="SEJ44" s="1167"/>
      <c r="SEK44" s="1168"/>
      <c r="SEL44" s="1168"/>
      <c r="SEM44" s="1166"/>
      <c r="SEN44" s="1167"/>
      <c r="SEO44" s="1168"/>
      <c r="SEP44" s="1168"/>
      <c r="SEQ44" s="1166"/>
      <c r="SER44" s="1167"/>
      <c r="SES44" s="1168"/>
      <c r="SET44" s="1168"/>
      <c r="SEU44" s="1166"/>
      <c r="SEV44" s="1167"/>
      <c r="SEW44" s="1168"/>
      <c r="SEX44" s="1168"/>
      <c r="SEY44" s="1166"/>
      <c r="SEZ44" s="1167"/>
      <c r="SFA44" s="1168"/>
      <c r="SFB44" s="1168"/>
      <c r="SFC44" s="1166"/>
      <c r="SFD44" s="1167"/>
      <c r="SFE44" s="1168"/>
      <c r="SFF44" s="1168"/>
      <c r="SFG44" s="1166"/>
      <c r="SFH44" s="1167"/>
      <c r="SFI44" s="1168"/>
      <c r="SFJ44" s="1168"/>
      <c r="SFK44" s="1166"/>
      <c r="SFL44" s="1167"/>
      <c r="SFM44" s="1168"/>
      <c r="SFN44" s="1168"/>
      <c r="SFO44" s="1166"/>
      <c r="SFP44" s="1167"/>
      <c r="SFQ44" s="1168"/>
      <c r="SFR44" s="1168"/>
      <c r="SFS44" s="1166"/>
      <c r="SFT44" s="1167"/>
      <c r="SFU44" s="1168"/>
      <c r="SFV44" s="1168"/>
      <c r="SFW44" s="1166"/>
      <c r="SFX44" s="1167"/>
      <c r="SFY44" s="1168"/>
      <c r="SFZ44" s="1168"/>
      <c r="SGA44" s="1166"/>
      <c r="SGB44" s="1167"/>
      <c r="SGC44" s="1168"/>
      <c r="SGD44" s="1168"/>
      <c r="SGE44" s="1166"/>
      <c r="SGF44" s="1167"/>
      <c r="SGG44" s="1168"/>
      <c r="SGH44" s="1168"/>
      <c r="SGI44" s="1166"/>
      <c r="SGJ44" s="1167"/>
      <c r="SGK44" s="1168"/>
      <c r="SGL44" s="1168"/>
      <c r="SGM44" s="1166"/>
      <c r="SGN44" s="1167"/>
      <c r="SGO44" s="1168"/>
      <c r="SGP44" s="1168"/>
      <c r="SGQ44" s="1166"/>
      <c r="SGR44" s="1167"/>
      <c r="SGS44" s="1168"/>
      <c r="SGT44" s="1168"/>
      <c r="SGU44" s="1166"/>
      <c r="SGV44" s="1167"/>
      <c r="SGW44" s="1168"/>
      <c r="SGX44" s="1168"/>
      <c r="SGY44" s="1166"/>
      <c r="SGZ44" s="1167"/>
      <c r="SHA44" s="1168"/>
      <c r="SHB44" s="1168"/>
      <c r="SHC44" s="1166"/>
      <c r="SHD44" s="1167"/>
      <c r="SHE44" s="1168"/>
      <c r="SHF44" s="1168"/>
      <c r="SHG44" s="1166"/>
      <c r="SHH44" s="1167"/>
      <c r="SHI44" s="1168"/>
      <c r="SHJ44" s="1168"/>
      <c r="SHK44" s="1166"/>
      <c r="SHL44" s="1167"/>
      <c r="SHM44" s="1168"/>
      <c r="SHN44" s="1168"/>
      <c r="SHO44" s="1166"/>
      <c r="SHP44" s="1167"/>
      <c r="SHQ44" s="1168"/>
      <c r="SHR44" s="1168"/>
      <c r="SHS44" s="1166"/>
      <c r="SHT44" s="1167"/>
      <c r="SHU44" s="1168"/>
      <c r="SHV44" s="1168"/>
      <c r="SHW44" s="1166"/>
      <c r="SHX44" s="1167"/>
      <c r="SHY44" s="1168"/>
      <c r="SHZ44" s="1168"/>
      <c r="SIA44" s="1166"/>
      <c r="SIB44" s="1167"/>
      <c r="SIC44" s="1168"/>
      <c r="SID44" s="1168"/>
      <c r="SIE44" s="1166"/>
      <c r="SIF44" s="1167"/>
      <c r="SIG44" s="1168"/>
      <c r="SIH44" s="1168"/>
      <c r="SII44" s="1166"/>
      <c r="SIJ44" s="1167"/>
      <c r="SIK44" s="1168"/>
      <c r="SIL44" s="1168"/>
      <c r="SIM44" s="1166"/>
      <c r="SIN44" s="1167"/>
      <c r="SIO44" s="1168"/>
      <c r="SIP44" s="1168"/>
      <c r="SIQ44" s="1166"/>
      <c r="SIR44" s="1167"/>
      <c r="SIS44" s="1168"/>
      <c r="SIT44" s="1168"/>
      <c r="SIU44" s="1166"/>
      <c r="SIV44" s="1167"/>
      <c r="SIW44" s="1168"/>
      <c r="SIX44" s="1168"/>
      <c r="SIY44" s="1166"/>
      <c r="SIZ44" s="1167"/>
      <c r="SJA44" s="1168"/>
      <c r="SJB44" s="1168"/>
      <c r="SJC44" s="1166"/>
      <c r="SJD44" s="1167"/>
      <c r="SJE44" s="1168"/>
      <c r="SJF44" s="1168"/>
      <c r="SJG44" s="1166"/>
      <c r="SJH44" s="1167"/>
      <c r="SJI44" s="1168"/>
      <c r="SJJ44" s="1168"/>
      <c r="SJK44" s="1166"/>
      <c r="SJL44" s="1167"/>
      <c r="SJM44" s="1168"/>
      <c r="SJN44" s="1168"/>
      <c r="SJO44" s="1166"/>
      <c r="SJP44" s="1167"/>
      <c r="SJQ44" s="1168"/>
      <c r="SJR44" s="1168"/>
      <c r="SJS44" s="1166"/>
      <c r="SJT44" s="1167"/>
      <c r="SJU44" s="1168"/>
      <c r="SJV44" s="1168"/>
      <c r="SJW44" s="1166"/>
      <c r="SJX44" s="1167"/>
      <c r="SJY44" s="1168"/>
      <c r="SJZ44" s="1168"/>
      <c r="SKA44" s="1166"/>
      <c r="SKB44" s="1167"/>
      <c r="SKC44" s="1168"/>
      <c r="SKD44" s="1168"/>
      <c r="SKE44" s="1166"/>
      <c r="SKF44" s="1167"/>
      <c r="SKG44" s="1168"/>
      <c r="SKH44" s="1168"/>
      <c r="SKI44" s="1166"/>
      <c r="SKJ44" s="1167"/>
      <c r="SKK44" s="1168"/>
      <c r="SKL44" s="1168"/>
      <c r="SKM44" s="1166"/>
      <c r="SKN44" s="1167"/>
      <c r="SKO44" s="1168"/>
      <c r="SKP44" s="1168"/>
      <c r="SKQ44" s="1166"/>
      <c r="SKR44" s="1167"/>
      <c r="SKS44" s="1168"/>
      <c r="SKT44" s="1168"/>
      <c r="SKU44" s="1166"/>
      <c r="SKV44" s="1167"/>
      <c r="SKW44" s="1168"/>
      <c r="SKX44" s="1168"/>
      <c r="SKY44" s="1166"/>
      <c r="SKZ44" s="1167"/>
      <c r="SLA44" s="1168"/>
      <c r="SLB44" s="1168"/>
      <c r="SLC44" s="1166"/>
      <c r="SLD44" s="1167"/>
      <c r="SLE44" s="1168"/>
      <c r="SLF44" s="1168"/>
      <c r="SLG44" s="1166"/>
      <c r="SLH44" s="1167"/>
      <c r="SLI44" s="1168"/>
      <c r="SLJ44" s="1168"/>
      <c r="SLK44" s="1166"/>
      <c r="SLL44" s="1167"/>
      <c r="SLM44" s="1168"/>
      <c r="SLN44" s="1168"/>
      <c r="SLO44" s="1166"/>
      <c r="SLP44" s="1167"/>
      <c r="SLQ44" s="1168"/>
      <c r="SLR44" s="1168"/>
      <c r="SLS44" s="1166"/>
      <c r="SLT44" s="1167"/>
      <c r="SLU44" s="1168"/>
      <c r="SLV44" s="1168"/>
      <c r="SLW44" s="1166"/>
      <c r="SLX44" s="1167"/>
      <c r="SLY44" s="1168"/>
      <c r="SLZ44" s="1168"/>
      <c r="SMA44" s="1166"/>
      <c r="SMB44" s="1167"/>
      <c r="SMC44" s="1168"/>
      <c r="SMD44" s="1168"/>
      <c r="SME44" s="1166"/>
      <c r="SMF44" s="1167"/>
      <c r="SMG44" s="1168"/>
      <c r="SMH44" s="1168"/>
      <c r="SMI44" s="1166"/>
      <c r="SMJ44" s="1167"/>
      <c r="SMK44" s="1168"/>
      <c r="SML44" s="1168"/>
      <c r="SMM44" s="1166"/>
      <c r="SMN44" s="1167"/>
      <c r="SMO44" s="1168"/>
      <c r="SMP44" s="1168"/>
      <c r="SMQ44" s="1166"/>
      <c r="SMR44" s="1167"/>
      <c r="SMS44" s="1168"/>
      <c r="SMT44" s="1168"/>
      <c r="SMU44" s="1166"/>
      <c r="SMV44" s="1167"/>
      <c r="SMW44" s="1168"/>
      <c r="SMX44" s="1168"/>
      <c r="SMY44" s="1166"/>
      <c r="SMZ44" s="1167"/>
      <c r="SNA44" s="1168"/>
      <c r="SNB44" s="1168"/>
      <c r="SNC44" s="1166"/>
      <c r="SND44" s="1167"/>
      <c r="SNE44" s="1168"/>
      <c r="SNF44" s="1168"/>
      <c r="SNG44" s="1166"/>
      <c r="SNH44" s="1167"/>
      <c r="SNI44" s="1168"/>
      <c r="SNJ44" s="1168"/>
      <c r="SNK44" s="1166"/>
      <c r="SNL44" s="1167"/>
      <c r="SNM44" s="1168"/>
      <c r="SNN44" s="1168"/>
      <c r="SNO44" s="1166"/>
      <c r="SNP44" s="1167"/>
      <c r="SNQ44" s="1168"/>
      <c r="SNR44" s="1168"/>
      <c r="SNS44" s="1166"/>
      <c r="SNT44" s="1167"/>
      <c r="SNU44" s="1168"/>
      <c r="SNV44" s="1168"/>
      <c r="SNW44" s="1166"/>
      <c r="SNX44" s="1167"/>
      <c r="SNY44" s="1168"/>
      <c r="SNZ44" s="1168"/>
      <c r="SOA44" s="1166"/>
      <c r="SOB44" s="1167"/>
      <c r="SOC44" s="1168"/>
      <c r="SOD44" s="1168"/>
      <c r="SOE44" s="1166"/>
      <c r="SOF44" s="1167"/>
      <c r="SOG44" s="1168"/>
      <c r="SOH44" s="1168"/>
      <c r="SOI44" s="1166"/>
      <c r="SOJ44" s="1167"/>
      <c r="SOK44" s="1168"/>
      <c r="SOL44" s="1168"/>
      <c r="SOM44" s="1166"/>
      <c r="SON44" s="1167"/>
      <c r="SOO44" s="1168"/>
      <c r="SOP44" s="1168"/>
      <c r="SOQ44" s="1166"/>
      <c r="SOR44" s="1167"/>
      <c r="SOS44" s="1168"/>
      <c r="SOT44" s="1168"/>
      <c r="SOU44" s="1166"/>
      <c r="SOV44" s="1167"/>
      <c r="SOW44" s="1168"/>
      <c r="SOX44" s="1168"/>
      <c r="SOY44" s="1166"/>
      <c r="SOZ44" s="1167"/>
      <c r="SPA44" s="1168"/>
      <c r="SPB44" s="1168"/>
      <c r="SPC44" s="1166"/>
      <c r="SPD44" s="1167"/>
      <c r="SPE44" s="1168"/>
      <c r="SPF44" s="1168"/>
      <c r="SPG44" s="1166"/>
      <c r="SPH44" s="1167"/>
      <c r="SPI44" s="1168"/>
      <c r="SPJ44" s="1168"/>
      <c r="SPK44" s="1166"/>
      <c r="SPL44" s="1167"/>
      <c r="SPM44" s="1168"/>
      <c r="SPN44" s="1168"/>
      <c r="SPO44" s="1166"/>
      <c r="SPP44" s="1167"/>
      <c r="SPQ44" s="1168"/>
      <c r="SPR44" s="1168"/>
      <c r="SPS44" s="1166"/>
      <c r="SPT44" s="1167"/>
      <c r="SPU44" s="1168"/>
      <c r="SPV44" s="1168"/>
      <c r="SPW44" s="1166"/>
      <c r="SPX44" s="1167"/>
      <c r="SPY44" s="1168"/>
      <c r="SPZ44" s="1168"/>
      <c r="SQA44" s="1166"/>
      <c r="SQB44" s="1167"/>
      <c r="SQC44" s="1168"/>
      <c r="SQD44" s="1168"/>
      <c r="SQE44" s="1166"/>
      <c r="SQF44" s="1167"/>
      <c r="SQG44" s="1168"/>
      <c r="SQH44" s="1168"/>
      <c r="SQI44" s="1166"/>
      <c r="SQJ44" s="1167"/>
      <c r="SQK44" s="1168"/>
      <c r="SQL44" s="1168"/>
      <c r="SQM44" s="1166"/>
      <c r="SQN44" s="1167"/>
      <c r="SQO44" s="1168"/>
      <c r="SQP44" s="1168"/>
      <c r="SQQ44" s="1166"/>
      <c r="SQR44" s="1167"/>
      <c r="SQS44" s="1168"/>
      <c r="SQT44" s="1168"/>
      <c r="SQU44" s="1166"/>
      <c r="SQV44" s="1167"/>
      <c r="SQW44" s="1168"/>
      <c r="SQX44" s="1168"/>
      <c r="SQY44" s="1166"/>
      <c r="SQZ44" s="1167"/>
      <c r="SRA44" s="1168"/>
      <c r="SRB44" s="1168"/>
      <c r="SRC44" s="1166"/>
      <c r="SRD44" s="1167"/>
      <c r="SRE44" s="1168"/>
      <c r="SRF44" s="1168"/>
      <c r="SRG44" s="1166"/>
      <c r="SRH44" s="1167"/>
      <c r="SRI44" s="1168"/>
      <c r="SRJ44" s="1168"/>
      <c r="SRK44" s="1166"/>
      <c r="SRL44" s="1167"/>
      <c r="SRM44" s="1168"/>
      <c r="SRN44" s="1168"/>
      <c r="SRO44" s="1166"/>
      <c r="SRP44" s="1167"/>
      <c r="SRQ44" s="1168"/>
      <c r="SRR44" s="1168"/>
      <c r="SRS44" s="1166"/>
      <c r="SRT44" s="1167"/>
      <c r="SRU44" s="1168"/>
      <c r="SRV44" s="1168"/>
      <c r="SRW44" s="1166"/>
      <c r="SRX44" s="1167"/>
      <c r="SRY44" s="1168"/>
      <c r="SRZ44" s="1168"/>
      <c r="SSA44" s="1166"/>
      <c r="SSB44" s="1167"/>
      <c r="SSC44" s="1168"/>
      <c r="SSD44" s="1168"/>
      <c r="SSE44" s="1166"/>
      <c r="SSF44" s="1167"/>
      <c r="SSG44" s="1168"/>
      <c r="SSH44" s="1168"/>
      <c r="SSI44" s="1166"/>
      <c r="SSJ44" s="1167"/>
      <c r="SSK44" s="1168"/>
      <c r="SSL44" s="1168"/>
      <c r="SSM44" s="1166"/>
      <c r="SSN44" s="1167"/>
      <c r="SSO44" s="1168"/>
      <c r="SSP44" s="1168"/>
      <c r="SSQ44" s="1166"/>
      <c r="SSR44" s="1167"/>
      <c r="SSS44" s="1168"/>
      <c r="SST44" s="1168"/>
      <c r="SSU44" s="1166"/>
      <c r="SSV44" s="1167"/>
      <c r="SSW44" s="1168"/>
      <c r="SSX44" s="1168"/>
      <c r="SSY44" s="1166"/>
      <c r="SSZ44" s="1167"/>
      <c r="STA44" s="1168"/>
      <c r="STB44" s="1168"/>
      <c r="STC44" s="1166"/>
      <c r="STD44" s="1167"/>
      <c r="STE44" s="1168"/>
      <c r="STF44" s="1168"/>
      <c r="STG44" s="1166"/>
      <c r="STH44" s="1167"/>
      <c r="STI44" s="1168"/>
      <c r="STJ44" s="1168"/>
      <c r="STK44" s="1166"/>
      <c r="STL44" s="1167"/>
      <c r="STM44" s="1168"/>
      <c r="STN44" s="1168"/>
      <c r="STO44" s="1166"/>
      <c r="STP44" s="1167"/>
      <c r="STQ44" s="1168"/>
      <c r="STR44" s="1168"/>
      <c r="STS44" s="1166"/>
      <c r="STT44" s="1167"/>
      <c r="STU44" s="1168"/>
      <c r="STV44" s="1168"/>
      <c r="STW44" s="1166"/>
      <c r="STX44" s="1167"/>
      <c r="STY44" s="1168"/>
      <c r="STZ44" s="1168"/>
      <c r="SUA44" s="1166"/>
      <c r="SUB44" s="1167"/>
      <c r="SUC44" s="1168"/>
      <c r="SUD44" s="1168"/>
      <c r="SUE44" s="1166"/>
      <c r="SUF44" s="1167"/>
      <c r="SUG44" s="1168"/>
      <c r="SUH44" s="1168"/>
      <c r="SUI44" s="1166"/>
      <c r="SUJ44" s="1167"/>
      <c r="SUK44" s="1168"/>
      <c r="SUL44" s="1168"/>
      <c r="SUM44" s="1166"/>
      <c r="SUN44" s="1167"/>
      <c r="SUO44" s="1168"/>
      <c r="SUP44" s="1168"/>
      <c r="SUQ44" s="1166"/>
      <c r="SUR44" s="1167"/>
      <c r="SUS44" s="1168"/>
      <c r="SUT44" s="1168"/>
      <c r="SUU44" s="1166"/>
      <c r="SUV44" s="1167"/>
      <c r="SUW44" s="1168"/>
      <c r="SUX44" s="1168"/>
      <c r="SUY44" s="1166"/>
      <c r="SUZ44" s="1167"/>
      <c r="SVA44" s="1168"/>
      <c r="SVB44" s="1168"/>
      <c r="SVC44" s="1166"/>
      <c r="SVD44" s="1167"/>
      <c r="SVE44" s="1168"/>
      <c r="SVF44" s="1168"/>
      <c r="SVG44" s="1166"/>
      <c r="SVH44" s="1167"/>
      <c r="SVI44" s="1168"/>
      <c r="SVJ44" s="1168"/>
      <c r="SVK44" s="1166"/>
      <c r="SVL44" s="1167"/>
      <c r="SVM44" s="1168"/>
      <c r="SVN44" s="1168"/>
      <c r="SVO44" s="1166"/>
      <c r="SVP44" s="1167"/>
      <c r="SVQ44" s="1168"/>
      <c r="SVR44" s="1168"/>
      <c r="SVS44" s="1166"/>
      <c r="SVT44" s="1167"/>
      <c r="SVU44" s="1168"/>
      <c r="SVV44" s="1168"/>
      <c r="SVW44" s="1166"/>
      <c r="SVX44" s="1167"/>
      <c r="SVY44" s="1168"/>
      <c r="SVZ44" s="1168"/>
      <c r="SWA44" s="1166"/>
      <c r="SWB44" s="1167"/>
      <c r="SWC44" s="1168"/>
      <c r="SWD44" s="1168"/>
      <c r="SWE44" s="1166"/>
      <c r="SWF44" s="1167"/>
      <c r="SWG44" s="1168"/>
      <c r="SWH44" s="1168"/>
      <c r="SWI44" s="1166"/>
      <c r="SWJ44" s="1167"/>
      <c r="SWK44" s="1168"/>
      <c r="SWL44" s="1168"/>
      <c r="SWM44" s="1166"/>
      <c r="SWN44" s="1167"/>
      <c r="SWO44" s="1168"/>
      <c r="SWP44" s="1168"/>
      <c r="SWQ44" s="1166"/>
      <c r="SWR44" s="1167"/>
      <c r="SWS44" s="1168"/>
      <c r="SWT44" s="1168"/>
      <c r="SWU44" s="1166"/>
      <c r="SWV44" s="1167"/>
      <c r="SWW44" s="1168"/>
      <c r="SWX44" s="1168"/>
      <c r="SWY44" s="1166"/>
      <c r="SWZ44" s="1167"/>
      <c r="SXA44" s="1168"/>
      <c r="SXB44" s="1168"/>
      <c r="SXC44" s="1166"/>
      <c r="SXD44" s="1167"/>
      <c r="SXE44" s="1168"/>
      <c r="SXF44" s="1168"/>
      <c r="SXG44" s="1166"/>
      <c r="SXH44" s="1167"/>
      <c r="SXI44" s="1168"/>
      <c r="SXJ44" s="1168"/>
      <c r="SXK44" s="1166"/>
      <c r="SXL44" s="1167"/>
      <c r="SXM44" s="1168"/>
      <c r="SXN44" s="1168"/>
      <c r="SXO44" s="1166"/>
      <c r="SXP44" s="1167"/>
      <c r="SXQ44" s="1168"/>
      <c r="SXR44" s="1168"/>
      <c r="SXS44" s="1166"/>
      <c r="SXT44" s="1167"/>
      <c r="SXU44" s="1168"/>
      <c r="SXV44" s="1168"/>
      <c r="SXW44" s="1166"/>
      <c r="SXX44" s="1167"/>
      <c r="SXY44" s="1168"/>
      <c r="SXZ44" s="1168"/>
      <c r="SYA44" s="1166"/>
      <c r="SYB44" s="1167"/>
      <c r="SYC44" s="1168"/>
      <c r="SYD44" s="1168"/>
      <c r="SYE44" s="1166"/>
      <c r="SYF44" s="1167"/>
      <c r="SYG44" s="1168"/>
      <c r="SYH44" s="1168"/>
      <c r="SYI44" s="1166"/>
      <c r="SYJ44" s="1167"/>
      <c r="SYK44" s="1168"/>
      <c r="SYL44" s="1168"/>
      <c r="SYM44" s="1166"/>
      <c r="SYN44" s="1167"/>
      <c r="SYO44" s="1168"/>
      <c r="SYP44" s="1168"/>
      <c r="SYQ44" s="1166"/>
      <c r="SYR44" s="1167"/>
      <c r="SYS44" s="1168"/>
      <c r="SYT44" s="1168"/>
      <c r="SYU44" s="1166"/>
      <c r="SYV44" s="1167"/>
      <c r="SYW44" s="1168"/>
      <c r="SYX44" s="1168"/>
      <c r="SYY44" s="1166"/>
      <c r="SYZ44" s="1167"/>
      <c r="SZA44" s="1168"/>
      <c r="SZB44" s="1168"/>
      <c r="SZC44" s="1166"/>
      <c r="SZD44" s="1167"/>
      <c r="SZE44" s="1168"/>
      <c r="SZF44" s="1168"/>
      <c r="SZG44" s="1166"/>
      <c r="SZH44" s="1167"/>
      <c r="SZI44" s="1168"/>
      <c r="SZJ44" s="1168"/>
      <c r="SZK44" s="1166"/>
      <c r="SZL44" s="1167"/>
      <c r="SZM44" s="1168"/>
      <c r="SZN44" s="1168"/>
      <c r="SZO44" s="1166"/>
      <c r="SZP44" s="1167"/>
      <c r="SZQ44" s="1168"/>
      <c r="SZR44" s="1168"/>
      <c r="SZS44" s="1166"/>
      <c r="SZT44" s="1167"/>
      <c r="SZU44" s="1168"/>
      <c r="SZV44" s="1168"/>
      <c r="SZW44" s="1166"/>
      <c r="SZX44" s="1167"/>
      <c r="SZY44" s="1168"/>
      <c r="SZZ44" s="1168"/>
      <c r="TAA44" s="1166"/>
      <c r="TAB44" s="1167"/>
      <c r="TAC44" s="1168"/>
      <c r="TAD44" s="1168"/>
      <c r="TAE44" s="1166"/>
      <c r="TAF44" s="1167"/>
      <c r="TAG44" s="1168"/>
      <c r="TAH44" s="1168"/>
      <c r="TAI44" s="1166"/>
      <c r="TAJ44" s="1167"/>
      <c r="TAK44" s="1168"/>
      <c r="TAL44" s="1168"/>
      <c r="TAM44" s="1166"/>
      <c r="TAN44" s="1167"/>
      <c r="TAO44" s="1168"/>
      <c r="TAP44" s="1168"/>
      <c r="TAQ44" s="1166"/>
      <c r="TAR44" s="1167"/>
      <c r="TAS44" s="1168"/>
      <c r="TAT44" s="1168"/>
      <c r="TAU44" s="1166"/>
      <c r="TAV44" s="1167"/>
      <c r="TAW44" s="1168"/>
      <c r="TAX44" s="1168"/>
      <c r="TAY44" s="1166"/>
      <c r="TAZ44" s="1167"/>
      <c r="TBA44" s="1168"/>
      <c r="TBB44" s="1168"/>
      <c r="TBC44" s="1166"/>
      <c r="TBD44" s="1167"/>
      <c r="TBE44" s="1168"/>
      <c r="TBF44" s="1168"/>
      <c r="TBG44" s="1166"/>
      <c r="TBH44" s="1167"/>
      <c r="TBI44" s="1168"/>
      <c r="TBJ44" s="1168"/>
      <c r="TBK44" s="1166"/>
      <c r="TBL44" s="1167"/>
      <c r="TBM44" s="1168"/>
      <c r="TBN44" s="1168"/>
      <c r="TBO44" s="1166"/>
      <c r="TBP44" s="1167"/>
      <c r="TBQ44" s="1168"/>
      <c r="TBR44" s="1168"/>
      <c r="TBS44" s="1166"/>
      <c r="TBT44" s="1167"/>
      <c r="TBU44" s="1168"/>
      <c r="TBV44" s="1168"/>
      <c r="TBW44" s="1166"/>
      <c r="TBX44" s="1167"/>
      <c r="TBY44" s="1168"/>
      <c r="TBZ44" s="1168"/>
      <c r="TCA44" s="1166"/>
      <c r="TCB44" s="1167"/>
      <c r="TCC44" s="1168"/>
      <c r="TCD44" s="1168"/>
      <c r="TCE44" s="1166"/>
      <c r="TCF44" s="1167"/>
      <c r="TCG44" s="1168"/>
      <c r="TCH44" s="1168"/>
      <c r="TCI44" s="1166"/>
      <c r="TCJ44" s="1167"/>
      <c r="TCK44" s="1168"/>
      <c r="TCL44" s="1168"/>
      <c r="TCM44" s="1166"/>
      <c r="TCN44" s="1167"/>
      <c r="TCO44" s="1168"/>
      <c r="TCP44" s="1168"/>
      <c r="TCQ44" s="1166"/>
      <c r="TCR44" s="1167"/>
      <c r="TCS44" s="1168"/>
      <c r="TCT44" s="1168"/>
      <c r="TCU44" s="1166"/>
      <c r="TCV44" s="1167"/>
      <c r="TCW44" s="1168"/>
      <c r="TCX44" s="1168"/>
      <c r="TCY44" s="1166"/>
      <c r="TCZ44" s="1167"/>
      <c r="TDA44" s="1168"/>
      <c r="TDB44" s="1168"/>
      <c r="TDC44" s="1166"/>
      <c r="TDD44" s="1167"/>
      <c r="TDE44" s="1168"/>
      <c r="TDF44" s="1168"/>
      <c r="TDG44" s="1166"/>
      <c r="TDH44" s="1167"/>
      <c r="TDI44" s="1168"/>
      <c r="TDJ44" s="1168"/>
      <c r="TDK44" s="1166"/>
      <c r="TDL44" s="1167"/>
      <c r="TDM44" s="1168"/>
      <c r="TDN44" s="1168"/>
      <c r="TDO44" s="1166"/>
      <c r="TDP44" s="1167"/>
      <c r="TDQ44" s="1168"/>
      <c r="TDR44" s="1168"/>
      <c r="TDS44" s="1166"/>
      <c r="TDT44" s="1167"/>
      <c r="TDU44" s="1168"/>
      <c r="TDV44" s="1168"/>
      <c r="TDW44" s="1166"/>
      <c r="TDX44" s="1167"/>
      <c r="TDY44" s="1168"/>
      <c r="TDZ44" s="1168"/>
      <c r="TEA44" s="1166"/>
      <c r="TEB44" s="1167"/>
      <c r="TEC44" s="1168"/>
      <c r="TED44" s="1168"/>
      <c r="TEE44" s="1166"/>
      <c r="TEF44" s="1167"/>
      <c r="TEG44" s="1168"/>
      <c r="TEH44" s="1168"/>
      <c r="TEI44" s="1166"/>
      <c r="TEJ44" s="1167"/>
      <c r="TEK44" s="1168"/>
      <c r="TEL44" s="1168"/>
      <c r="TEM44" s="1166"/>
      <c r="TEN44" s="1167"/>
      <c r="TEO44" s="1168"/>
      <c r="TEP44" s="1168"/>
      <c r="TEQ44" s="1166"/>
      <c r="TER44" s="1167"/>
      <c r="TES44" s="1168"/>
      <c r="TET44" s="1168"/>
      <c r="TEU44" s="1166"/>
      <c r="TEV44" s="1167"/>
      <c r="TEW44" s="1168"/>
      <c r="TEX44" s="1168"/>
      <c r="TEY44" s="1166"/>
      <c r="TEZ44" s="1167"/>
      <c r="TFA44" s="1168"/>
      <c r="TFB44" s="1168"/>
      <c r="TFC44" s="1166"/>
      <c r="TFD44" s="1167"/>
      <c r="TFE44" s="1168"/>
      <c r="TFF44" s="1168"/>
      <c r="TFG44" s="1166"/>
      <c r="TFH44" s="1167"/>
      <c r="TFI44" s="1168"/>
      <c r="TFJ44" s="1168"/>
      <c r="TFK44" s="1166"/>
      <c r="TFL44" s="1167"/>
      <c r="TFM44" s="1168"/>
      <c r="TFN44" s="1168"/>
      <c r="TFO44" s="1166"/>
      <c r="TFP44" s="1167"/>
      <c r="TFQ44" s="1168"/>
      <c r="TFR44" s="1168"/>
      <c r="TFS44" s="1166"/>
      <c r="TFT44" s="1167"/>
      <c r="TFU44" s="1168"/>
      <c r="TFV44" s="1168"/>
      <c r="TFW44" s="1166"/>
      <c r="TFX44" s="1167"/>
      <c r="TFY44" s="1168"/>
      <c r="TFZ44" s="1168"/>
      <c r="TGA44" s="1166"/>
      <c r="TGB44" s="1167"/>
      <c r="TGC44" s="1168"/>
      <c r="TGD44" s="1168"/>
      <c r="TGE44" s="1166"/>
      <c r="TGF44" s="1167"/>
      <c r="TGG44" s="1168"/>
      <c r="TGH44" s="1168"/>
      <c r="TGI44" s="1166"/>
      <c r="TGJ44" s="1167"/>
      <c r="TGK44" s="1168"/>
      <c r="TGL44" s="1168"/>
      <c r="TGM44" s="1166"/>
      <c r="TGN44" s="1167"/>
      <c r="TGO44" s="1168"/>
      <c r="TGP44" s="1168"/>
      <c r="TGQ44" s="1166"/>
      <c r="TGR44" s="1167"/>
      <c r="TGS44" s="1168"/>
      <c r="TGT44" s="1168"/>
      <c r="TGU44" s="1166"/>
      <c r="TGV44" s="1167"/>
      <c r="TGW44" s="1168"/>
      <c r="TGX44" s="1168"/>
      <c r="TGY44" s="1166"/>
      <c r="TGZ44" s="1167"/>
      <c r="THA44" s="1168"/>
      <c r="THB44" s="1168"/>
      <c r="THC44" s="1166"/>
      <c r="THD44" s="1167"/>
      <c r="THE44" s="1168"/>
      <c r="THF44" s="1168"/>
      <c r="THG44" s="1166"/>
      <c r="THH44" s="1167"/>
      <c r="THI44" s="1168"/>
      <c r="THJ44" s="1168"/>
      <c r="THK44" s="1166"/>
      <c r="THL44" s="1167"/>
      <c r="THM44" s="1168"/>
      <c r="THN44" s="1168"/>
      <c r="THO44" s="1166"/>
      <c r="THP44" s="1167"/>
      <c r="THQ44" s="1168"/>
      <c r="THR44" s="1168"/>
      <c r="THS44" s="1166"/>
      <c r="THT44" s="1167"/>
      <c r="THU44" s="1168"/>
      <c r="THV44" s="1168"/>
      <c r="THW44" s="1166"/>
      <c r="THX44" s="1167"/>
      <c r="THY44" s="1168"/>
      <c r="THZ44" s="1168"/>
      <c r="TIA44" s="1166"/>
      <c r="TIB44" s="1167"/>
      <c r="TIC44" s="1168"/>
      <c r="TID44" s="1168"/>
      <c r="TIE44" s="1166"/>
      <c r="TIF44" s="1167"/>
      <c r="TIG44" s="1168"/>
      <c r="TIH44" s="1168"/>
      <c r="TII44" s="1166"/>
      <c r="TIJ44" s="1167"/>
      <c r="TIK44" s="1168"/>
      <c r="TIL44" s="1168"/>
      <c r="TIM44" s="1166"/>
      <c r="TIN44" s="1167"/>
      <c r="TIO44" s="1168"/>
      <c r="TIP44" s="1168"/>
      <c r="TIQ44" s="1166"/>
      <c r="TIR44" s="1167"/>
      <c r="TIS44" s="1168"/>
      <c r="TIT44" s="1168"/>
      <c r="TIU44" s="1166"/>
      <c r="TIV44" s="1167"/>
      <c r="TIW44" s="1168"/>
      <c r="TIX44" s="1168"/>
      <c r="TIY44" s="1166"/>
      <c r="TIZ44" s="1167"/>
      <c r="TJA44" s="1168"/>
      <c r="TJB44" s="1168"/>
      <c r="TJC44" s="1166"/>
      <c r="TJD44" s="1167"/>
      <c r="TJE44" s="1168"/>
      <c r="TJF44" s="1168"/>
      <c r="TJG44" s="1166"/>
      <c r="TJH44" s="1167"/>
      <c r="TJI44" s="1168"/>
      <c r="TJJ44" s="1168"/>
      <c r="TJK44" s="1166"/>
      <c r="TJL44" s="1167"/>
      <c r="TJM44" s="1168"/>
      <c r="TJN44" s="1168"/>
      <c r="TJO44" s="1166"/>
      <c r="TJP44" s="1167"/>
      <c r="TJQ44" s="1168"/>
      <c r="TJR44" s="1168"/>
      <c r="TJS44" s="1166"/>
      <c r="TJT44" s="1167"/>
      <c r="TJU44" s="1168"/>
      <c r="TJV44" s="1168"/>
      <c r="TJW44" s="1166"/>
      <c r="TJX44" s="1167"/>
      <c r="TJY44" s="1168"/>
      <c r="TJZ44" s="1168"/>
      <c r="TKA44" s="1166"/>
      <c r="TKB44" s="1167"/>
      <c r="TKC44" s="1168"/>
      <c r="TKD44" s="1168"/>
      <c r="TKE44" s="1166"/>
      <c r="TKF44" s="1167"/>
      <c r="TKG44" s="1168"/>
      <c r="TKH44" s="1168"/>
      <c r="TKI44" s="1166"/>
      <c r="TKJ44" s="1167"/>
      <c r="TKK44" s="1168"/>
      <c r="TKL44" s="1168"/>
      <c r="TKM44" s="1166"/>
      <c r="TKN44" s="1167"/>
      <c r="TKO44" s="1168"/>
      <c r="TKP44" s="1168"/>
      <c r="TKQ44" s="1166"/>
      <c r="TKR44" s="1167"/>
      <c r="TKS44" s="1168"/>
      <c r="TKT44" s="1168"/>
      <c r="TKU44" s="1166"/>
      <c r="TKV44" s="1167"/>
      <c r="TKW44" s="1168"/>
      <c r="TKX44" s="1168"/>
      <c r="TKY44" s="1166"/>
      <c r="TKZ44" s="1167"/>
      <c r="TLA44" s="1168"/>
      <c r="TLB44" s="1168"/>
      <c r="TLC44" s="1166"/>
      <c r="TLD44" s="1167"/>
      <c r="TLE44" s="1168"/>
      <c r="TLF44" s="1168"/>
      <c r="TLG44" s="1166"/>
      <c r="TLH44" s="1167"/>
      <c r="TLI44" s="1168"/>
      <c r="TLJ44" s="1168"/>
      <c r="TLK44" s="1166"/>
      <c r="TLL44" s="1167"/>
      <c r="TLM44" s="1168"/>
      <c r="TLN44" s="1168"/>
      <c r="TLO44" s="1166"/>
      <c r="TLP44" s="1167"/>
      <c r="TLQ44" s="1168"/>
      <c r="TLR44" s="1168"/>
      <c r="TLS44" s="1166"/>
      <c r="TLT44" s="1167"/>
      <c r="TLU44" s="1168"/>
      <c r="TLV44" s="1168"/>
      <c r="TLW44" s="1166"/>
      <c r="TLX44" s="1167"/>
      <c r="TLY44" s="1168"/>
      <c r="TLZ44" s="1168"/>
      <c r="TMA44" s="1166"/>
      <c r="TMB44" s="1167"/>
      <c r="TMC44" s="1168"/>
      <c r="TMD44" s="1168"/>
      <c r="TME44" s="1166"/>
      <c r="TMF44" s="1167"/>
      <c r="TMG44" s="1168"/>
      <c r="TMH44" s="1168"/>
      <c r="TMI44" s="1166"/>
      <c r="TMJ44" s="1167"/>
      <c r="TMK44" s="1168"/>
      <c r="TML44" s="1168"/>
      <c r="TMM44" s="1166"/>
      <c r="TMN44" s="1167"/>
      <c r="TMO44" s="1168"/>
      <c r="TMP44" s="1168"/>
      <c r="TMQ44" s="1166"/>
      <c r="TMR44" s="1167"/>
      <c r="TMS44" s="1168"/>
      <c r="TMT44" s="1168"/>
      <c r="TMU44" s="1166"/>
      <c r="TMV44" s="1167"/>
      <c r="TMW44" s="1168"/>
      <c r="TMX44" s="1168"/>
      <c r="TMY44" s="1166"/>
      <c r="TMZ44" s="1167"/>
      <c r="TNA44" s="1168"/>
      <c r="TNB44" s="1168"/>
      <c r="TNC44" s="1166"/>
      <c r="TND44" s="1167"/>
      <c r="TNE44" s="1168"/>
      <c r="TNF44" s="1168"/>
      <c r="TNG44" s="1166"/>
      <c r="TNH44" s="1167"/>
      <c r="TNI44" s="1168"/>
      <c r="TNJ44" s="1168"/>
      <c r="TNK44" s="1166"/>
      <c r="TNL44" s="1167"/>
      <c r="TNM44" s="1168"/>
      <c r="TNN44" s="1168"/>
      <c r="TNO44" s="1166"/>
      <c r="TNP44" s="1167"/>
      <c r="TNQ44" s="1168"/>
      <c r="TNR44" s="1168"/>
      <c r="TNS44" s="1166"/>
      <c r="TNT44" s="1167"/>
      <c r="TNU44" s="1168"/>
      <c r="TNV44" s="1168"/>
      <c r="TNW44" s="1166"/>
      <c r="TNX44" s="1167"/>
      <c r="TNY44" s="1168"/>
      <c r="TNZ44" s="1168"/>
      <c r="TOA44" s="1166"/>
      <c r="TOB44" s="1167"/>
      <c r="TOC44" s="1168"/>
      <c r="TOD44" s="1168"/>
      <c r="TOE44" s="1166"/>
      <c r="TOF44" s="1167"/>
      <c r="TOG44" s="1168"/>
      <c r="TOH44" s="1168"/>
      <c r="TOI44" s="1166"/>
      <c r="TOJ44" s="1167"/>
      <c r="TOK44" s="1168"/>
      <c r="TOL44" s="1168"/>
      <c r="TOM44" s="1166"/>
      <c r="TON44" s="1167"/>
      <c r="TOO44" s="1168"/>
      <c r="TOP44" s="1168"/>
      <c r="TOQ44" s="1166"/>
      <c r="TOR44" s="1167"/>
      <c r="TOS44" s="1168"/>
      <c r="TOT44" s="1168"/>
      <c r="TOU44" s="1166"/>
      <c r="TOV44" s="1167"/>
      <c r="TOW44" s="1168"/>
      <c r="TOX44" s="1168"/>
      <c r="TOY44" s="1166"/>
      <c r="TOZ44" s="1167"/>
      <c r="TPA44" s="1168"/>
      <c r="TPB44" s="1168"/>
      <c r="TPC44" s="1166"/>
      <c r="TPD44" s="1167"/>
      <c r="TPE44" s="1168"/>
      <c r="TPF44" s="1168"/>
      <c r="TPG44" s="1166"/>
      <c r="TPH44" s="1167"/>
      <c r="TPI44" s="1168"/>
      <c r="TPJ44" s="1168"/>
      <c r="TPK44" s="1166"/>
      <c r="TPL44" s="1167"/>
      <c r="TPM44" s="1168"/>
      <c r="TPN44" s="1168"/>
      <c r="TPO44" s="1166"/>
      <c r="TPP44" s="1167"/>
      <c r="TPQ44" s="1168"/>
      <c r="TPR44" s="1168"/>
      <c r="TPS44" s="1166"/>
      <c r="TPT44" s="1167"/>
      <c r="TPU44" s="1168"/>
      <c r="TPV44" s="1168"/>
      <c r="TPW44" s="1166"/>
      <c r="TPX44" s="1167"/>
      <c r="TPY44" s="1168"/>
      <c r="TPZ44" s="1168"/>
      <c r="TQA44" s="1166"/>
      <c r="TQB44" s="1167"/>
      <c r="TQC44" s="1168"/>
      <c r="TQD44" s="1168"/>
      <c r="TQE44" s="1166"/>
      <c r="TQF44" s="1167"/>
      <c r="TQG44" s="1168"/>
      <c r="TQH44" s="1168"/>
      <c r="TQI44" s="1166"/>
      <c r="TQJ44" s="1167"/>
      <c r="TQK44" s="1168"/>
      <c r="TQL44" s="1168"/>
      <c r="TQM44" s="1166"/>
      <c r="TQN44" s="1167"/>
      <c r="TQO44" s="1168"/>
      <c r="TQP44" s="1168"/>
      <c r="TQQ44" s="1166"/>
      <c r="TQR44" s="1167"/>
      <c r="TQS44" s="1168"/>
      <c r="TQT44" s="1168"/>
      <c r="TQU44" s="1166"/>
      <c r="TQV44" s="1167"/>
      <c r="TQW44" s="1168"/>
      <c r="TQX44" s="1168"/>
      <c r="TQY44" s="1166"/>
      <c r="TQZ44" s="1167"/>
      <c r="TRA44" s="1168"/>
      <c r="TRB44" s="1168"/>
      <c r="TRC44" s="1166"/>
      <c r="TRD44" s="1167"/>
      <c r="TRE44" s="1168"/>
      <c r="TRF44" s="1168"/>
      <c r="TRG44" s="1166"/>
      <c r="TRH44" s="1167"/>
      <c r="TRI44" s="1168"/>
      <c r="TRJ44" s="1168"/>
      <c r="TRK44" s="1166"/>
      <c r="TRL44" s="1167"/>
      <c r="TRM44" s="1168"/>
      <c r="TRN44" s="1168"/>
      <c r="TRO44" s="1166"/>
      <c r="TRP44" s="1167"/>
      <c r="TRQ44" s="1168"/>
      <c r="TRR44" s="1168"/>
      <c r="TRS44" s="1166"/>
      <c r="TRT44" s="1167"/>
      <c r="TRU44" s="1168"/>
      <c r="TRV44" s="1168"/>
      <c r="TRW44" s="1166"/>
      <c r="TRX44" s="1167"/>
      <c r="TRY44" s="1168"/>
      <c r="TRZ44" s="1168"/>
      <c r="TSA44" s="1166"/>
      <c r="TSB44" s="1167"/>
      <c r="TSC44" s="1168"/>
      <c r="TSD44" s="1168"/>
      <c r="TSE44" s="1166"/>
      <c r="TSF44" s="1167"/>
      <c r="TSG44" s="1168"/>
      <c r="TSH44" s="1168"/>
      <c r="TSI44" s="1166"/>
      <c r="TSJ44" s="1167"/>
      <c r="TSK44" s="1168"/>
      <c r="TSL44" s="1168"/>
      <c r="TSM44" s="1166"/>
      <c r="TSN44" s="1167"/>
      <c r="TSO44" s="1168"/>
      <c r="TSP44" s="1168"/>
      <c r="TSQ44" s="1166"/>
      <c r="TSR44" s="1167"/>
      <c r="TSS44" s="1168"/>
      <c r="TST44" s="1168"/>
      <c r="TSU44" s="1166"/>
      <c r="TSV44" s="1167"/>
      <c r="TSW44" s="1168"/>
      <c r="TSX44" s="1168"/>
      <c r="TSY44" s="1166"/>
      <c r="TSZ44" s="1167"/>
      <c r="TTA44" s="1168"/>
      <c r="TTB44" s="1168"/>
      <c r="TTC44" s="1166"/>
      <c r="TTD44" s="1167"/>
      <c r="TTE44" s="1168"/>
      <c r="TTF44" s="1168"/>
      <c r="TTG44" s="1166"/>
      <c r="TTH44" s="1167"/>
      <c r="TTI44" s="1168"/>
      <c r="TTJ44" s="1168"/>
      <c r="TTK44" s="1166"/>
      <c r="TTL44" s="1167"/>
      <c r="TTM44" s="1168"/>
      <c r="TTN44" s="1168"/>
      <c r="TTO44" s="1166"/>
      <c r="TTP44" s="1167"/>
      <c r="TTQ44" s="1168"/>
      <c r="TTR44" s="1168"/>
      <c r="TTS44" s="1166"/>
      <c r="TTT44" s="1167"/>
      <c r="TTU44" s="1168"/>
      <c r="TTV44" s="1168"/>
      <c r="TTW44" s="1166"/>
      <c r="TTX44" s="1167"/>
      <c r="TTY44" s="1168"/>
      <c r="TTZ44" s="1168"/>
      <c r="TUA44" s="1166"/>
      <c r="TUB44" s="1167"/>
      <c r="TUC44" s="1168"/>
      <c r="TUD44" s="1168"/>
      <c r="TUE44" s="1166"/>
      <c r="TUF44" s="1167"/>
      <c r="TUG44" s="1168"/>
      <c r="TUH44" s="1168"/>
      <c r="TUI44" s="1166"/>
      <c r="TUJ44" s="1167"/>
      <c r="TUK44" s="1168"/>
      <c r="TUL44" s="1168"/>
      <c r="TUM44" s="1166"/>
      <c r="TUN44" s="1167"/>
      <c r="TUO44" s="1168"/>
      <c r="TUP44" s="1168"/>
      <c r="TUQ44" s="1166"/>
      <c r="TUR44" s="1167"/>
      <c r="TUS44" s="1168"/>
      <c r="TUT44" s="1168"/>
      <c r="TUU44" s="1166"/>
      <c r="TUV44" s="1167"/>
      <c r="TUW44" s="1168"/>
      <c r="TUX44" s="1168"/>
      <c r="TUY44" s="1166"/>
      <c r="TUZ44" s="1167"/>
      <c r="TVA44" s="1168"/>
      <c r="TVB44" s="1168"/>
      <c r="TVC44" s="1166"/>
      <c r="TVD44" s="1167"/>
      <c r="TVE44" s="1168"/>
      <c r="TVF44" s="1168"/>
      <c r="TVG44" s="1166"/>
      <c r="TVH44" s="1167"/>
      <c r="TVI44" s="1168"/>
      <c r="TVJ44" s="1168"/>
      <c r="TVK44" s="1166"/>
      <c r="TVL44" s="1167"/>
      <c r="TVM44" s="1168"/>
      <c r="TVN44" s="1168"/>
      <c r="TVO44" s="1166"/>
      <c r="TVP44" s="1167"/>
      <c r="TVQ44" s="1168"/>
      <c r="TVR44" s="1168"/>
      <c r="TVS44" s="1166"/>
      <c r="TVT44" s="1167"/>
      <c r="TVU44" s="1168"/>
      <c r="TVV44" s="1168"/>
      <c r="TVW44" s="1166"/>
      <c r="TVX44" s="1167"/>
      <c r="TVY44" s="1168"/>
      <c r="TVZ44" s="1168"/>
      <c r="TWA44" s="1166"/>
      <c r="TWB44" s="1167"/>
      <c r="TWC44" s="1168"/>
      <c r="TWD44" s="1168"/>
      <c r="TWE44" s="1166"/>
      <c r="TWF44" s="1167"/>
      <c r="TWG44" s="1168"/>
      <c r="TWH44" s="1168"/>
      <c r="TWI44" s="1166"/>
      <c r="TWJ44" s="1167"/>
      <c r="TWK44" s="1168"/>
      <c r="TWL44" s="1168"/>
      <c r="TWM44" s="1166"/>
      <c r="TWN44" s="1167"/>
      <c r="TWO44" s="1168"/>
      <c r="TWP44" s="1168"/>
      <c r="TWQ44" s="1166"/>
      <c r="TWR44" s="1167"/>
      <c r="TWS44" s="1168"/>
      <c r="TWT44" s="1168"/>
      <c r="TWU44" s="1166"/>
      <c r="TWV44" s="1167"/>
      <c r="TWW44" s="1168"/>
      <c r="TWX44" s="1168"/>
      <c r="TWY44" s="1166"/>
      <c r="TWZ44" s="1167"/>
      <c r="TXA44" s="1168"/>
      <c r="TXB44" s="1168"/>
      <c r="TXC44" s="1166"/>
      <c r="TXD44" s="1167"/>
      <c r="TXE44" s="1168"/>
      <c r="TXF44" s="1168"/>
      <c r="TXG44" s="1166"/>
      <c r="TXH44" s="1167"/>
      <c r="TXI44" s="1168"/>
      <c r="TXJ44" s="1168"/>
      <c r="TXK44" s="1166"/>
      <c r="TXL44" s="1167"/>
      <c r="TXM44" s="1168"/>
      <c r="TXN44" s="1168"/>
      <c r="TXO44" s="1166"/>
      <c r="TXP44" s="1167"/>
      <c r="TXQ44" s="1168"/>
      <c r="TXR44" s="1168"/>
      <c r="TXS44" s="1166"/>
      <c r="TXT44" s="1167"/>
      <c r="TXU44" s="1168"/>
      <c r="TXV44" s="1168"/>
      <c r="TXW44" s="1166"/>
      <c r="TXX44" s="1167"/>
      <c r="TXY44" s="1168"/>
      <c r="TXZ44" s="1168"/>
      <c r="TYA44" s="1166"/>
      <c r="TYB44" s="1167"/>
      <c r="TYC44" s="1168"/>
      <c r="TYD44" s="1168"/>
      <c r="TYE44" s="1166"/>
      <c r="TYF44" s="1167"/>
      <c r="TYG44" s="1168"/>
      <c r="TYH44" s="1168"/>
      <c r="TYI44" s="1166"/>
      <c r="TYJ44" s="1167"/>
      <c r="TYK44" s="1168"/>
      <c r="TYL44" s="1168"/>
      <c r="TYM44" s="1166"/>
      <c r="TYN44" s="1167"/>
      <c r="TYO44" s="1168"/>
      <c r="TYP44" s="1168"/>
      <c r="TYQ44" s="1166"/>
      <c r="TYR44" s="1167"/>
      <c r="TYS44" s="1168"/>
      <c r="TYT44" s="1168"/>
      <c r="TYU44" s="1166"/>
      <c r="TYV44" s="1167"/>
      <c r="TYW44" s="1168"/>
      <c r="TYX44" s="1168"/>
      <c r="TYY44" s="1166"/>
      <c r="TYZ44" s="1167"/>
      <c r="TZA44" s="1168"/>
      <c r="TZB44" s="1168"/>
      <c r="TZC44" s="1166"/>
      <c r="TZD44" s="1167"/>
      <c r="TZE44" s="1168"/>
      <c r="TZF44" s="1168"/>
      <c r="TZG44" s="1166"/>
      <c r="TZH44" s="1167"/>
      <c r="TZI44" s="1168"/>
      <c r="TZJ44" s="1168"/>
      <c r="TZK44" s="1166"/>
      <c r="TZL44" s="1167"/>
      <c r="TZM44" s="1168"/>
      <c r="TZN44" s="1168"/>
      <c r="TZO44" s="1166"/>
      <c r="TZP44" s="1167"/>
      <c r="TZQ44" s="1168"/>
      <c r="TZR44" s="1168"/>
      <c r="TZS44" s="1166"/>
      <c r="TZT44" s="1167"/>
      <c r="TZU44" s="1168"/>
      <c r="TZV44" s="1168"/>
      <c r="TZW44" s="1166"/>
      <c r="TZX44" s="1167"/>
      <c r="TZY44" s="1168"/>
      <c r="TZZ44" s="1168"/>
      <c r="UAA44" s="1166"/>
      <c r="UAB44" s="1167"/>
      <c r="UAC44" s="1168"/>
      <c r="UAD44" s="1168"/>
      <c r="UAE44" s="1166"/>
      <c r="UAF44" s="1167"/>
      <c r="UAG44" s="1168"/>
      <c r="UAH44" s="1168"/>
      <c r="UAI44" s="1166"/>
      <c r="UAJ44" s="1167"/>
      <c r="UAK44" s="1168"/>
      <c r="UAL44" s="1168"/>
      <c r="UAM44" s="1166"/>
      <c r="UAN44" s="1167"/>
      <c r="UAO44" s="1168"/>
      <c r="UAP44" s="1168"/>
      <c r="UAQ44" s="1166"/>
      <c r="UAR44" s="1167"/>
      <c r="UAS44" s="1168"/>
      <c r="UAT44" s="1168"/>
      <c r="UAU44" s="1166"/>
      <c r="UAV44" s="1167"/>
      <c r="UAW44" s="1168"/>
      <c r="UAX44" s="1168"/>
      <c r="UAY44" s="1166"/>
      <c r="UAZ44" s="1167"/>
      <c r="UBA44" s="1168"/>
      <c r="UBB44" s="1168"/>
      <c r="UBC44" s="1166"/>
      <c r="UBD44" s="1167"/>
      <c r="UBE44" s="1168"/>
      <c r="UBF44" s="1168"/>
      <c r="UBG44" s="1166"/>
      <c r="UBH44" s="1167"/>
      <c r="UBI44" s="1168"/>
      <c r="UBJ44" s="1168"/>
      <c r="UBK44" s="1166"/>
      <c r="UBL44" s="1167"/>
      <c r="UBM44" s="1168"/>
      <c r="UBN44" s="1168"/>
      <c r="UBO44" s="1166"/>
      <c r="UBP44" s="1167"/>
      <c r="UBQ44" s="1168"/>
      <c r="UBR44" s="1168"/>
      <c r="UBS44" s="1166"/>
      <c r="UBT44" s="1167"/>
      <c r="UBU44" s="1168"/>
      <c r="UBV44" s="1168"/>
      <c r="UBW44" s="1166"/>
      <c r="UBX44" s="1167"/>
      <c r="UBY44" s="1168"/>
      <c r="UBZ44" s="1168"/>
      <c r="UCA44" s="1166"/>
      <c r="UCB44" s="1167"/>
      <c r="UCC44" s="1168"/>
      <c r="UCD44" s="1168"/>
      <c r="UCE44" s="1166"/>
      <c r="UCF44" s="1167"/>
      <c r="UCG44" s="1168"/>
      <c r="UCH44" s="1168"/>
      <c r="UCI44" s="1166"/>
      <c r="UCJ44" s="1167"/>
      <c r="UCK44" s="1168"/>
      <c r="UCL44" s="1168"/>
      <c r="UCM44" s="1166"/>
      <c r="UCN44" s="1167"/>
      <c r="UCO44" s="1168"/>
      <c r="UCP44" s="1168"/>
      <c r="UCQ44" s="1166"/>
      <c r="UCR44" s="1167"/>
      <c r="UCS44" s="1168"/>
      <c r="UCT44" s="1168"/>
      <c r="UCU44" s="1166"/>
      <c r="UCV44" s="1167"/>
      <c r="UCW44" s="1168"/>
      <c r="UCX44" s="1168"/>
      <c r="UCY44" s="1166"/>
      <c r="UCZ44" s="1167"/>
      <c r="UDA44" s="1168"/>
      <c r="UDB44" s="1168"/>
      <c r="UDC44" s="1166"/>
      <c r="UDD44" s="1167"/>
      <c r="UDE44" s="1168"/>
      <c r="UDF44" s="1168"/>
      <c r="UDG44" s="1166"/>
      <c r="UDH44" s="1167"/>
      <c r="UDI44" s="1168"/>
      <c r="UDJ44" s="1168"/>
      <c r="UDK44" s="1166"/>
      <c r="UDL44" s="1167"/>
      <c r="UDM44" s="1168"/>
      <c r="UDN44" s="1168"/>
      <c r="UDO44" s="1166"/>
      <c r="UDP44" s="1167"/>
      <c r="UDQ44" s="1168"/>
      <c r="UDR44" s="1168"/>
      <c r="UDS44" s="1166"/>
      <c r="UDT44" s="1167"/>
      <c r="UDU44" s="1168"/>
      <c r="UDV44" s="1168"/>
      <c r="UDW44" s="1166"/>
      <c r="UDX44" s="1167"/>
      <c r="UDY44" s="1168"/>
      <c r="UDZ44" s="1168"/>
      <c r="UEA44" s="1166"/>
      <c r="UEB44" s="1167"/>
      <c r="UEC44" s="1168"/>
      <c r="UED44" s="1168"/>
      <c r="UEE44" s="1166"/>
      <c r="UEF44" s="1167"/>
      <c r="UEG44" s="1168"/>
      <c r="UEH44" s="1168"/>
      <c r="UEI44" s="1166"/>
      <c r="UEJ44" s="1167"/>
      <c r="UEK44" s="1168"/>
      <c r="UEL44" s="1168"/>
      <c r="UEM44" s="1166"/>
      <c r="UEN44" s="1167"/>
      <c r="UEO44" s="1168"/>
      <c r="UEP44" s="1168"/>
      <c r="UEQ44" s="1166"/>
      <c r="UER44" s="1167"/>
      <c r="UES44" s="1168"/>
      <c r="UET44" s="1168"/>
      <c r="UEU44" s="1166"/>
      <c r="UEV44" s="1167"/>
      <c r="UEW44" s="1168"/>
      <c r="UEX44" s="1168"/>
      <c r="UEY44" s="1166"/>
      <c r="UEZ44" s="1167"/>
      <c r="UFA44" s="1168"/>
      <c r="UFB44" s="1168"/>
      <c r="UFC44" s="1166"/>
      <c r="UFD44" s="1167"/>
      <c r="UFE44" s="1168"/>
      <c r="UFF44" s="1168"/>
      <c r="UFG44" s="1166"/>
      <c r="UFH44" s="1167"/>
      <c r="UFI44" s="1168"/>
      <c r="UFJ44" s="1168"/>
      <c r="UFK44" s="1166"/>
      <c r="UFL44" s="1167"/>
      <c r="UFM44" s="1168"/>
      <c r="UFN44" s="1168"/>
      <c r="UFO44" s="1166"/>
      <c r="UFP44" s="1167"/>
      <c r="UFQ44" s="1168"/>
      <c r="UFR44" s="1168"/>
      <c r="UFS44" s="1166"/>
      <c r="UFT44" s="1167"/>
      <c r="UFU44" s="1168"/>
      <c r="UFV44" s="1168"/>
      <c r="UFW44" s="1166"/>
      <c r="UFX44" s="1167"/>
      <c r="UFY44" s="1168"/>
      <c r="UFZ44" s="1168"/>
      <c r="UGA44" s="1166"/>
      <c r="UGB44" s="1167"/>
      <c r="UGC44" s="1168"/>
      <c r="UGD44" s="1168"/>
      <c r="UGE44" s="1166"/>
      <c r="UGF44" s="1167"/>
      <c r="UGG44" s="1168"/>
      <c r="UGH44" s="1168"/>
      <c r="UGI44" s="1166"/>
      <c r="UGJ44" s="1167"/>
      <c r="UGK44" s="1168"/>
      <c r="UGL44" s="1168"/>
      <c r="UGM44" s="1166"/>
      <c r="UGN44" s="1167"/>
      <c r="UGO44" s="1168"/>
      <c r="UGP44" s="1168"/>
      <c r="UGQ44" s="1166"/>
      <c r="UGR44" s="1167"/>
      <c r="UGS44" s="1168"/>
      <c r="UGT44" s="1168"/>
      <c r="UGU44" s="1166"/>
      <c r="UGV44" s="1167"/>
      <c r="UGW44" s="1168"/>
      <c r="UGX44" s="1168"/>
      <c r="UGY44" s="1166"/>
      <c r="UGZ44" s="1167"/>
      <c r="UHA44" s="1168"/>
      <c r="UHB44" s="1168"/>
      <c r="UHC44" s="1166"/>
      <c r="UHD44" s="1167"/>
      <c r="UHE44" s="1168"/>
      <c r="UHF44" s="1168"/>
      <c r="UHG44" s="1166"/>
      <c r="UHH44" s="1167"/>
      <c r="UHI44" s="1168"/>
      <c r="UHJ44" s="1168"/>
      <c r="UHK44" s="1166"/>
      <c r="UHL44" s="1167"/>
      <c r="UHM44" s="1168"/>
      <c r="UHN44" s="1168"/>
      <c r="UHO44" s="1166"/>
      <c r="UHP44" s="1167"/>
      <c r="UHQ44" s="1168"/>
      <c r="UHR44" s="1168"/>
      <c r="UHS44" s="1166"/>
      <c r="UHT44" s="1167"/>
      <c r="UHU44" s="1168"/>
      <c r="UHV44" s="1168"/>
      <c r="UHW44" s="1166"/>
      <c r="UHX44" s="1167"/>
      <c r="UHY44" s="1168"/>
      <c r="UHZ44" s="1168"/>
      <c r="UIA44" s="1166"/>
      <c r="UIB44" s="1167"/>
      <c r="UIC44" s="1168"/>
      <c r="UID44" s="1168"/>
      <c r="UIE44" s="1166"/>
      <c r="UIF44" s="1167"/>
      <c r="UIG44" s="1168"/>
      <c r="UIH44" s="1168"/>
      <c r="UII44" s="1166"/>
      <c r="UIJ44" s="1167"/>
      <c r="UIK44" s="1168"/>
      <c r="UIL44" s="1168"/>
      <c r="UIM44" s="1166"/>
      <c r="UIN44" s="1167"/>
      <c r="UIO44" s="1168"/>
      <c r="UIP44" s="1168"/>
      <c r="UIQ44" s="1166"/>
      <c r="UIR44" s="1167"/>
      <c r="UIS44" s="1168"/>
      <c r="UIT44" s="1168"/>
      <c r="UIU44" s="1166"/>
      <c r="UIV44" s="1167"/>
      <c r="UIW44" s="1168"/>
      <c r="UIX44" s="1168"/>
      <c r="UIY44" s="1166"/>
      <c r="UIZ44" s="1167"/>
      <c r="UJA44" s="1168"/>
      <c r="UJB44" s="1168"/>
      <c r="UJC44" s="1166"/>
      <c r="UJD44" s="1167"/>
      <c r="UJE44" s="1168"/>
      <c r="UJF44" s="1168"/>
      <c r="UJG44" s="1166"/>
      <c r="UJH44" s="1167"/>
      <c r="UJI44" s="1168"/>
      <c r="UJJ44" s="1168"/>
      <c r="UJK44" s="1166"/>
      <c r="UJL44" s="1167"/>
      <c r="UJM44" s="1168"/>
      <c r="UJN44" s="1168"/>
      <c r="UJO44" s="1166"/>
      <c r="UJP44" s="1167"/>
      <c r="UJQ44" s="1168"/>
      <c r="UJR44" s="1168"/>
      <c r="UJS44" s="1166"/>
      <c r="UJT44" s="1167"/>
      <c r="UJU44" s="1168"/>
      <c r="UJV44" s="1168"/>
      <c r="UJW44" s="1166"/>
      <c r="UJX44" s="1167"/>
      <c r="UJY44" s="1168"/>
      <c r="UJZ44" s="1168"/>
      <c r="UKA44" s="1166"/>
      <c r="UKB44" s="1167"/>
      <c r="UKC44" s="1168"/>
      <c r="UKD44" s="1168"/>
      <c r="UKE44" s="1166"/>
      <c r="UKF44" s="1167"/>
      <c r="UKG44" s="1168"/>
      <c r="UKH44" s="1168"/>
      <c r="UKI44" s="1166"/>
      <c r="UKJ44" s="1167"/>
      <c r="UKK44" s="1168"/>
      <c r="UKL44" s="1168"/>
      <c r="UKM44" s="1166"/>
      <c r="UKN44" s="1167"/>
      <c r="UKO44" s="1168"/>
      <c r="UKP44" s="1168"/>
      <c r="UKQ44" s="1166"/>
      <c r="UKR44" s="1167"/>
      <c r="UKS44" s="1168"/>
      <c r="UKT44" s="1168"/>
      <c r="UKU44" s="1166"/>
      <c r="UKV44" s="1167"/>
      <c r="UKW44" s="1168"/>
      <c r="UKX44" s="1168"/>
      <c r="UKY44" s="1166"/>
      <c r="UKZ44" s="1167"/>
      <c r="ULA44" s="1168"/>
      <c r="ULB44" s="1168"/>
      <c r="ULC44" s="1166"/>
      <c r="ULD44" s="1167"/>
      <c r="ULE44" s="1168"/>
      <c r="ULF44" s="1168"/>
      <c r="ULG44" s="1166"/>
      <c r="ULH44" s="1167"/>
      <c r="ULI44" s="1168"/>
      <c r="ULJ44" s="1168"/>
      <c r="ULK44" s="1166"/>
      <c r="ULL44" s="1167"/>
      <c r="ULM44" s="1168"/>
      <c r="ULN44" s="1168"/>
      <c r="ULO44" s="1166"/>
      <c r="ULP44" s="1167"/>
      <c r="ULQ44" s="1168"/>
      <c r="ULR44" s="1168"/>
      <c r="ULS44" s="1166"/>
      <c r="ULT44" s="1167"/>
      <c r="ULU44" s="1168"/>
      <c r="ULV44" s="1168"/>
      <c r="ULW44" s="1166"/>
      <c r="ULX44" s="1167"/>
      <c r="ULY44" s="1168"/>
      <c r="ULZ44" s="1168"/>
      <c r="UMA44" s="1166"/>
      <c r="UMB44" s="1167"/>
      <c r="UMC44" s="1168"/>
      <c r="UMD44" s="1168"/>
      <c r="UME44" s="1166"/>
      <c r="UMF44" s="1167"/>
      <c r="UMG44" s="1168"/>
      <c r="UMH44" s="1168"/>
      <c r="UMI44" s="1166"/>
      <c r="UMJ44" s="1167"/>
      <c r="UMK44" s="1168"/>
      <c r="UML44" s="1168"/>
      <c r="UMM44" s="1166"/>
      <c r="UMN44" s="1167"/>
      <c r="UMO44" s="1168"/>
      <c r="UMP44" s="1168"/>
      <c r="UMQ44" s="1166"/>
      <c r="UMR44" s="1167"/>
      <c r="UMS44" s="1168"/>
      <c r="UMT44" s="1168"/>
      <c r="UMU44" s="1166"/>
      <c r="UMV44" s="1167"/>
      <c r="UMW44" s="1168"/>
      <c r="UMX44" s="1168"/>
      <c r="UMY44" s="1166"/>
      <c r="UMZ44" s="1167"/>
      <c r="UNA44" s="1168"/>
      <c r="UNB44" s="1168"/>
      <c r="UNC44" s="1166"/>
      <c r="UND44" s="1167"/>
      <c r="UNE44" s="1168"/>
      <c r="UNF44" s="1168"/>
      <c r="UNG44" s="1166"/>
      <c r="UNH44" s="1167"/>
      <c r="UNI44" s="1168"/>
      <c r="UNJ44" s="1168"/>
      <c r="UNK44" s="1166"/>
      <c r="UNL44" s="1167"/>
      <c r="UNM44" s="1168"/>
      <c r="UNN44" s="1168"/>
      <c r="UNO44" s="1166"/>
      <c r="UNP44" s="1167"/>
      <c r="UNQ44" s="1168"/>
      <c r="UNR44" s="1168"/>
      <c r="UNS44" s="1166"/>
      <c r="UNT44" s="1167"/>
      <c r="UNU44" s="1168"/>
      <c r="UNV44" s="1168"/>
      <c r="UNW44" s="1166"/>
      <c r="UNX44" s="1167"/>
      <c r="UNY44" s="1168"/>
      <c r="UNZ44" s="1168"/>
      <c r="UOA44" s="1166"/>
      <c r="UOB44" s="1167"/>
      <c r="UOC44" s="1168"/>
      <c r="UOD44" s="1168"/>
      <c r="UOE44" s="1166"/>
      <c r="UOF44" s="1167"/>
      <c r="UOG44" s="1168"/>
      <c r="UOH44" s="1168"/>
      <c r="UOI44" s="1166"/>
      <c r="UOJ44" s="1167"/>
      <c r="UOK44" s="1168"/>
      <c r="UOL44" s="1168"/>
      <c r="UOM44" s="1166"/>
      <c r="UON44" s="1167"/>
      <c r="UOO44" s="1168"/>
      <c r="UOP44" s="1168"/>
      <c r="UOQ44" s="1166"/>
      <c r="UOR44" s="1167"/>
      <c r="UOS44" s="1168"/>
      <c r="UOT44" s="1168"/>
      <c r="UOU44" s="1166"/>
      <c r="UOV44" s="1167"/>
      <c r="UOW44" s="1168"/>
      <c r="UOX44" s="1168"/>
      <c r="UOY44" s="1166"/>
      <c r="UOZ44" s="1167"/>
      <c r="UPA44" s="1168"/>
      <c r="UPB44" s="1168"/>
      <c r="UPC44" s="1166"/>
      <c r="UPD44" s="1167"/>
      <c r="UPE44" s="1168"/>
      <c r="UPF44" s="1168"/>
      <c r="UPG44" s="1166"/>
      <c r="UPH44" s="1167"/>
      <c r="UPI44" s="1168"/>
      <c r="UPJ44" s="1168"/>
      <c r="UPK44" s="1166"/>
      <c r="UPL44" s="1167"/>
      <c r="UPM44" s="1168"/>
      <c r="UPN44" s="1168"/>
      <c r="UPO44" s="1166"/>
      <c r="UPP44" s="1167"/>
      <c r="UPQ44" s="1168"/>
      <c r="UPR44" s="1168"/>
      <c r="UPS44" s="1166"/>
      <c r="UPT44" s="1167"/>
      <c r="UPU44" s="1168"/>
      <c r="UPV44" s="1168"/>
      <c r="UPW44" s="1166"/>
      <c r="UPX44" s="1167"/>
      <c r="UPY44" s="1168"/>
      <c r="UPZ44" s="1168"/>
      <c r="UQA44" s="1166"/>
      <c r="UQB44" s="1167"/>
      <c r="UQC44" s="1168"/>
      <c r="UQD44" s="1168"/>
      <c r="UQE44" s="1166"/>
      <c r="UQF44" s="1167"/>
      <c r="UQG44" s="1168"/>
      <c r="UQH44" s="1168"/>
      <c r="UQI44" s="1166"/>
      <c r="UQJ44" s="1167"/>
      <c r="UQK44" s="1168"/>
      <c r="UQL44" s="1168"/>
      <c r="UQM44" s="1166"/>
      <c r="UQN44" s="1167"/>
      <c r="UQO44" s="1168"/>
      <c r="UQP44" s="1168"/>
      <c r="UQQ44" s="1166"/>
      <c r="UQR44" s="1167"/>
      <c r="UQS44" s="1168"/>
      <c r="UQT44" s="1168"/>
      <c r="UQU44" s="1166"/>
      <c r="UQV44" s="1167"/>
      <c r="UQW44" s="1168"/>
      <c r="UQX44" s="1168"/>
      <c r="UQY44" s="1166"/>
      <c r="UQZ44" s="1167"/>
      <c r="URA44" s="1168"/>
      <c r="URB44" s="1168"/>
      <c r="URC44" s="1166"/>
      <c r="URD44" s="1167"/>
      <c r="URE44" s="1168"/>
      <c r="URF44" s="1168"/>
      <c r="URG44" s="1166"/>
      <c r="URH44" s="1167"/>
      <c r="URI44" s="1168"/>
      <c r="URJ44" s="1168"/>
      <c r="URK44" s="1166"/>
      <c r="URL44" s="1167"/>
      <c r="URM44" s="1168"/>
      <c r="URN44" s="1168"/>
      <c r="URO44" s="1166"/>
      <c r="URP44" s="1167"/>
      <c r="URQ44" s="1168"/>
      <c r="URR44" s="1168"/>
      <c r="URS44" s="1166"/>
      <c r="URT44" s="1167"/>
      <c r="URU44" s="1168"/>
      <c r="URV44" s="1168"/>
      <c r="URW44" s="1166"/>
      <c r="URX44" s="1167"/>
      <c r="URY44" s="1168"/>
      <c r="URZ44" s="1168"/>
      <c r="USA44" s="1166"/>
      <c r="USB44" s="1167"/>
      <c r="USC44" s="1168"/>
      <c r="USD44" s="1168"/>
      <c r="USE44" s="1166"/>
      <c r="USF44" s="1167"/>
      <c r="USG44" s="1168"/>
      <c r="USH44" s="1168"/>
      <c r="USI44" s="1166"/>
      <c r="USJ44" s="1167"/>
      <c r="USK44" s="1168"/>
      <c r="USL44" s="1168"/>
      <c r="USM44" s="1166"/>
      <c r="USN44" s="1167"/>
      <c r="USO44" s="1168"/>
      <c r="USP44" s="1168"/>
      <c r="USQ44" s="1166"/>
      <c r="USR44" s="1167"/>
      <c r="USS44" s="1168"/>
      <c r="UST44" s="1168"/>
      <c r="USU44" s="1166"/>
      <c r="USV44" s="1167"/>
      <c r="USW44" s="1168"/>
      <c r="USX44" s="1168"/>
      <c r="USY44" s="1166"/>
      <c r="USZ44" s="1167"/>
      <c r="UTA44" s="1168"/>
      <c r="UTB44" s="1168"/>
      <c r="UTC44" s="1166"/>
      <c r="UTD44" s="1167"/>
      <c r="UTE44" s="1168"/>
      <c r="UTF44" s="1168"/>
      <c r="UTG44" s="1166"/>
      <c r="UTH44" s="1167"/>
      <c r="UTI44" s="1168"/>
      <c r="UTJ44" s="1168"/>
      <c r="UTK44" s="1166"/>
      <c r="UTL44" s="1167"/>
      <c r="UTM44" s="1168"/>
      <c r="UTN44" s="1168"/>
      <c r="UTO44" s="1166"/>
      <c r="UTP44" s="1167"/>
      <c r="UTQ44" s="1168"/>
      <c r="UTR44" s="1168"/>
      <c r="UTS44" s="1166"/>
      <c r="UTT44" s="1167"/>
      <c r="UTU44" s="1168"/>
      <c r="UTV44" s="1168"/>
      <c r="UTW44" s="1166"/>
      <c r="UTX44" s="1167"/>
      <c r="UTY44" s="1168"/>
      <c r="UTZ44" s="1168"/>
      <c r="UUA44" s="1166"/>
      <c r="UUB44" s="1167"/>
      <c r="UUC44" s="1168"/>
      <c r="UUD44" s="1168"/>
      <c r="UUE44" s="1166"/>
      <c r="UUF44" s="1167"/>
      <c r="UUG44" s="1168"/>
      <c r="UUH44" s="1168"/>
      <c r="UUI44" s="1166"/>
      <c r="UUJ44" s="1167"/>
      <c r="UUK44" s="1168"/>
      <c r="UUL44" s="1168"/>
      <c r="UUM44" s="1166"/>
      <c r="UUN44" s="1167"/>
      <c r="UUO44" s="1168"/>
      <c r="UUP44" s="1168"/>
      <c r="UUQ44" s="1166"/>
      <c r="UUR44" s="1167"/>
      <c r="UUS44" s="1168"/>
      <c r="UUT44" s="1168"/>
      <c r="UUU44" s="1166"/>
      <c r="UUV44" s="1167"/>
      <c r="UUW44" s="1168"/>
      <c r="UUX44" s="1168"/>
      <c r="UUY44" s="1166"/>
      <c r="UUZ44" s="1167"/>
      <c r="UVA44" s="1168"/>
      <c r="UVB44" s="1168"/>
      <c r="UVC44" s="1166"/>
      <c r="UVD44" s="1167"/>
      <c r="UVE44" s="1168"/>
      <c r="UVF44" s="1168"/>
      <c r="UVG44" s="1166"/>
      <c r="UVH44" s="1167"/>
      <c r="UVI44" s="1168"/>
      <c r="UVJ44" s="1168"/>
      <c r="UVK44" s="1166"/>
      <c r="UVL44" s="1167"/>
      <c r="UVM44" s="1168"/>
      <c r="UVN44" s="1168"/>
      <c r="UVO44" s="1166"/>
      <c r="UVP44" s="1167"/>
      <c r="UVQ44" s="1168"/>
      <c r="UVR44" s="1168"/>
      <c r="UVS44" s="1166"/>
      <c r="UVT44" s="1167"/>
      <c r="UVU44" s="1168"/>
      <c r="UVV44" s="1168"/>
      <c r="UVW44" s="1166"/>
      <c r="UVX44" s="1167"/>
      <c r="UVY44" s="1168"/>
      <c r="UVZ44" s="1168"/>
      <c r="UWA44" s="1166"/>
      <c r="UWB44" s="1167"/>
      <c r="UWC44" s="1168"/>
      <c r="UWD44" s="1168"/>
      <c r="UWE44" s="1166"/>
      <c r="UWF44" s="1167"/>
      <c r="UWG44" s="1168"/>
      <c r="UWH44" s="1168"/>
      <c r="UWI44" s="1166"/>
      <c r="UWJ44" s="1167"/>
      <c r="UWK44" s="1168"/>
      <c r="UWL44" s="1168"/>
      <c r="UWM44" s="1166"/>
      <c r="UWN44" s="1167"/>
      <c r="UWO44" s="1168"/>
      <c r="UWP44" s="1168"/>
      <c r="UWQ44" s="1166"/>
      <c r="UWR44" s="1167"/>
      <c r="UWS44" s="1168"/>
      <c r="UWT44" s="1168"/>
      <c r="UWU44" s="1166"/>
      <c r="UWV44" s="1167"/>
      <c r="UWW44" s="1168"/>
      <c r="UWX44" s="1168"/>
      <c r="UWY44" s="1166"/>
      <c r="UWZ44" s="1167"/>
      <c r="UXA44" s="1168"/>
      <c r="UXB44" s="1168"/>
      <c r="UXC44" s="1166"/>
      <c r="UXD44" s="1167"/>
      <c r="UXE44" s="1168"/>
      <c r="UXF44" s="1168"/>
      <c r="UXG44" s="1166"/>
      <c r="UXH44" s="1167"/>
      <c r="UXI44" s="1168"/>
      <c r="UXJ44" s="1168"/>
      <c r="UXK44" s="1166"/>
      <c r="UXL44" s="1167"/>
      <c r="UXM44" s="1168"/>
      <c r="UXN44" s="1168"/>
      <c r="UXO44" s="1166"/>
      <c r="UXP44" s="1167"/>
      <c r="UXQ44" s="1168"/>
      <c r="UXR44" s="1168"/>
      <c r="UXS44" s="1166"/>
      <c r="UXT44" s="1167"/>
      <c r="UXU44" s="1168"/>
      <c r="UXV44" s="1168"/>
      <c r="UXW44" s="1166"/>
      <c r="UXX44" s="1167"/>
      <c r="UXY44" s="1168"/>
      <c r="UXZ44" s="1168"/>
      <c r="UYA44" s="1166"/>
      <c r="UYB44" s="1167"/>
      <c r="UYC44" s="1168"/>
      <c r="UYD44" s="1168"/>
      <c r="UYE44" s="1166"/>
      <c r="UYF44" s="1167"/>
      <c r="UYG44" s="1168"/>
      <c r="UYH44" s="1168"/>
      <c r="UYI44" s="1166"/>
      <c r="UYJ44" s="1167"/>
      <c r="UYK44" s="1168"/>
      <c r="UYL44" s="1168"/>
      <c r="UYM44" s="1166"/>
      <c r="UYN44" s="1167"/>
      <c r="UYO44" s="1168"/>
      <c r="UYP44" s="1168"/>
      <c r="UYQ44" s="1166"/>
      <c r="UYR44" s="1167"/>
      <c r="UYS44" s="1168"/>
      <c r="UYT44" s="1168"/>
      <c r="UYU44" s="1166"/>
      <c r="UYV44" s="1167"/>
      <c r="UYW44" s="1168"/>
      <c r="UYX44" s="1168"/>
      <c r="UYY44" s="1166"/>
      <c r="UYZ44" s="1167"/>
      <c r="UZA44" s="1168"/>
      <c r="UZB44" s="1168"/>
      <c r="UZC44" s="1166"/>
      <c r="UZD44" s="1167"/>
      <c r="UZE44" s="1168"/>
      <c r="UZF44" s="1168"/>
      <c r="UZG44" s="1166"/>
      <c r="UZH44" s="1167"/>
      <c r="UZI44" s="1168"/>
      <c r="UZJ44" s="1168"/>
      <c r="UZK44" s="1166"/>
      <c r="UZL44" s="1167"/>
      <c r="UZM44" s="1168"/>
      <c r="UZN44" s="1168"/>
      <c r="UZO44" s="1166"/>
      <c r="UZP44" s="1167"/>
      <c r="UZQ44" s="1168"/>
      <c r="UZR44" s="1168"/>
      <c r="UZS44" s="1166"/>
      <c r="UZT44" s="1167"/>
      <c r="UZU44" s="1168"/>
      <c r="UZV44" s="1168"/>
      <c r="UZW44" s="1166"/>
      <c r="UZX44" s="1167"/>
      <c r="UZY44" s="1168"/>
      <c r="UZZ44" s="1168"/>
      <c r="VAA44" s="1166"/>
      <c r="VAB44" s="1167"/>
      <c r="VAC44" s="1168"/>
      <c r="VAD44" s="1168"/>
      <c r="VAE44" s="1166"/>
      <c r="VAF44" s="1167"/>
      <c r="VAG44" s="1168"/>
      <c r="VAH44" s="1168"/>
      <c r="VAI44" s="1166"/>
      <c r="VAJ44" s="1167"/>
      <c r="VAK44" s="1168"/>
      <c r="VAL44" s="1168"/>
      <c r="VAM44" s="1166"/>
      <c r="VAN44" s="1167"/>
      <c r="VAO44" s="1168"/>
      <c r="VAP44" s="1168"/>
      <c r="VAQ44" s="1166"/>
      <c r="VAR44" s="1167"/>
      <c r="VAS44" s="1168"/>
      <c r="VAT44" s="1168"/>
      <c r="VAU44" s="1166"/>
      <c r="VAV44" s="1167"/>
      <c r="VAW44" s="1168"/>
      <c r="VAX44" s="1168"/>
      <c r="VAY44" s="1166"/>
      <c r="VAZ44" s="1167"/>
      <c r="VBA44" s="1168"/>
      <c r="VBB44" s="1168"/>
      <c r="VBC44" s="1166"/>
      <c r="VBD44" s="1167"/>
      <c r="VBE44" s="1168"/>
      <c r="VBF44" s="1168"/>
      <c r="VBG44" s="1166"/>
      <c r="VBH44" s="1167"/>
      <c r="VBI44" s="1168"/>
      <c r="VBJ44" s="1168"/>
      <c r="VBK44" s="1166"/>
      <c r="VBL44" s="1167"/>
      <c r="VBM44" s="1168"/>
      <c r="VBN44" s="1168"/>
      <c r="VBO44" s="1166"/>
      <c r="VBP44" s="1167"/>
      <c r="VBQ44" s="1168"/>
      <c r="VBR44" s="1168"/>
      <c r="VBS44" s="1166"/>
      <c r="VBT44" s="1167"/>
      <c r="VBU44" s="1168"/>
      <c r="VBV44" s="1168"/>
      <c r="VBW44" s="1166"/>
      <c r="VBX44" s="1167"/>
      <c r="VBY44" s="1168"/>
      <c r="VBZ44" s="1168"/>
      <c r="VCA44" s="1166"/>
      <c r="VCB44" s="1167"/>
      <c r="VCC44" s="1168"/>
      <c r="VCD44" s="1168"/>
      <c r="VCE44" s="1166"/>
      <c r="VCF44" s="1167"/>
      <c r="VCG44" s="1168"/>
      <c r="VCH44" s="1168"/>
      <c r="VCI44" s="1166"/>
      <c r="VCJ44" s="1167"/>
      <c r="VCK44" s="1168"/>
      <c r="VCL44" s="1168"/>
      <c r="VCM44" s="1166"/>
      <c r="VCN44" s="1167"/>
      <c r="VCO44" s="1168"/>
      <c r="VCP44" s="1168"/>
      <c r="VCQ44" s="1166"/>
      <c r="VCR44" s="1167"/>
      <c r="VCS44" s="1168"/>
      <c r="VCT44" s="1168"/>
      <c r="VCU44" s="1166"/>
      <c r="VCV44" s="1167"/>
      <c r="VCW44" s="1168"/>
      <c r="VCX44" s="1168"/>
      <c r="VCY44" s="1166"/>
      <c r="VCZ44" s="1167"/>
      <c r="VDA44" s="1168"/>
      <c r="VDB44" s="1168"/>
      <c r="VDC44" s="1166"/>
      <c r="VDD44" s="1167"/>
      <c r="VDE44" s="1168"/>
      <c r="VDF44" s="1168"/>
      <c r="VDG44" s="1166"/>
      <c r="VDH44" s="1167"/>
      <c r="VDI44" s="1168"/>
      <c r="VDJ44" s="1168"/>
      <c r="VDK44" s="1166"/>
      <c r="VDL44" s="1167"/>
      <c r="VDM44" s="1168"/>
      <c r="VDN44" s="1168"/>
      <c r="VDO44" s="1166"/>
      <c r="VDP44" s="1167"/>
      <c r="VDQ44" s="1168"/>
      <c r="VDR44" s="1168"/>
      <c r="VDS44" s="1166"/>
      <c r="VDT44" s="1167"/>
      <c r="VDU44" s="1168"/>
      <c r="VDV44" s="1168"/>
      <c r="VDW44" s="1166"/>
      <c r="VDX44" s="1167"/>
      <c r="VDY44" s="1168"/>
      <c r="VDZ44" s="1168"/>
      <c r="VEA44" s="1166"/>
      <c r="VEB44" s="1167"/>
      <c r="VEC44" s="1168"/>
      <c r="VED44" s="1168"/>
      <c r="VEE44" s="1166"/>
      <c r="VEF44" s="1167"/>
      <c r="VEG44" s="1168"/>
      <c r="VEH44" s="1168"/>
      <c r="VEI44" s="1166"/>
      <c r="VEJ44" s="1167"/>
      <c r="VEK44" s="1168"/>
      <c r="VEL44" s="1168"/>
      <c r="VEM44" s="1166"/>
      <c r="VEN44" s="1167"/>
      <c r="VEO44" s="1168"/>
      <c r="VEP44" s="1168"/>
      <c r="VEQ44" s="1166"/>
      <c r="VER44" s="1167"/>
      <c r="VES44" s="1168"/>
      <c r="VET44" s="1168"/>
      <c r="VEU44" s="1166"/>
      <c r="VEV44" s="1167"/>
      <c r="VEW44" s="1168"/>
      <c r="VEX44" s="1168"/>
      <c r="VEY44" s="1166"/>
      <c r="VEZ44" s="1167"/>
      <c r="VFA44" s="1168"/>
      <c r="VFB44" s="1168"/>
      <c r="VFC44" s="1166"/>
      <c r="VFD44" s="1167"/>
      <c r="VFE44" s="1168"/>
      <c r="VFF44" s="1168"/>
      <c r="VFG44" s="1166"/>
      <c r="VFH44" s="1167"/>
      <c r="VFI44" s="1168"/>
      <c r="VFJ44" s="1168"/>
      <c r="VFK44" s="1166"/>
      <c r="VFL44" s="1167"/>
      <c r="VFM44" s="1168"/>
      <c r="VFN44" s="1168"/>
      <c r="VFO44" s="1166"/>
      <c r="VFP44" s="1167"/>
      <c r="VFQ44" s="1168"/>
      <c r="VFR44" s="1168"/>
      <c r="VFS44" s="1166"/>
      <c r="VFT44" s="1167"/>
      <c r="VFU44" s="1168"/>
      <c r="VFV44" s="1168"/>
      <c r="VFW44" s="1166"/>
      <c r="VFX44" s="1167"/>
      <c r="VFY44" s="1168"/>
      <c r="VFZ44" s="1168"/>
      <c r="VGA44" s="1166"/>
      <c r="VGB44" s="1167"/>
      <c r="VGC44" s="1168"/>
      <c r="VGD44" s="1168"/>
      <c r="VGE44" s="1166"/>
      <c r="VGF44" s="1167"/>
      <c r="VGG44" s="1168"/>
      <c r="VGH44" s="1168"/>
      <c r="VGI44" s="1166"/>
      <c r="VGJ44" s="1167"/>
      <c r="VGK44" s="1168"/>
      <c r="VGL44" s="1168"/>
      <c r="VGM44" s="1166"/>
      <c r="VGN44" s="1167"/>
      <c r="VGO44" s="1168"/>
      <c r="VGP44" s="1168"/>
      <c r="VGQ44" s="1166"/>
      <c r="VGR44" s="1167"/>
      <c r="VGS44" s="1168"/>
      <c r="VGT44" s="1168"/>
      <c r="VGU44" s="1166"/>
      <c r="VGV44" s="1167"/>
      <c r="VGW44" s="1168"/>
      <c r="VGX44" s="1168"/>
      <c r="VGY44" s="1166"/>
      <c r="VGZ44" s="1167"/>
      <c r="VHA44" s="1168"/>
      <c r="VHB44" s="1168"/>
      <c r="VHC44" s="1166"/>
      <c r="VHD44" s="1167"/>
      <c r="VHE44" s="1168"/>
      <c r="VHF44" s="1168"/>
      <c r="VHG44" s="1166"/>
      <c r="VHH44" s="1167"/>
      <c r="VHI44" s="1168"/>
      <c r="VHJ44" s="1168"/>
      <c r="VHK44" s="1166"/>
      <c r="VHL44" s="1167"/>
      <c r="VHM44" s="1168"/>
      <c r="VHN44" s="1168"/>
      <c r="VHO44" s="1166"/>
      <c r="VHP44" s="1167"/>
      <c r="VHQ44" s="1168"/>
      <c r="VHR44" s="1168"/>
      <c r="VHS44" s="1166"/>
      <c r="VHT44" s="1167"/>
      <c r="VHU44" s="1168"/>
      <c r="VHV44" s="1168"/>
      <c r="VHW44" s="1166"/>
      <c r="VHX44" s="1167"/>
      <c r="VHY44" s="1168"/>
      <c r="VHZ44" s="1168"/>
      <c r="VIA44" s="1166"/>
      <c r="VIB44" s="1167"/>
      <c r="VIC44" s="1168"/>
      <c r="VID44" s="1168"/>
      <c r="VIE44" s="1166"/>
      <c r="VIF44" s="1167"/>
      <c r="VIG44" s="1168"/>
      <c r="VIH44" s="1168"/>
      <c r="VII44" s="1166"/>
      <c r="VIJ44" s="1167"/>
      <c r="VIK44" s="1168"/>
      <c r="VIL44" s="1168"/>
      <c r="VIM44" s="1166"/>
      <c r="VIN44" s="1167"/>
      <c r="VIO44" s="1168"/>
      <c r="VIP44" s="1168"/>
      <c r="VIQ44" s="1166"/>
      <c r="VIR44" s="1167"/>
      <c r="VIS44" s="1168"/>
      <c r="VIT44" s="1168"/>
      <c r="VIU44" s="1166"/>
      <c r="VIV44" s="1167"/>
      <c r="VIW44" s="1168"/>
      <c r="VIX44" s="1168"/>
      <c r="VIY44" s="1166"/>
      <c r="VIZ44" s="1167"/>
      <c r="VJA44" s="1168"/>
      <c r="VJB44" s="1168"/>
      <c r="VJC44" s="1166"/>
      <c r="VJD44" s="1167"/>
      <c r="VJE44" s="1168"/>
      <c r="VJF44" s="1168"/>
      <c r="VJG44" s="1166"/>
      <c r="VJH44" s="1167"/>
      <c r="VJI44" s="1168"/>
      <c r="VJJ44" s="1168"/>
      <c r="VJK44" s="1166"/>
      <c r="VJL44" s="1167"/>
      <c r="VJM44" s="1168"/>
      <c r="VJN44" s="1168"/>
      <c r="VJO44" s="1166"/>
      <c r="VJP44" s="1167"/>
      <c r="VJQ44" s="1168"/>
      <c r="VJR44" s="1168"/>
      <c r="VJS44" s="1166"/>
      <c r="VJT44" s="1167"/>
      <c r="VJU44" s="1168"/>
      <c r="VJV44" s="1168"/>
      <c r="VJW44" s="1166"/>
      <c r="VJX44" s="1167"/>
      <c r="VJY44" s="1168"/>
      <c r="VJZ44" s="1168"/>
      <c r="VKA44" s="1166"/>
      <c r="VKB44" s="1167"/>
      <c r="VKC44" s="1168"/>
      <c r="VKD44" s="1168"/>
      <c r="VKE44" s="1166"/>
      <c r="VKF44" s="1167"/>
      <c r="VKG44" s="1168"/>
      <c r="VKH44" s="1168"/>
      <c r="VKI44" s="1166"/>
      <c r="VKJ44" s="1167"/>
      <c r="VKK44" s="1168"/>
      <c r="VKL44" s="1168"/>
      <c r="VKM44" s="1166"/>
      <c r="VKN44" s="1167"/>
      <c r="VKO44" s="1168"/>
      <c r="VKP44" s="1168"/>
      <c r="VKQ44" s="1166"/>
      <c r="VKR44" s="1167"/>
      <c r="VKS44" s="1168"/>
      <c r="VKT44" s="1168"/>
      <c r="VKU44" s="1166"/>
      <c r="VKV44" s="1167"/>
      <c r="VKW44" s="1168"/>
      <c r="VKX44" s="1168"/>
      <c r="VKY44" s="1166"/>
      <c r="VKZ44" s="1167"/>
      <c r="VLA44" s="1168"/>
      <c r="VLB44" s="1168"/>
      <c r="VLC44" s="1166"/>
      <c r="VLD44" s="1167"/>
      <c r="VLE44" s="1168"/>
      <c r="VLF44" s="1168"/>
      <c r="VLG44" s="1166"/>
      <c r="VLH44" s="1167"/>
      <c r="VLI44" s="1168"/>
      <c r="VLJ44" s="1168"/>
      <c r="VLK44" s="1166"/>
      <c r="VLL44" s="1167"/>
      <c r="VLM44" s="1168"/>
      <c r="VLN44" s="1168"/>
      <c r="VLO44" s="1166"/>
      <c r="VLP44" s="1167"/>
      <c r="VLQ44" s="1168"/>
      <c r="VLR44" s="1168"/>
      <c r="VLS44" s="1166"/>
      <c r="VLT44" s="1167"/>
      <c r="VLU44" s="1168"/>
      <c r="VLV44" s="1168"/>
      <c r="VLW44" s="1166"/>
      <c r="VLX44" s="1167"/>
      <c r="VLY44" s="1168"/>
      <c r="VLZ44" s="1168"/>
      <c r="VMA44" s="1166"/>
      <c r="VMB44" s="1167"/>
      <c r="VMC44" s="1168"/>
      <c r="VMD44" s="1168"/>
      <c r="VME44" s="1166"/>
      <c r="VMF44" s="1167"/>
      <c r="VMG44" s="1168"/>
      <c r="VMH44" s="1168"/>
      <c r="VMI44" s="1166"/>
      <c r="VMJ44" s="1167"/>
      <c r="VMK44" s="1168"/>
      <c r="VML44" s="1168"/>
      <c r="VMM44" s="1166"/>
      <c r="VMN44" s="1167"/>
      <c r="VMO44" s="1168"/>
      <c r="VMP44" s="1168"/>
      <c r="VMQ44" s="1166"/>
      <c r="VMR44" s="1167"/>
      <c r="VMS44" s="1168"/>
      <c r="VMT44" s="1168"/>
      <c r="VMU44" s="1166"/>
      <c r="VMV44" s="1167"/>
      <c r="VMW44" s="1168"/>
      <c r="VMX44" s="1168"/>
      <c r="VMY44" s="1166"/>
      <c r="VMZ44" s="1167"/>
      <c r="VNA44" s="1168"/>
      <c r="VNB44" s="1168"/>
      <c r="VNC44" s="1166"/>
      <c r="VND44" s="1167"/>
      <c r="VNE44" s="1168"/>
      <c r="VNF44" s="1168"/>
      <c r="VNG44" s="1166"/>
      <c r="VNH44" s="1167"/>
      <c r="VNI44" s="1168"/>
      <c r="VNJ44" s="1168"/>
      <c r="VNK44" s="1166"/>
      <c r="VNL44" s="1167"/>
      <c r="VNM44" s="1168"/>
      <c r="VNN44" s="1168"/>
      <c r="VNO44" s="1166"/>
      <c r="VNP44" s="1167"/>
      <c r="VNQ44" s="1168"/>
      <c r="VNR44" s="1168"/>
      <c r="VNS44" s="1166"/>
      <c r="VNT44" s="1167"/>
      <c r="VNU44" s="1168"/>
      <c r="VNV44" s="1168"/>
      <c r="VNW44" s="1166"/>
      <c r="VNX44" s="1167"/>
      <c r="VNY44" s="1168"/>
      <c r="VNZ44" s="1168"/>
      <c r="VOA44" s="1166"/>
      <c r="VOB44" s="1167"/>
      <c r="VOC44" s="1168"/>
      <c r="VOD44" s="1168"/>
      <c r="VOE44" s="1166"/>
      <c r="VOF44" s="1167"/>
      <c r="VOG44" s="1168"/>
      <c r="VOH44" s="1168"/>
      <c r="VOI44" s="1166"/>
      <c r="VOJ44" s="1167"/>
      <c r="VOK44" s="1168"/>
      <c r="VOL44" s="1168"/>
      <c r="VOM44" s="1166"/>
      <c r="VON44" s="1167"/>
      <c r="VOO44" s="1168"/>
      <c r="VOP44" s="1168"/>
      <c r="VOQ44" s="1166"/>
      <c r="VOR44" s="1167"/>
      <c r="VOS44" s="1168"/>
      <c r="VOT44" s="1168"/>
      <c r="VOU44" s="1166"/>
      <c r="VOV44" s="1167"/>
      <c r="VOW44" s="1168"/>
      <c r="VOX44" s="1168"/>
      <c r="VOY44" s="1166"/>
      <c r="VOZ44" s="1167"/>
      <c r="VPA44" s="1168"/>
      <c r="VPB44" s="1168"/>
      <c r="VPC44" s="1166"/>
      <c r="VPD44" s="1167"/>
      <c r="VPE44" s="1168"/>
      <c r="VPF44" s="1168"/>
      <c r="VPG44" s="1166"/>
      <c r="VPH44" s="1167"/>
      <c r="VPI44" s="1168"/>
      <c r="VPJ44" s="1168"/>
      <c r="VPK44" s="1166"/>
      <c r="VPL44" s="1167"/>
      <c r="VPM44" s="1168"/>
      <c r="VPN44" s="1168"/>
      <c r="VPO44" s="1166"/>
      <c r="VPP44" s="1167"/>
      <c r="VPQ44" s="1168"/>
      <c r="VPR44" s="1168"/>
      <c r="VPS44" s="1166"/>
      <c r="VPT44" s="1167"/>
      <c r="VPU44" s="1168"/>
      <c r="VPV44" s="1168"/>
      <c r="VPW44" s="1166"/>
      <c r="VPX44" s="1167"/>
      <c r="VPY44" s="1168"/>
      <c r="VPZ44" s="1168"/>
      <c r="VQA44" s="1166"/>
      <c r="VQB44" s="1167"/>
      <c r="VQC44" s="1168"/>
      <c r="VQD44" s="1168"/>
      <c r="VQE44" s="1166"/>
      <c r="VQF44" s="1167"/>
      <c r="VQG44" s="1168"/>
      <c r="VQH44" s="1168"/>
      <c r="VQI44" s="1166"/>
      <c r="VQJ44" s="1167"/>
      <c r="VQK44" s="1168"/>
      <c r="VQL44" s="1168"/>
      <c r="VQM44" s="1166"/>
      <c r="VQN44" s="1167"/>
      <c r="VQO44" s="1168"/>
      <c r="VQP44" s="1168"/>
      <c r="VQQ44" s="1166"/>
      <c r="VQR44" s="1167"/>
      <c r="VQS44" s="1168"/>
      <c r="VQT44" s="1168"/>
      <c r="VQU44" s="1166"/>
      <c r="VQV44" s="1167"/>
      <c r="VQW44" s="1168"/>
      <c r="VQX44" s="1168"/>
      <c r="VQY44" s="1166"/>
      <c r="VQZ44" s="1167"/>
      <c r="VRA44" s="1168"/>
      <c r="VRB44" s="1168"/>
      <c r="VRC44" s="1166"/>
      <c r="VRD44" s="1167"/>
      <c r="VRE44" s="1168"/>
      <c r="VRF44" s="1168"/>
      <c r="VRG44" s="1166"/>
      <c r="VRH44" s="1167"/>
      <c r="VRI44" s="1168"/>
      <c r="VRJ44" s="1168"/>
      <c r="VRK44" s="1166"/>
      <c r="VRL44" s="1167"/>
      <c r="VRM44" s="1168"/>
      <c r="VRN44" s="1168"/>
      <c r="VRO44" s="1166"/>
      <c r="VRP44" s="1167"/>
      <c r="VRQ44" s="1168"/>
      <c r="VRR44" s="1168"/>
      <c r="VRS44" s="1166"/>
      <c r="VRT44" s="1167"/>
      <c r="VRU44" s="1168"/>
      <c r="VRV44" s="1168"/>
      <c r="VRW44" s="1166"/>
      <c r="VRX44" s="1167"/>
      <c r="VRY44" s="1168"/>
      <c r="VRZ44" s="1168"/>
      <c r="VSA44" s="1166"/>
      <c r="VSB44" s="1167"/>
      <c r="VSC44" s="1168"/>
      <c r="VSD44" s="1168"/>
      <c r="VSE44" s="1166"/>
      <c r="VSF44" s="1167"/>
      <c r="VSG44" s="1168"/>
      <c r="VSH44" s="1168"/>
      <c r="VSI44" s="1166"/>
      <c r="VSJ44" s="1167"/>
      <c r="VSK44" s="1168"/>
      <c r="VSL44" s="1168"/>
      <c r="VSM44" s="1166"/>
      <c r="VSN44" s="1167"/>
      <c r="VSO44" s="1168"/>
      <c r="VSP44" s="1168"/>
      <c r="VSQ44" s="1166"/>
      <c r="VSR44" s="1167"/>
      <c r="VSS44" s="1168"/>
      <c r="VST44" s="1168"/>
      <c r="VSU44" s="1166"/>
      <c r="VSV44" s="1167"/>
      <c r="VSW44" s="1168"/>
      <c r="VSX44" s="1168"/>
      <c r="VSY44" s="1166"/>
      <c r="VSZ44" s="1167"/>
      <c r="VTA44" s="1168"/>
      <c r="VTB44" s="1168"/>
      <c r="VTC44" s="1166"/>
      <c r="VTD44" s="1167"/>
      <c r="VTE44" s="1168"/>
      <c r="VTF44" s="1168"/>
      <c r="VTG44" s="1166"/>
      <c r="VTH44" s="1167"/>
      <c r="VTI44" s="1168"/>
      <c r="VTJ44" s="1168"/>
      <c r="VTK44" s="1166"/>
      <c r="VTL44" s="1167"/>
      <c r="VTM44" s="1168"/>
      <c r="VTN44" s="1168"/>
      <c r="VTO44" s="1166"/>
      <c r="VTP44" s="1167"/>
      <c r="VTQ44" s="1168"/>
      <c r="VTR44" s="1168"/>
      <c r="VTS44" s="1166"/>
      <c r="VTT44" s="1167"/>
      <c r="VTU44" s="1168"/>
      <c r="VTV44" s="1168"/>
      <c r="VTW44" s="1166"/>
      <c r="VTX44" s="1167"/>
      <c r="VTY44" s="1168"/>
      <c r="VTZ44" s="1168"/>
      <c r="VUA44" s="1166"/>
      <c r="VUB44" s="1167"/>
      <c r="VUC44" s="1168"/>
      <c r="VUD44" s="1168"/>
      <c r="VUE44" s="1166"/>
      <c r="VUF44" s="1167"/>
      <c r="VUG44" s="1168"/>
      <c r="VUH44" s="1168"/>
      <c r="VUI44" s="1166"/>
      <c r="VUJ44" s="1167"/>
      <c r="VUK44" s="1168"/>
      <c r="VUL44" s="1168"/>
      <c r="VUM44" s="1166"/>
      <c r="VUN44" s="1167"/>
      <c r="VUO44" s="1168"/>
      <c r="VUP44" s="1168"/>
      <c r="VUQ44" s="1166"/>
      <c r="VUR44" s="1167"/>
      <c r="VUS44" s="1168"/>
      <c r="VUT44" s="1168"/>
      <c r="VUU44" s="1166"/>
      <c r="VUV44" s="1167"/>
      <c r="VUW44" s="1168"/>
      <c r="VUX44" s="1168"/>
      <c r="VUY44" s="1166"/>
      <c r="VUZ44" s="1167"/>
      <c r="VVA44" s="1168"/>
      <c r="VVB44" s="1168"/>
      <c r="VVC44" s="1166"/>
      <c r="VVD44" s="1167"/>
      <c r="VVE44" s="1168"/>
      <c r="VVF44" s="1168"/>
      <c r="VVG44" s="1166"/>
      <c r="VVH44" s="1167"/>
      <c r="VVI44" s="1168"/>
      <c r="VVJ44" s="1168"/>
      <c r="VVK44" s="1166"/>
      <c r="VVL44" s="1167"/>
      <c r="VVM44" s="1168"/>
      <c r="VVN44" s="1168"/>
      <c r="VVO44" s="1166"/>
      <c r="VVP44" s="1167"/>
      <c r="VVQ44" s="1168"/>
      <c r="VVR44" s="1168"/>
      <c r="VVS44" s="1166"/>
      <c r="VVT44" s="1167"/>
      <c r="VVU44" s="1168"/>
      <c r="VVV44" s="1168"/>
      <c r="VVW44" s="1166"/>
      <c r="VVX44" s="1167"/>
      <c r="VVY44" s="1168"/>
      <c r="VVZ44" s="1168"/>
      <c r="VWA44" s="1166"/>
      <c r="VWB44" s="1167"/>
      <c r="VWC44" s="1168"/>
      <c r="VWD44" s="1168"/>
      <c r="VWE44" s="1166"/>
      <c r="VWF44" s="1167"/>
      <c r="VWG44" s="1168"/>
      <c r="VWH44" s="1168"/>
      <c r="VWI44" s="1166"/>
      <c r="VWJ44" s="1167"/>
      <c r="VWK44" s="1168"/>
      <c r="VWL44" s="1168"/>
      <c r="VWM44" s="1166"/>
      <c r="VWN44" s="1167"/>
      <c r="VWO44" s="1168"/>
      <c r="VWP44" s="1168"/>
      <c r="VWQ44" s="1166"/>
      <c r="VWR44" s="1167"/>
      <c r="VWS44" s="1168"/>
      <c r="VWT44" s="1168"/>
      <c r="VWU44" s="1166"/>
      <c r="VWV44" s="1167"/>
      <c r="VWW44" s="1168"/>
      <c r="VWX44" s="1168"/>
      <c r="VWY44" s="1166"/>
      <c r="VWZ44" s="1167"/>
      <c r="VXA44" s="1168"/>
      <c r="VXB44" s="1168"/>
      <c r="VXC44" s="1166"/>
      <c r="VXD44" s="1167"/>
      <c r="VXE44" s="1168"/>
      <c r="VXF44" s="1168"/>
      <c r="VXG44" s="1166"/>
      <c r="VXH44" s="1167"/>
      <c r="VXI44" s="1168"/>
      <c r="VXJ44" s="1168"/>
      <c r="VXK44" s="1166"/>
      <c r="VXL44" s="1167"/>
      <c r="VXM44" s="1168"/>
      <c r="VXN44" s="1168"/>
      <c r="VXO44" s="1166"/>
      <c r="VXP44" s="1167"/>
      <c r="VXQ44" s="1168"/>
      <c r="VXR44" s="1168"/>
      <c r="VXS44" s="1166"/>
      <c r="VXT44" s="1167"/>
      <c r="VXU44" s="1168"/>
      <c r="VXV44" s="1168"/>
      <c r="VXW44" s="1166"/>
      <c r="VXX44" s="1167"/>
      <c r="VXY44" s="1168"/>
      <c r="VXZ44" s="1168"/>
      <c r="VYA44" s="1166"/>
      <c r="VYB44" s="1167"/>
      <c r="VYC44" s="1168"/>
      <c r="VYD44" s="1168"/>
      <c r="VYE44" s="1166"/>
      <c r="VYF44" s="1167"/>
      <c r="VYG44" s="1168"/>
      <c r="VYH44" s="1168"/>
      <c r="VYI44" s="1166"/>
      <c r="VYJ44" s="1167"/>
      <c r="VYK44" s="1168"/>
      <c r="VYL44" s="1168"/>
      <c r="VYM44" s="1166"/>
      <c r="VYN44" s="1167"/>
      <c r="VYO44" s="1168"/>
      <c r="VYP44" s="1168"/>
      <c r="VYQ44" s="1166"/>
      <c r="VYR44" s="1167"/>
      <c r="VYS44" s="1168"/>
      <c r="VYT44" s="1168"/>
      <c r="VYU44" s="1166"/>
      <c r="VYV44" s="1167"/>
      <c r="VYW44" s="1168"/>
      <c r="VYX44" s="1168"/>
      <c r="VYY44" s="1166"/>
      <c r="VYZ44" s="1167"/>
      <c r="VZA44" s="1168"/>
      <c r="VZB44" s="1168"/>
      <c r="VZC44" s="1166"/>
      <c r="VZD44" s="1167"/>
      <c r="VZE44" s="1168"/>
      <c r="VZF44" s="1168"/>
      <c r="VZG44" s="1166"/>
      <c r="VZH44" s="1167"/>
      <c r="VZI44" s="1168"/>
      <c r="VZJ44" s="1168"/>
      <c r="VZK44" s="1166"/>
      <c r="VZL44" s="1167"/>
      <c r="VZM44" s="1168"/>
      <c r="VZN44" s="1168"/>
      <c r="VZO44" s="1166"/>
      <c r="VZP44" s="1167"/>
      <c r="VZQ44" s="1168"/>
      <c r="VZR44" s="1168"/>
      <c r="VZS44" s="1166"/>
      <c r="VZT44" s="1167"/>
      <c r="VZU44" s="1168"/>
      <c r="VZV44" s="1168"/>
      <c r="VZW44" s="1166"/>
      <c r="VZX44" s="1167"/>
      <c r="VZY44" s="1168"/>
      <c r="VZZ44" s="1168"/>
      <c r="WAA44" s="1166"/>
      <c r="WAB44" s="1167"/>
      <c r="WAC44" s="1168"/>
      <c r="WAD44" s="1168"/>
      <c r="WAE44" s="1166"/>
      <c r="WAF44" s="1167"/>
      <c r="WAG44" s="1168"/>
      <c r="WAH44" s="1168"/>
      <c r="WAI44" s="1166"/>
      <c r="WAJ44" s="1167"/>
      <c r="WAK44" s="1168"/>
      <c r="WAL44" s="1168"/>
      <c r="WAM44" s="1166"/>
      <c r="WAN44" s="1167"/>
      <c r="WAO44" s="1168"/>
      <c r="WAP44" s="1168"/>
      <c r="WAQ44" s="1166"/>
      <c r="WAR44" s="1167"/>
      <c r="WAS44" s="1168"/>
      <c r="WAT44" s="1168"/>
      <c r="WAU44" s="1166"/>
      <c r="WAV44" s="1167"/>
      <c r="WAW44" s="1168"/>
      <c r="WAX44" s="1168"/>
      <c r="WAY44" s="1166"/>
      <c r="WAZ44" s="1167"/>
      <c r="WBA44" s="1168"/>
      <c r="WBB44" s="1168"/>
      <c r="WBC44" s="1166"/>
      <c r="WBD44" s="1167"/>
      <c r="WBE44" s="1168"/>
      <c r="WBF44" s="1168"/>
      <c r="WBG44" s="1166"/>
      <c r="WBH44" s="1167"/>
      <c r="WBI44" s="1168"/>
      <c r="WBJ44" s="1168"/>
      <c r="WBK44" s="1166"/>
      <c r="WBL44" s="1167"/>
      <c r="WBM44" s="1168"/>
      <c r="WBN44" s="1168"/>
      <c r="WBO44" s="1166"/>
      <c r="WBP44" s="1167"/>
      <c r="WBQ44" s="1168"/>
      <c r="WBR44" s="1168"/>
      <c r="WBS44" s="1166"/>
      <c r="WBT44" s="1167"/>
      <c r="WBU44" s="1168"/>
      <c r="WBV44" s="1168"/>
      <c r="WBW44" s="1166"/>
      <c r="WBX44" s="1167"/>
      <c r="WBY44" s="1168"/>
      <c r="WBZ44" s="1168"/>
      <c r="WCA44" s="1166"/>
      <c r="WCB44" s="1167"/>
      <c r="WCC44" s="1168"/>
      <c r="WCD44" s="1168"/>
      <c r="WCE44" s="1166"/>
      <c r="WCF44" s="1167"/>
      <c r="WCG44" s="1168"/>
      <c r="WCH44" s="1168"/>
      <c r="WCI44" s="1166"/>
      <c r="WCJ44" s="1167"/>
      <c r="WCK44" s="1168"/>
      <c r="WCL44" s="1168"/>
      <c r="WCM44" s="1166"/>
      <c r="WCN44" s="1167"/>
      <c r="WCO44" s="1168"/>
      <c r="WCP44" s="1168"/>
      <c r="WCQ44" s="1166"/>
      <c r="WCR44" s="1167"/>
      <c r="WCS44" s="1168"/>
      <c r="WCT44" s="1168"/>
      <c r="WCU44" s="1166"/>
      <c r="WCV44" s="1167"/>
      <c r="WCW44" s="1168"/>
      <c r="WCX44" s="1168"/>
      <c r="WCY44" s="1166"/>
      <c r="WCZ44" s="1167"/>
      <c r="WDA44" s="1168"/>
      <c r="WDB44" s="1168"/>
      <c r="WDC44" s="1166"/>
      <c r="WDD44" s="1167"/>
      <c r="WDE44" s="1168"/>
      <c r="WDF44" s="1168"/>
      <c r="WDG44" s="1166"/>
      <c r="WDH44" s="1167"/>
      <c r="WDI44" s="1168"/>
      <c r="WDJ44" s="1168"/>
      <c r="WDK44" s="1166"/>
      <c r="WDL44" s="1167"/>
      <c r="WDM44" s="1168"/>
      <c r="WDN44" s="1168"/>
      <c r="WDO44" s="1166"/>
      <c r="WDP44" s="1167"/>
      <c r="WDQ44" s="1168"/>
      <c r="WDR44" s="1168"/>
      <c r="WDS44" s="1166"/>
      <c r="WDT44" s="1167"/>
      <c r="WDU44" s="1168"/>
      <c r="WDV44" s="1168"/>
      <c r="WDW44" s="1166"/>
      <c r="WDX44" s="1167"/>
      <c r="WDY44" s="1168"/>
      <c r="WDZ44" s="1168"/>
      <c r="WEA44" s="1166"/>
      <c r="WEB44" s="1167"/>
      <c r="WEC44" s="1168"/>
      <c r="WED44" s="1168"/>
      <c r="WEE44" s="1166"/>
      <c r="WEF44" s="1167"/>
      <c r="WEG44" s="1168"/>
      <c r="WEH44" s="1168"/>
      <c r="WEI44" s="1166"/>
      <c r="WEJ44" s="1167"/>
      <c r="WEK44" s="1168"/>
      <c r="WEL44" s="1168"/>
      <c r="WEM44" s="1166"/>
      <c r="WEN44" s="1167"/>
      <c r="WEO44" s="1168"/>
      <c r="WEP44" s="1168"/>
      <c r="WEQ44" s="1166"/>
      <c r="WER44" s="1167"/>
      <c r="WES44" s="1168"/>
      <c r="WET44" s="1168"/>
      <c r="WEU44" s="1166"/>
      <c r="WEV44" s="1167"/>
      <c r="WEW44" s="1168"/>
      <c r="WEX44" s="1168"/>
      <c r="WEY44" s="1166"/>
      <c r="WEZ44" s="1167"/>
      <c r="WFA44" s="1168"/>
      <c r="WFB44" s="1168"/>
      <c r="WFC44" s="1166"/>
      <c r="WFD44" s="1167"/>
      <c r="WFE44" s="1168"/>
      <c r="WFF44" s="1168"/>
      <c r="WFG44" s="1166"/>
      <c r="WFH44" s="1167"/>
      <c r="WFI44" s="1168"/>
      <c r="WFJ44" s="1168"/>
      <c r="WFK44" s="1166"/>
      <c r="WFL44" s="1167"/>
      <c r="WFM44" s="1168"/>
      <c r="WFN44" s="1168"/>
      <c r="WFO44" s="1166"/>
      <c r="WFP44" s="1167"/>
      <c r="WFQ44" s="1168"/>
      <c r="WFR44" s="1168"/>
      <c r="WFS44" s="1166"/>
      <c r="WFT44" s="1167"/>
      <c r="WFU44" s="1168"/>
      <c r="WFV44" s="1168"/>
      <c r="WFW44" s="1166"/>
      <c r="WFX44" s="1167"/>
      <c r="WFY44" s="1168"/>
      <c r="WFZ44" s="1168"/>
      <c r="WGA44" s="1166"/>
      <c r="WGB44" s="1167"/>
      <c r="WGC44" s="1168"/>
      <c r="WGD44" s="1168"/>
      <c r="WGE44" s="1166"/>
      <c r="WGF44" s="1167"/>
      <c r="WGG44" s="1168"/>
      <c r="WGH44" s="1168"/>
      <c r="WGI44" s="1166"/>
      <c r="WGJ44" s="1167"/>
      <c r="WGK44" s="1168"/>
      <c r="WGL44" s="1168"/>
      <c r="WGM44" s="1166"/>
      <c r="WGN44" s="1167"/>
      <c r="WGO44" s="1168"/>
      <c r="WGP44" s="1168"/>
      <c r="WGQ44" s="1166"/>
      <c r="WGR44" s="1167"/>
      <c r="WGS44" s="1168"/>
      <c r="WGT44" s="1168"/>
      <c r="WGU44" s="1166"/>
      <c r="WGV44" s="1167"/>
      <c r="WGW44" s="1168"/>
      <c r="WGX44" s="1168"/>
      <c r="WGY44" s="1166"/>
      <c r="WGZ44" s="1167"/>
      <c r="WHA44" s="1168"/>
      <c r="WHB44" s="1168"/>
      <c r="WHC44" s="1166"/>
      <c r="WHD44" s="1167"/>
      <c r="WHE44" s="1168"/>
      <c r="WHF44" s="1168"/>
      <c r="WHG44" s="1166"/>
      <c r="WHH44" s="1167"/>
      <c r="WHI44" s="1168"/>
      <c r="WHJ44" s="1168"/>
      <c r="WHK44" s="1166"/>
      <c r="WHL44" s="1167"/>
      <c r="WHM44" s="1168"/>
      <c r="WHN44" s="1168"/>
      <c r="WHO44" s="1166"/>
      <c r="WHP44" s="1167"/>
      <c r="WHQ44" s="1168"/>
      <c r="WHR44" s="1168"/>
      <c r="WHS44" s="1166"/>
      <c r="WHT44" s="1167"/>
      <c r="WHU44" s="1168"/>
      <c r="WHV44" s="1168"/>
      <c r="WHW44" s="1166"/>
      <c r="WHX44" s="1167"/>
      <c r="WHY44" s="1168"/>
      <c r="WHZ44" s="1168"/>
      <c r="WIA44" s="1166"/>
      <c r="WIB44" s="1167"/>
      <c r="WIC44" s="1168"/>
      <c r="WID44" s="1168"/>
      <c r="WIE44" s="1166"/>
      <c r="WIF44" s="1167"/>
      <c r="WIG44" s="1168"/>
      <c r="WIH44" s="1168"/>
      <c r="WII44" s="1166"/>
      <c r="WIJ44" s="1167"/>
      <c r="WIK44" s="1168"/>
      <c r="WIL44" s="1168"/>
      <c r="WIM44" s="1166"/>
      <c r="WIN44" s="1167"/>
      <c r="WIO44" s="1168"/>
      <c r="WIP44" s="1168"/>
      <c r="WIQ44" s="1166"/>
      <c r="WIR44" s="1167"/>
      <c r="WIS44" s="1168"/>
      <c r="WIT44" s="1168"/>
      <c r="WIU44" s="1166"/>
      <c r="WIV44" s="1167"/>
      <c r="WIW44" s="1168"/>
      <c r="WIX44" s="1168"/>
      <c r="WIY44" s="1166"/>
      <c r="WIZ44" s="1167"/>
      <c r="WJA44" s="1168"/>
      <c r="WJB44" s="1168"/>
      <c r="WJC44" s="1166"/>
      <c r="WJD44" s="1167"/>
      <c r="WJE44" s="1168"/>
      <c r="WJF44" s="1168"/>
      <c r="WJG44" s="1166"/>
      <c r="WJH44" s="1167"/>
      <c r="WJI44" s="1168"/>
      <c r="WJJ44" s="1168"/>
      <c r="WJK44" s="1166"/>
      <c r="WJL44" s="1167"/>
      <c r="WJM44" s="1168"/>
      <c r="WJN44" s="1168"/>
      <c r="WJO44" s="1166"/>
      <c r="WJP44" s="1167"/>
      <c r="WJQ44" s="1168"/>
      <c r="WJR44" s="1168"/>
      <c r="WJS44" s="1166"/>
      <c r="WJT44" s="1167"/>
      <c r="WJU44" s="1168"/>
      <c r="WJV44" s="1168"/>
      <c r="WJW44" s="1166"/>
      <c r="WJX44" s="1167"/>
      <c r="WJY44" s="1168"/>
      <c r="WJZ44" s="1168"/>
      <c r="WKA44" s="1166"/>
      <c r="WKB44" s="1167"/>
      <c r="WKC44" s="1168"/>
      <c r="WKD44" s="1168"/>
      <c r="WKE44" s="1166"/>
      <c r="WKF44" s="1167"/>
      <c r="WKG44" s="1168"/>
      <c r="WKH44" s="1168"/>
      <c r="WKI44" s="1166"/>
      <c r="WKJ44" s="1167"/>
      <c r="WKK44" s="1168"/>
      <c r="WKL44" s="1168"/>
      <c r="WKM44" s="1166"/>
      <c r="WKN44" s="1167"/>
      <c r="WKO44" s="1168"/>
      <c r="WKP44" s="1168"/>
      <c r="WKQ44" s="1166"/>
      <c r="WKR44" s="1167"/>
      <c r="WKS44" s="1168"/>
      <c r="WKT44" s="1168"/>
      <c r="WKU44" s="1166"/>
      <c r="WKV44" s="1167"/>
      <c r="WKW44" s="1168"/>
      <c r="WKX44" s="1168"/>
      <c r="WKY44" s="1166"/>
      <c r="WKZ44" s="1167"/>
      <c r="WLA44" s="1168"/>
      <c r="WLB44" s="1168"/>
      <c r="WLC44" s="1166"/>
      <c r="WLD44" s="1167"/>
      <c r="WLE44" s="1168"/>
      <c r="WLF44" s="1168"/>
      <c r="WLG44" s="1166"/>
      <c r="WLH44" s="1167"/>
      <c r="WLI44" s="1168"/>
      <c r="WLJ44" s="1168"/>
      <c r="WLK44" s="1166"/>
      <c r="WLL44" s="1167"/>
      <c r="WLM44" s="1168"/>
      <c r="WLN44" s="1168"/>
      <c r="WLO44" s="1166"/>
      <c r="WLP44" s="1167"/>
      <c r="WLQ44" s="1168"/>
      <c r="WLR44" s="1168"/>
      <c r="WLS44" s="1166"/>
      <c r="WLT44" s="1167"/>
      <c r="WLU44" s="1168"/>
      <c r="WLV44" s="1168"/>
      <c r="WLW44" s="1166"/>
      <c r="WLX44" s="1167"/>
      <c r="WLY44" s="1168"/>
      <c r="WLZ44" s="1168"/>
      <c r="WMA44" s="1166"/>
      <c r="WMB44" s="1167"/>
      <c r="WMC44" s="1168"/>
      <c r="WMD44" s="1168"/>
      <c r="WME44" s="1166"/>
      <c r="WMF44" s="1167"/>
      <c r="WMG44" s="1168"/>
      <c r="WMH44" s="1168"/>
      <c r="WMI44" s="1166"/>
      <c r="WMJ44" s="1167"/>
      <c r="WMK44" s="1168"/>
      <c r="WML44" s="1168"/>
      <c r="WMM44" s="1166"/>
      <c r="WMN44" s="1167"/>
      <c r="WMO44" s="1168"/>
      <c r="WMP44" s="1168"/>
      <c r="WMQ44" s="1166"/>
      <c r="WMR44" s="1167"/>
      <c r="WMS44" s="1168"/>
      <c r="WMT44" s="1168"/>
      <c r="WMU44" s="1166"/>
      <c r="WMV44" s="1167"/>
      <c r="WMW44" s="1168"/>
      <c r="WMX44" s="1168"/>
      <c r="WMY44" s="1166"/>
      <c r="WMZ44" s="1167"/>
      <c r="WNA44" s="1168"/>
      <c r="WNB44" s="1168"/>
      <c r="WNC44" s="1166"/>
      <c r="WND44" s="1167"/>
      <c r="WNE44" s="1168"/>
      <c r="WNF44" s="1168"/>
      <c r="WNG44" s="1166"/>
      <c r="WNH44" s="1167"/>
      <c r="WNI44" s="1168"/>
      <c r="WNJ44" s="1168"/>
      <c r="WNK44" s="1166"/>
      <c r="WNL44" s="1167"/>
      <c r="WNM44" s="1168"/>
      <c r="WNN44" s="1168"/>
      <c r="WNO44" s="1166"/>
      <c r="WNP44" s="1167"/>
      <c r="WNQ44" s="1168"/>
      <c r="WNR44" s="1168"/>
      <c r="WNS44" s="1166"/>
      <c r="WNT44" s="1167"/>
      <c r="WNU44" s="1168"/>
      <c r="WNV44" s="1168"/>
      <c r="WNW44" s="1166"/>
      <c r="WNX44" s="1167"/>
      <c r="WNY44" s="1168"/>
      <c r="WNZ44" s="1168"/>
      <c r="WOA44" s="1166"/>
      <c r="WOB44" s="1167"/>
      <c r="WOC44" s="1168"/>
      <c r="WOD44" s="1168"/>
      <c r="WOE44" s="1166"/>
      <c r="WOF44" s="1167"/>
      <c r="WOG44" s="1168"/>
      <c r="WOH44" s="1168"/>
      <c r="WOI44" s="1166"/>
      <c r="WOJ44" s="1167"/>
      <c r="WOK44" s="1168"/>
      <c r="WOL44" s="1168"/>
      <c r="WOM44" s="1166"/>
      <c r="WON44" s="1167"/>
      <c r="WOO44" s="1168"/>
      <c r="WOP44" s="1168"/>
      <c r="WOQ44" s="1166"/>
      <c r="WOR44" s="1167"/>
      <c r="WOS44" s="1168"/>
      <c r="WOT44" s="1168"/>
      <c r="WOU44" s="1166"/>
      <c r="WOV44" s="1167"/>
      <c r="WOW44" s="1168"/>
      <c r="WOX44" s="1168"/>
      <c r="WOY44" s="1166"/>
      <c r="WOZ44" s="1167"/>
      <c r="WPA44" s="1168"/>
      <c r="WPB44" s="1168"/>
      <c r="WPC44" s="1166"/>
      <c r="WPD44" s="1167"/>
      <c r="WPE44" s="1168"/>
      <c r="WPF44" s="1168"/>
      <c r="WPG44" s="1166"/>
      <c r="WPH44" s="1167"/>
      <c r="WPI44" s="1168"/>
      <c r="WPJ44" s="1168"/>
      <c r="WPK44" s="1166"/>
      <c r="WPL44" s="1167"/>
      <c r="WPM44" s="1168"/>
      <c r="WPN44" s="1168"/>
      <c r="WPO44" s="1166"/>
      <c r="WPP44" s="1167"/>
      <c r="WPQ44" s="1168"/>
      <c r="WPR44" s="1168"/>
      <c r="WPS44" s="1166"/>
      <c r="WPT44" s="1167"/>
      <c r="WPU44" s="1168"/>
      <c r="WPV44" s="1168"/>
      <c r="WPW44" s="1166"/>
      <c r="WPX44" s="1167"/>
      <c r="WPY44" s="1168"/>
      <c r="WPZ44" s="1168"/>
      <c r="WQA44" s="1166"/>
      <c r="WQB44" s="1167"/>
      <c r="WQC44" s="1168"/>
      <c r="WQD44" s="1168"/>
      <c r="WQE44" s="1166"/>
      <c r="WQF44" s="1167"/>
      <c r="WQG44" s="1168"/>
      <c r="WQH44" s="1168"/>
      <c r="WQI44" s="1166"/>
      <c r="WQJ44" s="1167"/>
      <c r="WQK44" s="1168"/>
      <c r="WQL44" s="1168"/>
      <c r="WQM44" s="1166"/>
      <c r="WQN44" s="1167"/>
      <c r="WQO44" s="1168"/>
      <c r="WQP44" s="1168"/>
      <c r="WQQ44" s="1166"/>
      <c r="WQR44" s="1167"/>
      <c r="WQS44" s="1168"/>
      <c r="WQT44" s="1168"/>
      <c r="WQU44" s="1166"/>
      <c r="WQV44" s="1167"/>
      <c r="WQW44" s="1168"/>
      <c r="WQX44" s="1168"/>
      <c r="WQY44" s="1166"/>
      <c r="WQZ44" s="1167"/>
      <c r="WRA44" s="1168"/>
      <c r="WRB44" s="1168"/>
      <c r="WRC44" s="1166"/>
      <c r="WRD44" s="1167"/>
      <c r="WRE44" s="1168"/>
      <c r="WRF44" s="1168"/>
      <c r="WRG44" s="1166"/>
      <c r="WRH44" s="1167"/>
      <c r="WRI44" s="1168"/>
      <c r="WRJ44" s="1168"/>
      <c r="WRK44" s="1166"/>
      <c r="WRL44" s="1167"/>
      <c r="WRM44" s="1168"/>
      <c r="WRN44" s="1168"/>
      <c r="WRO44" s="1166"/>
      <c r="WRP44" s="1167"/>
      <c r="WRQ44" s="1168"/>
      <c r="WRR44" s="1168"/>
      <c r="WRS44" s="1166"/>
      <c r="WRT44" s="1167"/>
      <c r="WRU44" s="1168"/>
      <c r="WRV44" s="1168"/>
      <c r="WRW44" s="1166"/>
      <c r="WRX44" s="1167"/>
      <c r="WRY44" s="1168"/>
      <c r="WRZ44" s="1168"/>
      <c r="WSA44" s="1166"/>
      <c r="WSB44" s="1167"/>
      <c r="WSC44" s="1168"/>
      <c r="WSD44" s="1168"/>
      <c r="WSE44" s="1166"/>
      <c r="WSF44" s="1167"/>
      <c r="WSG44" s="1168"/>
      <c r="WSH44" s="1168"/>
      <c r="WSI44" s="1166"/>
      <c r="WSJ44" s="1167"/>
      <c r="WSK44" s="1168"/>
      <c r="WSL44" s="1168"/>
      <c r="WSM44" s="1166"/>
      <c r="WSN44" s="1167"/>
      <c r="WSO44" s="1168"/>
      <c r="WSP44" s="1168"/>
      <c r="WSQ44" s="1166"/>
      <c r="WSR44" s="1167"/>
      <c r="WSS44" s="1168"/>
      <c r="WST44" s="1168"/>
      <c r="WSU44" s="1166"/>
      <c r="WSV44" s="1167"/>
      <c r="WSW44" s="1168"/>
      <c r="WSX44" s="1168"/>
      <c r="WSY44" s="1166"/>
      <c r="WSZ44" s="1167"/>
      <c r="WTA44" s="1168"/>
      <c r="WTB44" s="1168"/>
      <c r="WTC44" s="1166"/>
      <c r="WTD44" s="1167"/>
      <c r="WTE44" s="1168"/>
      <c r="WTF44" s="1168"/>
      <c r="WTG44" s="1166"/>
      <c r="WTH44" s="1167"/>
      <c r="WTI44" s="1168"/>
      <c r="WTJ44" s="1168"/>
      <c r="WTK44" s="1166"/>
      <c r="WTL44" s="1167"/>
      <c r="WTM44" s="1168"/>
      <c r="WTN44" s="1168"/>
      <c r="WTO44" s="1166"/>
      <c r="WTP44" s="1167"/>
      <c r="WTQ44" s="1168"/>
      <c r="WTR44" s="1168"/>
      <c r="WTS44" s="1166"/>
      <c r="WTT44" s="1167"/>
      <c r="WTU44" s="1168"/>
      <c r="WTV44" s="1168"/>
      <c r="WTW44" s="1166"/>
      <c r="WTX44" s="1167"/>
      <c r="WTY44" s="1168"/>
      <c r="WTZ44" s="1168"/>
      <c r="WUA44" s="1166"/>
      <c r="WUB44" s="1167"/>
      <c r="WUC44" s="1168"/>
      <c r="WUD44" s="1168"/>
      <c r="WUE44" s="1166"/>
      <c r="WUF44" s="1167"/>
      <c r="WUG44" s="1168"/>
      <c r="WUH44" s="1168"/>
      <c r="WUI44" s="1166"/>
      <c r="WUJ44" s="1167"/>
      <c r="WUK44" s="1168"/>
      <c r="WUL44" s="1168"/>
      <c r="WUM44" s="1166"/>
      <c r="WUN44" s="1167"/>
      <c r="WUO44" s="1168"/>
      <c r="WUP44" s="1168"/>
      <c r="WUQ44" s="1166"/>
      <c r="WUR44" s="1167"/>
      <c r="WUS44" s="1168"/>
      <c r="WUT44" s="1168"/>
      <c r="WUU44" s="1166"/>
      <c r="WUV44" s="1167"/>
      <c r="WUW44" s="1168"/>
      <c r="WUX44" s="1168"/>
      <c r="WUY44" s="1166"/>
      <c r="WUZ44" s="1167"/>
      <c r="WVA44" s="1168"/>
      <c r="WVB44" s="1168"/>
      <c r="WVC44" s="1166"/>
      <c r="WVD44" s="1167"/>
      <c r="WVE44" s="1168"/>
      <c r="WVF44" s="1168"/>
      <c r="WVG44" s="1166"/>
      <c r="WVH44" s="1167"/>
      <c r="WVI44" s="1168"/>
      <c r="WVJ44" s="1168"/>
      <c r="WVK44" s="1166"/>
      <c r="WVL44" s="1167"/>
      <c r="WVM44" s="1168"/>
      <c r="WVN44" s="1168"/>
      <c r="WVO44" s="1166"/>
      <c r="WVP44" s="1167"/>
      <c r="WVQ44" s="1168"/>
      <c r="WVR44" s="1168"/>
      <c r="WVS44" s="1166"/>
      <c r="WVT44" s="1167"/>
      <c r="WVU44" s="1168"/>
      <c r="WVV44" s="1168"/>
      <c r="WVW44" s="1166"/>
      <c r="WVX44" s="1167"/>
      <c r="WVY44" s="1168"/>
      <c r="WVZ44" s="1168"/>
      <c r="WWA44" s="1166"/>
      <c r="WWB44" s="1167"/>
      <c r="WWC44" s="1168"/>
      <c r="WWD44" s="1168"/>
      <c r="WWE44" s="1166"/>
      <c r="WWF44" s="1167"/>
      <c r="WWG44" s="1168"/>
      <c r="WWH44" s="1168"/>
      <c r="WWI44" s="1166"/>
      <c r="WWJ44" s="1167"/>
      <c r="WWK44" s="1168"/>
      <c r="WWL44" s="1168"/>
      <c r="WWM44" s="1166"/>
      <c r="WWN44" s="1167"/>
      <c r="WWO44" s="1168"/>
      <c r="WWP44" s="1168"/>
      <c r="WWQ44" s="1166"/>
      <c r="WWR44" s="1167"/>
      <c r="WWS44" s="1168"/>
      <c r="WWT44" s="1168"/>
      <c r="WWU44" s="1166"/>
      <c r="WWV44" s="1167"/>
      <c r="WWW44" s="1168"/>
      <c r="WWX44" s="1168"/>
      <c r="WWY44" s="1166"/>
      <c r="WWZ44" s="1167"/>
      <c r="WXA44" s="1168"/>
      <c r="WXB44" s="1168"/>
      <c r="WXC44" s="1166"/>
      <c r="WXD44" s="1167"/>
      <c r="WXE44" s="1168"/>
      <c r="WXF44" s="1168"/>
      <c r="WXG44" s="1166"/>
      <c r="WXH44" s="1167"/>
      <c r="WXI44" s="1168"/>
      <c r="WXJ44" s="1168"/>
      <c r="WXK44" s="1166"/>
      <c r="WXL44" s="1167"/>
      <c r="WXM44" s="1168"/>
      <c r="WXN44" s="1168"/>
      <c r="WXO44" s="1166"/>
      <c r="WXP44" s="1167"/>
      <c r="WXQ44" s="1168"/>
      <c r="WXR44" s="1168"/>
      <c r="WXS44" s="1166"/>
      <c r="WXT44" s="1167"/>
      <c r="WXU44" s="1168"/>
      <c r="WXV44" s="1168"/>
      <c r="WXW44" s="1166"/>
      <c r="WXX44" s="1167"/>
      <c r="WXY44" s="1168"/>
      <c r="WXZ44" s="1168"/>
      <c r="WYA44" s="1166"/>
      <c r="WYB44" s="1167"/>
      <c r="WYC44" s="1168"/>
      <c r="WYD44" s="1168"/>
      <c r="WYE44" s="1166"/>
      <c r="WYF44" s="1167"/>
      <c r="WYG44" s="1168"/>
      <c r="WYH44" s="1168"/>
      <c r="WYI44" s="1166"/>
      <c r="WYJ44" s="1167"/>
      <c r="WYK44" s="1168"/>
      <c r="WYL44" s="1168"/>
      <c r="WYM44" s="1166"/>
      <c r="WYN44" s="1167"/>
      <c r="WYO44" s="1168"/>
      <c r="WYP44" s="1168"/>
      <c r="WYQ44" s="1166"/>
      <c r="WYR44" s="1167"/>
      <c r="WYS44" s="1168"/>
      <c r="WYT44" s="1168"/>
      <c r="WYU44" s="1166"/>
      <c r="WYV44" s="1167"/>
      <c r="WYW44" s="1168"/>
      <c r="WYX44" s="1168"/>
      <c r="WYY44" s="1166"/>
      <c r="WYZ44" s="1167"/>
      <c r="WZA44" s="1168"/>
      <c r="WZB44" s="1168"/>
      <c r="WZC44" s="1166"/>
      <c r="WZD44" s="1167"/>
      <c r="WZE44" s="1168"/>
      <c r="WZF44" s="1168"/>
      <c r="WZG44" s="1166"/>
      <c r="WZH44" s="1167"/>
      <c r="WZI44" s="1168"/>
      <c r="WZJ44" s="1168"/>
      <c r="WZK44" s="1166"/>
      <c r="WZL44" s="1167"/>
      <c r="WZM44" s="1168"/>
      <c r="WZN44" s="1168"/>
      <c r="WZO44" s="1166"/>
      <c r="WZP44" s="1167"/>
      <c r="WZQ44" s="1168"/>
      <c r="WZR44" s="1168"/>
      <c r="WZS44" s="1166"/>
      <c r="WZT44" s="1167"/>
      <c r="WZU44" s="1168"/>
      <c r="WZV44" s="1168"/>
      <c r="WZW44" s="1166"/>
      <c r="WZX44" s="1167"/>
      <c r="WZY44" s="1168"/>
      <c r="WZZ44" s="1168"/>
      <c r="XAA44" s="1166"/>
      <c r="XAB44" s="1167"/>
      <c r="XAC44" s="1168"/>
      <c r="XAD44" s="1168"/>
      <c r="XAE44" s="1166"/>
      <c r="XAF44" s="1167"/>
      <c r="XAG44" s="1168"/>
      <c r="XAH44" s="1168"/>
      <c r="XAI44" s="1166"/>
      <c r="XAJ44" s="1167"/>
      <c r="XAK44" s="1168"/>
      <c r="XAL44" s="1168"/>
      <c r="XAM44" s="1166"/>
      <c r="XAN44" s="1167"/>
      <c r="XAO44" s="1168"/>
      <c r="XAP44" s="1168"/>
      <c r="XAQ44" s="1166"/>
      <c r="XAR44" s="1167"/>
      <c r="XAS44" s="1168"/>
      <c r="XAT44" s="1168"/>
      <c r="XAU44" s="1166"/>
      <c r="XAV44" s="1167"/>
      <c r="XAW44" s="1168"/>
      <c r="XAX44" s="1168"/>
      <c r="XAY44" s="1166"/>
      <c r="XAZ44" s="1167"/>
      <c r="XBA44" s="1168"/>
      <c r="XBB44" s="1168"/>
      <c r="XBC44" s="1166"/>
      <c r="XBD44" s="1167"/>
      <c r="XBE44" s="1168"/>
      <c r="XBF44" s="1168"/>
      <c r="XBG44" s="1166"/>
      <c r="XBH44" s="1167"/>
      <c r="XBI44" s="1168"/>
      <c r="XBJ44" s="1168"/>
      <c r="XBK44" s="1166"/>
      <c r="XBL44" s="1167"/>
      <c r="XBM44" s="1168"/>
      <c r="XBN44" s="1168"/>
      <c r="XBO44" s="1166"/>
      <c r="XBP44" s="1167"/>
      <c r="XBQ44" s="1168"/>
      <c r="XBR44" s="1168"/>
      <c r="XBS44" s="1166"/>
      <c r="XBT44" s="1167"/>
      <c r="XBU44" s="1168"/>
      <c r="XBV44" s="1168"/>
      <c r="XBW44" s="1166"/>
      <c r="XBX44" s="1167"/>
      <c r="XBY44" s="1168"/>
      <c r="XBZ44" s="1168"/>
      <c r="XCA44" s="1166"/>
      <c r="XCB44" s="1167"/>
      <c r="XCC44" s="1168"/>
      <c r="XCD44" s="1168"/>
      <c r="XCE44" s="1166"/>
      <c r="XCF44" s="1167"/>
      <c r="XCG44" s="1168"/>
      <c r="XCH44" s="1168"/>
      <c r="XCI44" s="1166"/>
      <c r="XCJ44" s="1167"/>
      <c r="XCK44" s="1168"/>
      <c r="XCL44" s="1168"/>
      <c r="XCM44" s="1166"/>
      <c r="XCN44" s="1167"/>
      <c r="XCO44" s="1168"/>
      <c r="XCP44" s="1168"/>
      <c r="XCQ44" s="1166"/>
      <c r="XCR44" s="1167"/>
      <c r="XCS44" s="1168"/>
      <c r="XCT44" s="1168"/>
      <c r="XCU44" s="1166"/>
      <c r="XCV44" s="1167"/>
      <c r="XCW44" s="1168"/>
      <c r="XCX44" s="1168"/>
      <c r="XCY44" s="1166"/>
      <c r="XCZ44" s="1167"/>
      <c r="XDA44" s="1168"/>
      <c r="XDB44" s="1168"/>
      <c r="XDC44" s="1166"/>
      <c r="XDD44" s="1167"/>
      <c r="XDE44" s="1168"/>
      <c r="XDF44" s="1168"/>
      <c r="XDG44" s="1166"/>
      <c r="XDH44" s="1167"/>
      <c r="XDI44" s="1168"/>
      <c r="XDJ44" s="1168"/>
      <c r="XDK44" s="1166"/>
      <c r="XDL44" s="1167"/>
      <c r="XDM44" s="1168"/>
      <c r="XDN44" s="1168"/>
      <c r="XDO44" s="1166"/>
      <c r="XDP44" s="1167"/>
      <c r="XDQ44" s="1168"/>
      <c r="XDR44" s="1168"/>
      <c r="XDS44" s="1166"/>
      <c r="XDT44" s="1167"/>
      <c r="XDU44" s="1168"/>
      <c r="XDV44" s="1168"/>
      <c r="XDW44" s="1166"/>
      <c r="XDX44" s="1167"/>
      <c r="XDY44" s="1168"/>
      <c r="XDZ44" s="1168"/>
      <c r="XEA44" s="1166"/>
      <c r="XEB44" s="1167"/>
      <c r="XEC44" s="1168"/>
      <c r="XED44" s="1168"/>
      <c r="XEE44" s="1166"/>
      <c r="XEF44" s="1167"/>
      <c r="XEG44" s="1168"/>
      <c r="XEH44" s="1168"/>
      <c r="XEI44" s="1166"/>
      <c r="XEJ44" s="1167"/>
      <c r="XEK44" s="1168"/>
      <c r="XEL44" s="1168"/>
      <c r="XEM44" s="1166"/>
      <c r="XEN44" s="1167"/>
      <c r="XEO44" s="1168"/>
      <c r="XEP44" s="1168"/>
      <c r="XEQ44" s="1166"/>
      <c r="XER44" s="1167"/>
      <c r="XES44" s="1168"/>
      <c r="XET44" s="1168"/>
      <c r="XEU44" s="1166"/>
      <c r="XEV44" s="1167"/>
      <c r="XEW44" s="1168"/>
      <c r="XEX44" s="1168"/>
      <c r="XEY44" s="1166"/>
      <c r="XEZ44" s="1167"/>
      <c r="XFA44" s="1168"/>
      <c r="XFB44" s="1168"/>
      <c r="XFC44" s="1166"/>
      <c r="XFD44" s="1167"/>
    </row>
    <row r="45" spans="1:16384" s="1165" customFormat="1" ht="30" customHeight="1">
      <c r="A45" s="527"/>
      <c r="B45" s="527"/>
      <c r="C45" s="717"/>
      <c r="D45" s="729"/>
      <c r="E45" s="527">
        <v>226</v>
      </c>
      <c r="F45" s="717" t="s">
        <v>525</v>
      </c>
      <c r="G45" s="729"/>
      <c r="H45" s="1144">
        <v>0</v>
      </c>
      <c r="I45" s="1144">
        <v>0</v>
      </c>
      <c r="J45" s="1144">
        <v>0</v>
      </c>
      <c r="K45" s="641">
        <v>0</v>
      </c>
      <c r="L45" s="641">
        <v>0</v>
      </c>
      <c r="M45" s="1145">
        <v>0</v>
      </c>
      <c r="N45" s="1145">
        <v>0</v>
      </c>
      <c r="O45" s="1145">
        <v>450251.82</v>
      </c>
      <c r="P45" s="1145">
        <v>0</v>
      </c>
      <c r="Q45" s="1145">
        <v>450148.12</v>
      </c>
      <c r="R45" s="1145">
        <v>450148.12</v>
      </c>
      <c r="S45" s="717"/>
      <c r="T45" s="729"/>
      <c r="U45" s="527"/>
      <c r="V45" s="527"/>
      <c r="W45" s="1166"/>
      <c r="X45" s="1167"/>
      <c r="Y45" s="1168"/>
      <c r="Z45" s="1168"/>
      <c r="AA45" s="1166"/>
      <c r="AB45" s="1167"/>
      <c r="AC45" s="1168"/>
      <c r="AD45" s="1168"/>
      <c r="AE45" s="1166"/>
      <c r="AF45" s="1167"/>
      <c r="AG45" s="1168"/>
      <c r="AH45" s="1168"/>
      <c r="AI45" s="1166"/>
      <c r="AJ45" s="1167"/>
      <c r="AK45" s="1168"/>
      <c r="AL45" s="1168"/>
      <c r="AM45" s="1166"/>
      <c r="AN45" s="1167"/>
      <c r="AO45" s="1168"/>
      <c r="AP45" s="1168"/>
      <c r="AQ45" s="1166"/>
      <c r="AR45" s="1167"/>
      <c r="AS45" s="1168"/>
      <c r="AT45" s="1168"/>
      <c r="AU45" s="1166"/>
      <c r="AV45" s="1167"/>
      <c r="AW45" s="1168"/>
      <c r="AX45" s="1168"/>
      <c r="AY45" s="1166"/>
      <c r="AZ45" s="1167"/>
      <c r="BA45" s="1168"/>
      <c r="BB45" s="1168"/>
      <c r="BC45" s="1166"/>
      <c r="BD45" s="1167"/>
      <c r="BE45" s="1168"/>
      <c r="BF45" s="1168"/>
      <c r="BG45" s="1166"/>
      <c r="BH45" s="1167"/>
      <c r="BI45" s="1168"/>
      <c r="BJ45" s="1168"/>
      <c r="BK45" s="1166"/>
      <c r="BL45" s="1167"/>
      <c r="BM45" s="1168"/>
      <c r="BN45" s="1168"/>
      <c r="BO45" s="1166"/>
      <c r="BP45" s="1167"/>
      <c r="BQ45" s="1168"/>
      <c r="BR45" s="1168"/>
      <c r="BS45" s="1166"/>
      <c r="BT45" s="1167"/>
      <c r="BU45" s="1168"/>
      <c r="BV45" s="1168"/>
      <c r="BW45" s="1166"/>
      <c r="BX45" s="1167"/>
      <c r="BY45" s="1168"/>
      <c r="BZ45" s="1168"/>
      <c r="CA45" s="1166"/>
      <c r="CB45" s="1167"/>
      <c r="CC45" s="1168"/>
      <c r="CD45" s="1168"/>
      <c r="CE45" s="1166"/>
      <c r="CF45" s="1167"/>
      <c r="CG45" s="1168"/>
      <c r="CH45" s="1168"/>
      <c r="CI45" s="1166"/>
      <c r="CJ45" s="1167"/>
      <c r="CK45" s="1168"/>
      <c r="CL45" s="1168"/>
      <c r="CM45" s="1166"/>
      <c r="CN45" s="1167"/>
      <c r="CO45" s="1168"/>
      <c r="CP45" s="1168"/>
      <c r="CQ45" s="1166"/>
      <c r="CR45" s="1167"/>
      <c r="CS45" s="1168"/>
      <c r="CT45" s="1168"/>
      <c r="CU45" s="1166"/>
      <c r="CV45" s="1167"/>
      <c r="CW45" s="1168"/>
      <c r="CX45" s="1168"/>
      <c r="CY45" s="1166"/>
      <c r="CZ45" s="1167"/>
      <c r="DA45" s="1168"/>
      <c r="DB45" s="1168"/>
      <c r="DC45" s="1166"/>
      <c r="DD45" s="1167"/>
      <c r="DE45" s="1168"/>
      <c r="DF45" s="1168"/>
      <c r="DG45" s="1166"/>
      <c r="DH45" s="1167"/>
      <c r="DI45" s="1168"/>
      <c r="DJ45" s="1168"/>
      <c r="DK45" s="1166"/>
      <c r="DL45" s="1167"/>
      <c r="DM45" s="1168"/>
      <c r="DN45" s="1168"/>
      <c r="DO45" s="1166"/>
      <c r="DP45" s="1167"/>
      <c r="DQ45" s="1168"/>
      <c r="DR45" s="1168"/>
      <c r="DS45" s="1166"/>
      <c r="DT45" s="1167"/>
      <c r="DU45" s="1168"/>
      <c r="DV45" s="1168"/>
      <c r="DW45" s="1166"/>
      <c r="DX45" s="1167"/>
      <c r="DY45" s="1168"/>
      <c r="DZ45" s="1168"/>
      <c r="EA45" s="1166"/>
      <c r="EB45" s="1167"/>
      <c r="EC45" s="1168"/>
      <c r="ED45" s="1168"/>
      <c r="EE45" s="1166"/>
      <c r="EF45" s="1167"/>
      <c r="EG45" s="1168"/>
      <c r="EH45" s="1168"/>
      <c r="EI45" s="1166"/>
      <c r="EJ45" s="1167"/>
      <c r="EK45" s="1168"/>
      <c r="EL45" s="1168"/>
      <c r="EM45" s="1166"/>
      <c r="EN45" s="1167"/>
      <c r="EO45" s="1168"/>
      <c r="EP45" s="1168"/>
      <c r="EQ45" s="1166"/>
      <c r="ER45" s="1167"/>
      <c r="ES45" s="1168"/>
      <c r="ET45" s="1168"/>
      <c r="EU45" s="1166"/>
      <c r="EV45" s="1167"/>
      <c r="EW45" s="1168"/>
      <c r="EX45" s="1168"/>
      <c r="EY45" s="1166"/>
      <c r="EZ45" s="1167"/>
      <c r="FA45" s="1168"/>
      <c r="FB45" s="1168"/>
      <c r="FC45" s="1166"/>
      <c r="FD45" s="1167"/>
      <c r="FE45" s="1168"/>
      <c r="FF45" s="1168"/>
      <c r="FG45" s="1166"/>
      <c r="FH45" s="1167"/>
      <c r="FI45" s="1168"/>
      <c r="FJ45" s="1168"/>
      <c r="FK45" s="1166"/>
      <c r="FL45" s="1167"/>
      <c r="FM45" s="1168"/>
      <c r="FN45" s="1168"/>
      <c r="FO45" s="1166"/>
      <c r="FP45" s="1167"/>
      <c r="FQ45" s="1168"/>
      <c r="FR45" s="1168"/>
      <c r="FS45" s="1166"/>
      <c r="FT45" s="1167"/>
      <c r="FU45" s="1168"/>
      <c r="FV45" s="1168"/>
      <c r="FW45" s="1166"/>
      <c r="FX45" s="1167"/>
      <c r="FY45" s="1168"/>
      <c r="FZ45" s="1168"/>
      <c r="GA45" s="1166"/>
      <c r="GB45" s="1167"/>
      <c r="GC45" s="1168"/>
      <c r="GD45" s="1168"/>
      <c r="GE45" s="1166"/>
      <c r="GF45" s="1167"/>
      <c r="GG45" s="1168"/>
      <c r="GH45" s="1168"/>
      <c r="GI45" s="1166"/>
      <c r="GJ45" s="1167"/>
      <c r="GK45" s="1168"/>
      <c r="GL45" s="1168"/>
      <c r="GM45" s="1166"/>
      <c r="GN45" s="1167"/>
      <c r="GO45" s="1168"/>
      <c r="GP45" s="1168"/>
      <c r="GQ45" s="1166"/>
      <c r="GR45" s="1167"/>
      <c r="GS45" s="1168"/>
      <c r="GT45" s="1168"/>
      <c r="GU45" s="1166"/>
      <c r="GV45" s="1167"/>
      <c r="GW45" s="1168"/>
      <c r="GX45" s="1168"/>
      <c r="GY45" s="1166"/>
      <c r="GZ45" s="1167"/>
      <c r="HA45" s="1168"/>
      <c r="HB45" s="1168"/>
      <c r="HC45" s="1166"/>
      <c r="HD45" s="1167"/>
      <c r="HE45" s="1168"/>
      <c r="HF45" s="1168"/>
      <c r="HG45" s="1166"/>
      <c r="HH45" s="1167"/>
      <c r="HI45" s="1168"/>
      <c r="HJ45" s="1168"/>
      <c r="HK45" s="1166"/>
      <c r="HL45" s="1167"/>
      <c r="HM45" s="1168"/>
      <c r="HN45" s="1168"/>
      <c r="HO45" s="1166"/>
      <c r="HP45" s="1167"/>
      <c r="HQ45" s="1168"/>
      <c r="HR45" s="1168"/>
      <c r="HS45" s="1166"/>
      <c r="HT45" s="1167"/>
      <c r="HU45" s="1168"/>
      <c r="HV45" s="1168"/>
      <c r="HW45" s="1166"/>
      <c r="HX45" s="1167"/>
      <c r="HY45" s="1168"/>
      <c r="HZ45" s="1168"/>
      <c r="IA45" s="1166"/>
      <c r="IB45" s="1167"/>
      <c r="IC45" s="1168"/>
      <c r="ID45" s="1168"/>
      <c r="IE45" s="1166"/>
      <c r="IF45" s="1167"/>
      <c r="IG45" s="1168"/>
      <c r="IH45" s="1168"/>
      <c r="II45" s="1166"/>
      <c r="IJ45" s="1167"/>
      <c r="IK45" s="1168"/>
      <c r="IL45" s="1168"/>
      <c r="IM45" s="1166"/>
      <c r="IN45" s="1167"/>
      <c r="IO45" s="1168"/>
      <c r="IP45" s="1168"/>
      <c r="IQ45" s="1166"/>
      <c r="IR45" s="1167"/>
      <c r="IS45" s="1168"/>
      <c r="IT45" s="1168"/>
      <c r="IU45" s="1166"/>
      <c r="IV45" s="1167"/>
      <c r="IW45" s="1168"/>
      <c r="IX45" s="1168"/>
      <c r="IY45" s="1166"/>
      <c r="IZ45" s="1167"/>
      <c r="JA45" s="1168"/>
      <c r="JB45" s="1168"/>
      <c r="JC45" s="1166"/>
      <c r="JD45" s="1167"/>
      <c r="JE45" s="1168"/>
      <c r="JF45" s="1168"/>
      <c r="JG45" s="1166"/>
      <c r="JH45" s="1167"/>
      <c r="JI45" s="1168"/>
      <c r="JJ45" s="1168"/>
      <c r="JK45" s="1166"/>
      <c r="JL45" s="1167"/>
      <c r="JM45" s="1168"/>
      <c r="JN45" s="1168"/>
      <c r="JO45" s="1166"/>
      <c r="JP45" s="1167"/>
      <c r="JQ45" s="1168"/>
      <c r="JR45" s="1168"/>
      <c r="JS45" s="1166"/>
      <c r="JT45" s="1167"/>
      <c r="JU45" s="1168"/>
      <c r="JV45" s="1168"/>
      <c r="JW45" s="1166"/>
      <c r="JX45" s="1167"/>
      <c r="JY45" s="1168"/>
      <c r="JZ45" s="1168"/>
      <c r="KA45" s="1166"/>
      <c r="KB45" s="1167"/>
      <c r="KC45" s="1168"/>
      <c r="KD45" s="1168"/>
      <c r="KE45" s="1166"/>
      <c r="KF45" s="1167"/>
      <c r="KG45" s="1168"/>
      <c r="KH45" s="1168"/>
      <c r="KI45" s="1166"/>
      <c r="KJ45" s="1167"/>
      <c r="KK45" s="1168"/>
      <c r="KL45" s="1168"/>
      <c r="KM45" s="1166"/>
      <c r="KN45" s="1167"/>
      <c r="KO45" s="1168"/>
      <c r="KP45" s="1168"/>
      <c r="KQ45" s="1166"/>
      <c r="KR45" s="1167"/>
      <c r="KS45" s="1168"/>
      <c r="KT45" s="1168"/>
      <c r="KU45" s="1166"/>
      <c r="KV45" s="1167"/>
      <c r="KW45" s="1168"/>
      <c r="KX45" s="1168"/>
      <c r="KY45" s="1166"/>
      <c r="KZ45" s="1167"/>
      <c r="LA45" s="1168"/>
      <c r="LB45" s="1168"/>
      <c r="LC45" s="1166"/>
      <c r="LD45" s="1167"/>
      <c r="LE45" s="1168"/>
      <c r="LF45" s="1168"/>
      <c r="LG45" s="1166"/>
      <c r="LH45" s="1167"/>
      <c r="LI45" s="1168"/>
      <c r="LJ45" s="1168"/>
      <c r="LK45" s="1166"/>
      <c r="LL45" s="1167"/>
      <c r="LM45" s="1168"/>
      <c r="LN45" s="1168"/>
      <c r="LO45" s="1166"/>
      <c r="LP45" s="1167"/>
      <c r="LQ45" s="1168"/>
      <c r="LR45" s="1168"/>
      <c r="LS45" s="1166"/>
      <c r="LT45" s="1167"/>
      <c r="LU45" s="1168"/>
      <c r="LV45" s="1168"/>
      <c r="LW45" s="1166"/>
      <c r="LX45" s="1167"/>
      <c r="LY45" s="1168"/>
      <c r="LZ45" s="1168"/>
      <c r="MA45" s="1166"/>
      <c r="MB45" s="1167"/>
      <c r="MC45" s="1168"/>
      <c r="MD45" s="1168"/>
      <c r="ME45" s="1166"/>
      <c r="MF45" s="1167"/>
      <c r="MG45" s="1168"/>
      <c r="MH45" s="1168"/>
      <c r="MI45" s="1166"/>
      <c r="MJ45" s="1167"/>
      <c r="MK45" s="1168"/>
      <c r="ML45" s="1168"/>
      <c r="MM45" s="1166"/>
      <c r="MN45" s="1167"/>
      <c r="MO45" s="1168"/>
      <c r="MP45" s="1168"/>
      <c r="MQ45" s="1166"/>
      <c r="MR45" s="1167"/>
      <c r="MS45" s="1168"/>
      <c r="MT45" s="1168"/>
      <c r="MU45" s="1166"/>
      <c r="MV45" s="1167"/>
      <c r="MW45" s="1168"/>
      <c r="MX45" s="1168"/>
      <c r="MY45" s="1166"/>
      <c r="MZ45" s="1167"/>
      <c r="NA45" s="1168"/>
      <c r="NB45" s="1168"/>
      <c r="NC45" s="1166"/>
      <c r="ND45" s="1167"/>
      <c r="NE45" s="1168"/>
      <c r="NF45" s="1168"/>
      <c r="NG45" s="1166"/>
      <c r="NH45" s="1167"/>
      <c r="NI45" s="1168"/>
      <c r="NJ45" s="1168"/>
      <c r="NK45" s="1166"/>
      <c r="NL45" s="1167"/>
      <c r="NM45" s="1168"/>
      <c r="NN45" s="1168"/>
      <c r="NO45" s="1166"/>
      <c r="NP45" s="1167"/>
      <c r="NQ45" s="1168"/>
      <c r="NR45" s="1168"/>
      <c r="NS45" s="1166"/>
      <c r="NT45" s="1167"/>
      <c r="NU45" s="1168"/>
      <c r="NV45" s="1168"/>
      <c r="NW45" s="1166"/>
      <c r="NX45" s="1167"/>
      <c r="NY45" s="1168"/>
      <c r="NZ45" s="1168"/>
      <c r="OA45" s="1166"/>
      <c r="OB45" s="1167"/>
      <c r="OC45" s="1168"/>
      <c r="OD45" s="1168"/>
      <c r="OE45" s="1166"/>
      <c r="OF45" s="1167"/>
      <c r="OG45" s="1168"/>
      <c r="OH45" s="1168"/>
      <c r="OI45" s="1166"/>
      <c r="OJ45" s="1167"/>
      <c r="OK45" s="1168"/>
      <c r="OL45" s="1168"/>
      <c r="OM45" s="1166"/>
      <c r="ON45" s="1167"/>
      <c r="OO45" s="1168"/>
      <c r="OP45" s="1168"/>
      <c r="OQ45" s="1166"/>
      <c r="OR45" s="1167"/>
      <c r="OS45" s="1168"/>
      <c r="OT45" s="1168"/>
      <c r="OU45" s="1166"/>
      <c r="OV45" s="1167"/>
      <c r="OW45" s="1168"/>
      <c r="OX45" s="1168"/>
      <c r="OY45" s="1166"/>
      <c r="OZ45" s="1167"/>
      <c r="PA45" s="1168"/>
      <c r="PB45" s="1168"/>
      <c r="PC45" s="1166"/>
      <c r="PD45" s="1167"/>
      <c r="PE45" s="1168"/>
      <c r="PF45" s="1168"/>
      <c r="PG45" s="1166"/>
      <c r="PH45" s="1167"/>
      <c r="PI45" s="1168"/>
      <c r="PJ45" s="1168"/>
      <c r="PK45" s="1166"/>
      <c r="PL45" s="1167"/>
      <c r="PM45" s="1168"/>
      <c r="PN45" s="1168"/>
      <c r="PO45" s="1166"/>
      <c r="PP45" s="1167"/>
      <c r="PQ45" s="1168"/>
      <c r="PR45" s="1168"/>
      <c r="PS45" s="1166"/>
      <c r="PT45" s="1167"/>
      <c r="PU45" s="1168"/>
      <c r="PV45" s="1168"/>
      <c r="PW45" s="1166"/>
      <c r="PX45" s="1167"/>
      <c r="PY45" s="1168"/>
      <c r="PZ45" s="1168"/>
      <c r="QA45" s="1166"/>
      <c r="QB45" s="1167"/>
      <c r="QC45" s="1168"/>
      <c r="QD45" s="1168"/>
      <c r="QE45" s="1166"/>
      <c r="QF45" s="1167"/>
      <c r="QG45" s="1168"/>
      <c r="QH45" s="1168"/>
      <c r="QI45" s="1166"/>
      <c r="QJ45" s="1167"/>
      <c r="QK45" s="1168"/>
      <c r="QL45" s="1168"/>
      <c r="QM45" s="1166"/>
      <c r="QN45" s="1167"/>
      <c r="QO45" s="1168"/>
      <c r="QP45" s="1168"/>
      <c r="QQ45" s="1166"/>
      <c r="QR45" s="1167"/>
      <c r="QS45" s="1168"/>
      <c r="QT45" s="1168"/>
      <c r="QU45" s="1166"/>
      <c r="QV45" s="1167"/>
      <c r="QW45" s="1168"/>
      <c r="QX45" s="1168"/>
      <c r="QY45" s="1166"/>
      <c r="QZ45" s="1167"/>
      <c r="RA45" s="1168"/>
      <c r="RB45" s="1168"/>
      <c r="RC45" s="1166"/>
      <c r="RD45" s="1167"/>
      <c r="RE45" s="1168"/>
      <c r="RF45" s="1168"/>
      <c r="RG45" s="1166"/>
      <c r="RH45" s="1167"/>
      <c r="RI45" s="1168"/>
      <c r="RJ45" s="1168"/>
      <c r="RK45" s="1166"/>
      <c r="RL45" s="1167"/>
      <c r="RM45" s="1168"/>
      <c r="RN45" s="1168"/>
      <c r="RO45" s="1166"/>
      <c r="RP45" s="1167"/>
      <c r="RQ45" s="1168"/>
      <c r="RR45" s="1168"/>
      <c r="RS45" s="1166"/>
      <c r="RT45" s="1167"/>
      <c r="RU45" s="1168"/>
      <c r="RV45" s="1168"/>
      <c r="RW45" s="1166"/>
      <c r="RX45" s="1167"/>
      <c r="RY45" s="1168"/>
      <c r="RZ45" s="1168"/>
      <c r="SA45" s="1166"/>
      <c r="SB45" s="1167"/>
      <c r="SC45" s="1168"/>
      <c r="SD45" s="1168"/>
      <c r="SE45" s="1166"/>
      <c r="SF45" s="1167"/>
      <c r="SG45" s="1168"/>
      <c r="SH45" s="1168"/>
      <c r="SI45" s="1166"/>
      <c r="SJ45" s="1167"/>
      <c r="SK45" s="1168"/>
      <c r="SL45" s="1168"/>
      <c r="SM45" s="1166"/>
      <c r="SN45" s="1167"/>
      <c r="SO45" s="1168"/>
      <c r="SP45" s="1168"/>
      <c r="SQ45" s="1166"/>
      <c r="SR45" s="1167"/>
      <c r="SS45" s="1168"/>
      <c r="ST45" s="1168"/>
      <c r="SU45" s="1166"/>
      <c r="SV45" s="1167"/>
      <c r="SW45" s="1168"/>
      <c r="SX45" s="1168"/>
      <c r="SY45" s="1166"/>
      <c r="SZ45" s="1167"/>
      <c r="TA45" s="1168"/>
      <c r="TB45" s="1168"/>
      <c r="TC45" s="1166"/>
      <c r="TD45" s="1167"/>
      <c r="TE45" s="1168"/>
      <c r="TF45" s="1168"/>
      <c r="TG45" s="1166"/>
      <c r="TH45" s="1167"/>
      <c r="TI45" s="1168"/>
      <c r="TJ45" s="1168"/>
      <c r="TK45" s="1166"/>
      <c r="TL45" s="1167"/>
      <c r="TM45" s="1168"/>
      <c r="TN45" s="1168"/>
      <c r="TO45" s="1166"/>
      <c r="TP45" s="1167"/>
      <c r="TQ45" s="1168"/>
      <c r="TR45" s="1168"/>
      <c r="TS45" s="1166"/>
      <c r="TT45" s="1167"/>
      <c r="TU45" s="1168"/>
      <c r="TV45" s="1168"/>
      <c r="TW45" s="1166"/>
      <c r="TX45" s="1167"/>
      <c r="TY45" s="1168"/>
      <c r="TZ45" s="1168"/>
      <c r="UA45" s="1166"/>
      <c r="UB45" s="1167"/>
      <c r="UC45" s="1168"/>
      <c r="UD45" s="1168"/>
      <c r="UE45" s="1166"/>
      <c r="UF45" s="1167"/>
      <c r="UG45" s="1168"/>
      <c r="UH45" s="1168"/>
      <c r="UI45" s="1166"/>
      <c r="UJ45" s="1167"/>
      <c r="UK45" s="1168"/>
      <c r="UL45" s="1168"/>
      <c r="UM45" s="1166"/>
      <c r="UN45" s="1167"/>
      <c r="UO45" s="1168"/>
      <c r="UP45" s="1168"/>
      <c r="UQ45" s="1166"/>
      <c r="UR45" s="1167"/>
      <c r="US45" s="1168"/>
      <c r="UT45" s="1168"/>
      <c r="UU45" s="1166"/>
      <c r="UV45" s="1167"/>
      <c r="UW45" s="1168"/>
      <c r="UX45" s="1168"/>
      <c r="UY45" s="1166"/>
      <c r="UZ45" s="1167"/>
      <c r="VA45" s="1168"/>
      <c r="VB45" s="1168"/>
      <c r="VC45" s="1166"/>
      <c r="VD45" s="1167"/>
      <c r="VE45" s="1168"/>
      <c r="VF45" s="1168"/>
      <c r="VG45" s="1166"/>
      <c r="VH45" s="1167"/>
      <c r="VI45" s="1168"/>
      <c r="VJ45" s="1168"/>
      <c r="VK45" s="1166"/>
      <c r="VL45" s="1167"/>
      <c r="VM45" s="1168"/>
      <c r="VN45" s="1168"/>
      <c r="VO45" s="1166"/>
      <c r="VP45" s="1167"/>
      <c r="VQ45" s="1168"/>
      <c r="VR45" s="1168"/>
      <c r="VS45" s="1166"/>
      <c r="VT45" s="1167"/>
      <c r="VU45" s="1168"/>
      <c r="VV45" s="1168"/>
      <c r="VW45" s="1166"/>
      <c r="VX45" s="1167"/>
      <c r="VY45" s="1168"/>
      <c r="VZ45" s="1168"/>
      <c r="WA45" s="1166"/>
      <c r="WB45" s="1167"/>
      <c r="WC45" s="1168"/>
      <c r="WD45" s="1168"/>
      <c r="WE45" s="1166"/>
      <c r="WF45" s="1167"/>
      <c r="WG45" s="1168"/>
      <c r="WH45" s="1168"/>
      <c r="WI45" s="1166"/>
      <c r="WJ45" s="1167"/>
      <c r="WK45" s="1168"/>
      <c r="WL45" s="1168"/>
      <c r="WM45" s="1166"/>
      <c r="WN45" s="1167"/>
      <c r="WO45" s="1168"/>
      <c r="WP45" s="1168"/>
      <c r="WQ45" s="1166"/>
      <c r="WR45" s="1167"/>
      <c r="WS45" s="1168"/>
      <c r="WT45" s="1168"/>
      <c r="WU45" s="1166"/>
      <c r="WV45" s="1167"/>
      <c r="WW45" s="1168"/>
      <c r="WX45" s="1168"/>
      <c r="WY45" s="1166"/>
      <c r="WZ45" s="1167"/>
      <c r="XA45" s="1168"/>
      <c r="XB45" s="1168"/>
      <c r="XC45" s="1166"/>
      <c r="XD45" s="1167"/>
      <c r="XE45" s="1168"/>
      <c r="XF45" s="1168"/>
      <c r="XG45" s="1166"/>
      <c r="XH45" s="1167"/>
      <c r="XI45" s="1168"/>
      <c r="XJ45" s="1168"/>
      <c r="XK45" s="1166"/>
      <c r="XL45" s="1167"/>
      <c r="XM45" s="1168"/>
      <c r="XN45" s="1168"/>
      <c r="XO45" s="1166"/>
      <c r="XP45" s="1167"/>
      <c r="XQ45" s="1168"/>
      <c r="XR45" s="1168"/>
      <c r="XS45" s="1166"/>
      <c r="XT45" s="1167"/>
      <c r="XU45" s="1168"/>
      <c r="XV45" s="1168"/>
      <c r="XW45" s="1166"/>
      <c r="XX45" s="1167"/>
      <c r="XY45" s="1168"/>
      <c r="XZ45" s="1168"/>
      <c r="YA45" s="1166"/>
      <c r="YB45" s="1167"/>
      <c r="YC45" s="1168"/>
      <c r="YD45" s="1168"/>
      <c r="YE45" s="1166"/>
      <c r="YF45" s="1167"/>
      <c r="YG45" s="1168"/>
      <c r="YH45" s="1168"/>
      <c r="YI45" s="1166"/>
      <c r="YJ45" s="1167"/>
      <c r="YK45" s="1168"/>
      <c r="YL45" s="1168"/>
      <c r="YM45" s="1166"/>
      <c r="YN45" s="1167"/>
      <c r="YO45" s="1168"/>
      <c r="YP45" s="1168"/>
      <c r="YQ45" s="1166"/>
      <c r="YR45" s="1167"/>
      <c r="YS45" s="1168"/>
      <c r="YT45" s="1168"/>
      <c r="YU45" s="1166"/>
      <c r="YV45" s="1167"/>
      <c r="YW45" s="1168"/>
      <c r="YX45" s="1168"/>
      <c r="YY45" s="1166"/>
      <c r="YZ45" s="1167"/>
      <c r="ZA45" s="1168"/>
      <c r="ZB45" s="1168"/>
      <c r="ZC45" s="1166"/>
      <c r="ZD45" s="1167"/>
      <c r="ZE45" s="1168"/>
      <c r="ZF45" s="1168"/>
      <c r="ZG45" s="1166"/>
      <c r="ZH45" s="1167"/>
      <c r="ZI45" s="1168"/>
      <c r="ZJ45" s="1168"/>
      <c r="ZK45" s="1166"/>
      <c r="ZL45" s="1167"/>
      <c r="ZM45" s="1168"/>
      <c r="ZN45" s="1168"/>
      <c r="ZO45" s="1166"/>
      <c r="ZP45" s="1167"/>
      <c r="ZQ45" s="1168"/>
      <c r="ZR45" s="1168"/>
      <c r="ZS45" s="1166"/>
      <c r="ZT45" s="1167"/>
      <c r="ZU45" s="1168"/>
      <c r="ZV45" s="1168"/>
      <c r="ZW45" s="1166"/>
      <c r="ZX45" s="1167"/>
      <c r="ZY45" s="1168"/>
      <c r="ZZ45" s="1168"/>
      <c r="AAA45" s="1166"/>
      <c r="AAB45" s="1167"/>
      <c r="AAC45" s="1168"/>
      <c r="AAD45" s="1168"/>
      <c r="AAE45" s="1166"/>
      <c r="AAF45" s="1167"/>
      <c r="AAG45" s="1168"/>
      <c r="AAH45" s="1168"/>
      <c r="AAI45" s="1166"/>
      <c r="AAJ45" s="1167"/>
      <c r="AAK45" s="1168"/>
      <c r="AAL45" s="1168"/>
      <c r="AAM45" s="1166"/>
      <c r="AAN45" s="1167"/>
      <c r="AAO45" s="1168"/>
      <c r="AAP45" s="1168"/>
      <c r="AAQ45" s="1166"/>
      <c r="AAR45" s="1167"/>
      <c r="AAS45" s="1168"/>
      <c r="AAT45" s="1168"/>
      <c r="AAU45" s="1166"/>
      <c r="AAV45" s="1167"/>
      <c r="AAW45" s="1168"/>
      <c r="AAX45" s="1168"/>
      <c r="AAY45" s="1166"/>
      <c r="AAZ45" s="1167"/>
      <c r="ABA45" s="1168"/>
      <c r="ABB45" s="1168"/>
      <c r="ABC45" s="1166"/>
      <c r="ABD45" s="1167"/>
      <c r="ABE45" s="1168"/>
      <c r="ABF45" s="1168"/>
      <c r="ABG45" s="1166"/>
      <c r="ABH45" s="1167"/>
      <c r="ABI45" s="1168"/>
      <c r="ABJ45" s="1168"/>
      <c r="ABK45" s="1166"/>
      <c r="ABL45" s="1167"/>
      <c r="ABM45" s="1168"/>
      <c r="ABN45" s="1168"/>
      <c r="ABO45" s="1166"/>
      <c r="ABP45" s="1167"/>
      <c r="ABQ45" s="1168"/>
      <c r="ABR45" s="1168"/>
      <c r="ABS45" s="1166"/>
      <c r="ABT45" s="1167"/>
      <c r="ABU45" s="1168"/>
      <c r="ABV45" s="1168"/>
      <c r="ABW45" s="1166"/>
      <c r="ABX45" s="1167"/>
      <c r="ABY45" s="1168"/>
      <c r="ABZ45" s="1168"/>
      <c r="ACA45" s="1166"/>
      <c r="ACB45" s="1167"/>
      <c r="ACC45" s="1168"/>
      <c r="ACD45" s="1168"/>
      <c r="ACE45" s="1166"/>
      <c r="ACF45" s="1167"/>
      <c r="ACG45" s="1168"/>
      <c r="ACH45" s="1168"/>
      <c r="ACI45" s="1166"/>
      <c r="ACJ45" s="1167"/>
      <c r="ACK45" s="1168"/>
      <c r="ACL45" s="1168"/>
      <c r="ACM45" s="1166"/>
      <c r="ACN45" s="1167"/>
      <c r="ACO45" s="1168"/>
      <c r="ACP45" s="1168"/>
      <c r="ACQ45" s="1166"/>
      <c r="ACR45" s="1167"/>
      <c r="ACS45" s="1168"/>
      <c r="ACT45" s="1168"/>
      <c r="ACU45" s="1166"/>
      <c r="ACV45" s="1167"/>
      <c r="ACW45" s="1168"/>
      <c r="ACX45" s="1168"/>
      <c r="ACY45" s="1166"/>
      <c r="ACZ45" s="1167"/>
      <c r="ADA45" s="1168"/>
      <c r="ADB45" s="1168"/>
      <c r="ADC45" s="1166"/>
      <c r="ADD45" s="1167"/>
      <c r="ADE45" s="1168"/>
      <c r="ADF45" s="1168"/>
      <c r="ADG45" s="1166"/>
      <c r="ADH45" s="1167"/>
      <c r="ADI45" s="1168"/>
      <c r="ADJ45" s="1168"/>
      <c r="ADK45" s="1166"/>
      <c r="ADL45" s="1167"/>
      <c r="ADM45" s="1168"/>
      <c r="ADN45" s="1168"/>
      <c r="ADO45" s="1166"/>
      <c r="ADP45" s="1167"/>
      <c r="ADQ45" s="1168"/>
      <c r="ADR45" s="1168"/>
      <c r="ADS45" s="1166"/>
      <c r="ADT45" s="1167"/>
      <c r="ADU45" s="1168"/>
      <c r="ADV45" s="1168"/>
      <c r="ADW45" s="1166"/>
      <c r="ADX45" s="1167"/>
      <c r="ADY45" s="1168"/>
      <c r="ADZ45" s="1168"/>
      <c r="AEA45" s="1166"/>
      <c r="AEB45" s="1167"/>
      <c r="AEC45" s="1168"/>
      <c r="AED45" s="1168"/>
      <c r="AEE45" s="1166"/>
      <c r="AEF45" s="1167"/>
      <c r="AEG45" s="1168"/>
      <c r="AEH45" s="1168"/>
      <c r="AEI45" s="1166"/>
      <c r="AEJ45" s="1167"/>
      <c r="AEK45" s="1168"/>
      <c r="AEL45" s="1168"/>
      <c r="AEM45" s="1166"/>
      <c r="AEN45" s="1167"/>
      <c r="AEO45" s="1168"/>
      <c r="AEP45" s="1168"/>
      <c r="AEQ45" s="1166"/>
      <c r="AER45" s="1167"/>
      <c r="AES45" s="1168"/>
      <c r="AET45" s="1168"/>
      <c r="AEU45" s="1166"/>
      <c r="AEV45" s="1167"/>
      <c r="AEW45" s="1168"/>
      <c r="AEX45" s="1168"/>
      <c r="AEY45" s="1166"/>
      <c r="AEZ45" s="1167"/>
      <c r="AFA45" s="1168"/>
      <c r="AFB45" s="1168"/>
      <c r="AFC45" s="1166"/>
      <c r="AFD45" s="1167"/>
      <c r="AFE45" s="1168"/>
      <c r="AFF45" s="1168"/>
      <c r="AFG45" s="1166"/>
      <c r="AFH45" s="1167"/>
      <c r="AFI45" s="1168"/>
      <c r="AFJ45" s="1168"/>
      <c r="AFK45" s="1166"/>
      <c r="AFL45" s="1167"/>
      <c r="AFM45" s="1168"/>
      <c r="AFN45" s="1168"/>
      <c r="AFO45" s="1166"/>
      <c r="AFP45" s="1167"/>
      <c r="AFQ45" s="1168"/>
      <c r="AFR45" s="1168"/>
      <c r="AFS45" s="1166"/>
      <c r="AFT45" s="1167"/>
      <c r="AFU45" s="1168"/>
      <c r="AFV45" s="1168"/>
      <c r="AFW45" s="1166"/>
      <c r="AFX45" s="1167"/>
      <c r="AFY45" s="1168"/>
      <c r="AFZ45" s="1168"/>
      <c r="AGA45" s="1166"/>
      <c r="AGB45" s="1167"/>
      <c r="AGC45" s="1168"/>
      <c r="AGD45" s="1168"/>
      <c r="AGE45" s="1166"/>
      <c r="AGF45" s="1167"/>
      <c r="AGG45" s="1168"/>
      <c r="AGH45" s="1168"/>
      <c r="AGI45" s="1166"/>
      <c r="AGJ45" s="1167"/>
      <c r="AGK45" s="1168"/>
      <c r="AGL45" s="1168"/>
      <c r="AGM45" s="1166"/>
      <c r="AGN45" s="1167"/>
      <c r="AGO45" s="1168"/>
      <c r="AGP45" s="1168"/>
      <c r="AGQ45" s="1166"/>
      <c r="AGR45" s="1167"/>
      <c r="AGS45" s="1168"/>
      <c r="AGT45" s="1168"/>
      <c r="AGU45" s="1166"/>
      <c r="AGV45" s="1167"/>
      <c r="AGW45" s="1168"/>
      <c r="AGX45" s="1168"/>
      <c r="AGY45" s="1166"/>
      <c r="AGZ45" s="1167"/>
      <c r="AHA45" s="1168"/>
      <c r="AHB45" s="1168"/>
      <c r="AHC45" s="1166"/>
      <c r="AHD45" s="1167"/>
      <c r="AHE45" s="1168"/>
      <c r="AHF45" s="1168"/>
      <c r="AHG45" s="1166"/>
      <c r="AHH45" s="1167"/>
      <c r="AHI45" s="1168"/>
      <c r="AHJ45" s="1168"/>
      <c r="AHK45" s="1166"/>
      <c r="AHL45" s="1167"/>
      <c r="AHM45" s="1168"/>
      <c r="AHN45" s="1168"/>
      <c r="AHO45" s="1166"/>
      <c r="AHP45" s="1167"/>
      <c r="AHQ45" s="1168"/>
      <c r="AHR45" s="1168"/>
      <c r="AHS45" s="1166"/>
      <c r="AHT45" s="1167"/>
      <c r="AHU45" s="1168"/>
      <c r="AHV45" s="1168"/>
      <c r="AHW45" s="1166"/>
      <c r="AHX45" s="1167"/>
      <c r="AHY45" s="1168"/>
      <c r="AHZ45" s="1168"/>
      <c r="AIA45" s="1166"/>
      <c r="AIB45" s="1167"/>
      <c r="AIC45" s="1168"/>
      <c r="AID45" s="1168"/>
      <c r="AIE45" s="1166"/>
      <c r="AIF45" s="1167"/>
      <c r="AIG45" s="1168"/>
      <c r="AIH45" s="1168"/>
      <c r="AII45" s="1166"/>
      <c r="AIJ45" s="1167"/>
      <c r="AIK45" s="1168"/>
      <c r="AIL45" s="1168"/>
      <c r="AIM45" s="1166"/>
      <c r="AIN45" s="1167"/>
      <c r="AIO45" s="1168"/>
      <c r="AIP45" s="1168"/>
      <c r="AIQ45" s="1166"/>
      <c r="AIR45" s="1167"/>
      <c r="AIS45" s="1168"/>
      <c r="AIT45" s="1168"/>
      <c r="AIU45" s="1166"/>
      <c r="AIV45" s="1167"/>
      <c r="AIW45" s="1168"/>
      <c r="AIX45" s="1168"/>
      <c r="AIY45" s="1166"/>
      <c r="AIZ45" s="1167"/>
      <c r="AJA45" s="1168"/>
      <c r="AJB45" s="1168"/>
      <c r="AJC45" s="1166"/>
      <c r="AJD45" s="1167"/>
      <c r="AJE45" s="1168"/>
      <c r="AJF45" s="1168"/>
      <c r="AJG45" s="1166"/>
      <c r="AJH45" s="1167"/>
      <c r="AJI45" s="1168"/>
      <c r="AJJ45" s="1168"/>
      <c r="AJK45" s="1166"/>
      <c r="AJL45" s="1167"/>
      <c r="AJM45" s="1168"/>
      <c r="AJN45" s="1168"/>
      <c r="AJO45" s="1166"/>
      <c r="AJP45" s="1167"/>
      <c r="AJQ45" s="1168"/>
      <c r="AJR45" s="1168"/>
      <c r="AJS45" s="1166"/>
      <c r="AJT45" s="1167"/>
      <c r="AJU45" s="1168"/>
      <c r="AJV45" s="1168"/>
      <c r="AJW45" s="1166"/>
      <c r="AJX45" s="1167"/>
      <c r="AJY45" s="1168"/>
      <c r="AJZ45" s="1168"/>
      <c r="AKA45" s="1166"/>
      <c r="AKB45" s="1167"/>
      <c r="AKC45" s="1168"/>
      <c r="AKD45" s="1168"/>
      <c r="AKE45" s="1166"/>
      <c r="AKF45" s="1167"/>
      <c r="AKG45" s="1168"/>
      <c r="AKH45" s="1168"/>
      <c r="AKI45" s="1166"/>
      <c r="AKJ45" s="1167"/>
      <c r="AKK45" s="1168"/>
      <c r="AKL45" s="1168"/>
      <c r="AKM45" s="1166"/>
      <c r="AKN45" s="1167"/>
      <c r="AKO45" s="1168"/>
      <c r="AKP45" s="1168"/>
      <c r="AKQ45" s="1166"/>
      <c r="AKR45" s="1167"/>
      <c r="AKS45" s="1168"/>
      <c r="AKT45" s="1168"/>
      <c r="AKU45" s="1166"/>
      <c r="AKV45" s="1167"/>
      <c r="AKW45" s="1168"/>
      <c r="AKX45" s="1168"/>
      <c r="AKY45" s="1166"/>
      <c r="AKZ45" s="1167"/>
      <c r="ALA45" s="1168"/>
      <c r="ALB45" s="1168"/>
      <c r="ALC45" s="1166"/>
      <c r="ALD45" s="1167"/>
      <c r="ALE45" s="1168"/>
      <c r="ALF45" s="1168"/>
      <c r="ALG45" s="1166"/>
      <c r="ALH45" s="1167"/>
      <c r="ALI45" s="1168"/>
      <c r="ALJ45" s="1168"/>
      <c r="ALK45" s="1166"/>
      <c r="ALL45" s="1167"/>
      <c r="ALM45" s="1168"/>
      <c r="ALN45" s="1168"/>
      <c r="ALO45" s="1166"/>
      <c r="ALP45" s="1167"/>
      <c r="ALQ45" s="1168"/>
      <c r="ALR45" s="1168"/>
      <c r="ALS45" s="1166"/>
      <c r="ALT45" s="1167"/>
      <c r="ALU45" s="1168"/>
      <c r="ALV45" s="1168"/>
      <c r="ALW45" s="1166"/>
      <c r="ALX45" s="1167"/>
      <c r="ALY45" s="1168"/>
      <c r="ALZ45" s="1168"/>
      <c r="AMA45" s="1166"/>
      <c r="AMB45" s="1167"/>
      <c r="AMC45" s="1168"/>
      <c r="AMD45" s="1168"/>
      <c r="AME45" s="1166"/>
      <c r="AMF45" s="1167"/>
      <c r="AMG45" s="1168"/>
      <c r="AMH45" s="1168"/>
      <c r="AMI45" s="1166"/>
      <c r="AMJ45" s="1167"/>
      <c r="AMK45" s="1168"/>
      <c r="AML45" s="1168"/>
      <c r="AMM45" s="1166"/>
      <c r="AMN45" s="1167"/>
      <c r="AMO45" s="1168"/>
      <c r="AMP45" s="1168"/>
      <c r="AMQ45" s="1166"/>
      <c r="AMR45" s="1167"/>
      <c r="AMS45" s="1168"/>
      <c r="AMT45" s="1168"/>
      <c r="AMU45" s="1166"/>
      <c r="AMV45" s="1167"/>
      <c r="AMW45" s="1168"/>
      <c r="AMX45" s="1168"/>
      <c r="AMY45" s="1166"/>
      <c r="AMZ45" s="1167"/>
      <c r="ANA45" s="1168"/>
      <c r="ANB45" s="1168"/>
      <c r="ANC45" s="1166"/>
      <c r="AND45" s="1167"/>
      <c r="ANE45" s="1168"/>
      <c r="ANF45" s="1168"/>
      <c r="ANG45" s="1166"/>
      <c r="ANH45" s="1167"/>
      <c r="ANI45" s="1168"/>
      <c r="ANJ45" s="1168"/>
      <c r="ANK45" s="1166"/>
      <c r="ANL45" s="1167"/>
      <c r="ANM45" s="1168"/>
      <c r="ANN45" s="1168"/>
      <c r="ANO45" s="1166"/>
      <c r="ANP45" s="1167"/>
      <c r="ANQ45" s="1168"/>
      <c r="ANR45" s="1168"/>
      <c r="ANS45" s="1166"/>
      <c r="ANT45" s="1167"/>
      <c r="ANU45" s="1168"/>
      <c r="ANV45" s="1168"/>
      <c r="ANW45" s="1166"/>
      <c r="ANX45" s="1167"/>
      <c r="ANY45" s="1168"/>
      <c r="ANZ45" s="1168"/>
      <c r="AOA45" s="1166"/>
      <c r="AOB45" s="1167"/>
      <c r="AOC45" s="1168"/>
      <c r="AOD45" s="1168"/>
      <c r="AOE45" s="1166"/>
      <c r="AOF45" s="1167"/>
      <c r="AOG45" s="1168"/>
      <c r="AOH45" s="1168"/>
      <c r="AOI45" s="1166"/>
      <c r="AOJ45" s="1167"/>
      <c r="AOK45" s="1168"/>
      <c r="AOL45" s="1168"/>
      <c r="AOM45" s="1166"/>
      <c r="AON45" s="1167"/>
      <c r="AOO45" s="1168"/>
      <c r="AOP45" s="1168"/>
      <c r="AOQ45" s="1166"/>
      <c r="AOR45" s="1167"/>
      <c r="AOS45" s="1168"/>
      <c r="AOT45" s="1168"/>
      <c r="AOU45" s="1166"/>
      <c r="AOV45" s="1167"/>
      <c r="AOW45" s="1168"/>
      <c r="AOX45" s="1168"/>
      <c r="AOY45" s="1166"/>
      <c r="AOZ45" s="1167"/>
      <c r="APA45" s="1168"/>
      <c r="APB45" s="1168"/>
      <c r="APC45" s="1166"/>
      <c r="APD45" s="1167"/>
      <c r="APE45" s="1168"/>
      <c r="APF45" s="1168"/>
      <c r="APG45" s="1166"/>
      <c r="APH45" s="1167"/>
      <c r="API45" s="1168"/>
      <c r="APJ45" s="1168"/>
      <c r="APK45" s="1166"/>
      <c r="APL45" s="1167"/>
      <c r="APM45" s="1168"/>
      <c r="APN45" s="1168"/>
      <c r="APO45" s="1166"/>
      <c r="APP45" s="1167"/>
      <c r="APQ45" s="1168"/>
      <c r="APR45" s="1168"/>
      <c r="APS45" s="1166"/>
      <c r="APT45" s="1167"/>
      <c r="APU45" s="1168"/>
      <c r="APV45" s="1168"/>
      <c r="APW45" s="1166"/>
      <c r="APX45" s="1167"/>
      <c r="APY45" s="1168"/>
      <c r="APZ45" s="1168"/>
      <c r="AQA45" s="1166"/>
      <c r="AQB45" s="1167"/>
      <c r="AQC45" s="1168"/>
      <c r="AQD45" s="1168"/>
      <c r="AQE45" s="1166"/>
      <c r="AQF45" s="1167"/>
      <c r="AQG45" s="1168"/>
      <c r="AQH45" s="1168"/>
      <c r="AQI45" s="1166"/>
      <c r="AQJ45" s="1167"/>
      <c r="AQK45" s="1168"/>
      <c r="AQL45" s="1168"/>
      <c r="AQM45" s="1166"/>
      <c r="AQN45" s="1167"/>
      <c r="AQO45" s="1168"/>
      <c r="AQP45" s="1168"/>
      <c r="AQQ45" s="1166"/>
      <c r="AQR45" s="1167"/>
      <c r="AQS45" s="1168"/>
      <c r="AQT45" s="1168"/>
      <c r="AQU45" s="1166"/>
      <c r="AQV45" s="1167"/>
      <c r="AQW45" s="1168"/>
      <c r="AQX45" s="1168"/>
      <c r="AQY45" s="1166"/>
      <c r="AQZ45" s="1167"/>
      <c r="ARA45" s="1168"/>
      <c r="ARB45" s="1168"/>
      <c r="ARC45" s="1166"/>
      <c r="ARD45" s="1167"/>
      <c r="ARE45" s="1168"/>
      <c r="ARF45" s="1168"/>
      <c r="ARG45" s="1166"/>
      <c r="ARH45" s="1167"/>
      <c r="ARI45" s="1168"/>
      <c r="ARJ45" s="1168"/>
      <c r="ARK45" s="1166"/>
      <c r="ARL45" s="1167"/>
      <c r="ARM45" s="1168"/>
      <c r="ARN45" s="1168"/>
      <c r="ARO45" s="1166"/>
      <c r="ARP45" s="1167"/>
      <c r="ARQ45" s="1168"/>
      <c r="ARR45" s="1168"/>
      <c r="ARS45" s="1166"/>
      <c r="ART45" s="1167"/>
      <c r="ARU45" s="1168"/>
      <c r="ARV45" s="1168"/>
      <c r="ARW45" s="1166"/>
      <c r="ARX45" s="1167"/>
      <c r="ARY45" s="1168"/>
      <c r="ARZ45" s="1168"/>
      <c r="ASA45" s="1166"/>
      <c r="ASB45" s="1167"/>
      <c r="ASC45" s="1168"/>
      <c r="ASD45" s="1168"/>
      <c r="ASE45" s="1166"/>
      <c r="ASF45" s="1167"/>
      <c r="ASG45" s="1168"/>
      <c r="ASH45" s="1168"/>
      <c r="ASI45" s="1166"/>
      <c r="ASJ45" s="1167"/>
      <c r="ASK45" s="1168"/>
      <c r="ASL45" s="1168"/>
      <c r="ASM45" s="1166"/>
      <c r="ASN45" s="1167"/>
      <c r="ASO45" s="1168"/>
      <c r="ASP45" s="1168"/>
      <c r="ASQ45" s="1166"/>
      <c r="ASR45" s="1167"/>
      <c r="ASS45" s="1168"/>
      <c r="AST45" s="1168"/>
      <c r="ASU45" s="1166"/>
      <c r="ASV45" s="1167"/>
      <c r="ASW45" s="1168"/>
      <c r="ASX45" s="1168"/>
      <c r="ASY45" s="1166"/>
      <c r="ASZ45" s="1167"/>
      <c r="ATA45" s="1168"/>
      <c r="ATB45" s="1168"/>
      <c r="ATC45" s="1166"/>
      <c r="ATD45" s="1167"/>
      <c r="ATE45" s="1168"/>
      <c r="ATF45" s="1168"/>
      <c r="ATG45" s="1166"/>
      <c r="ATH45" s="1167"/>
      <c r="ATI45" s="1168"/>
      <c r="ATJ45" s="1168"/>
      <c r="ATK45" s="1166"/>
      <c r="ATL45" s="1167"/>
      <c r="ATM45" s="1168"/>
      <c r="ATN45" s="1168"/>
      <c r="ATO45" s="1166"/>
      <c r="ATP45" s="1167"/>
      <c r="ATQ45" s="1168"/>
      <c r="ATR45" s="1168"/>
      <c r="ATS45" s="1166"/>
      <c r="ATT45" s="1167"/>
      <c r="ATU45" s="1168"/>
      <c r="ATV45" s="1168"/>
      <c r="ATW45" s="1166"/>
      <c r="ATX45" s="1167"/>
      <c r="ATY45" s="1168"/>
      <c r="ATZ45" s="1168"/>
      <c r="AUA45" s="1166"/>
      <c r="AUB45" s="1167"/>
      <c r="AUC45" s="1168"/>
      <c r="AUD45" s="1168"/>
      <c r="AUE45" s="1166"/>
      <c r="AUF45" s="1167"/>
      <c r="AUG45" s="1168"/>
      <c r="AUH45" s="1168"/>
      <c r="AUI45" s="1166"/>
      <c r="AUJ45" s="1167"/>
      <c r="AUK45" s="1168"/>
      <c r="AUL45" s="1168"/>
      <c r="AUM45" s="1166"/>
      <c r="AUN45" s="1167"/>
      <c r="AUO45" s="1168"/>
      <c r="AUP45" s="1168"/>
      <c r="AUQ45" s="1166"/>
      <c r="AUR45" s="1167"/>
      <c r="AUS45" s="1168"/>
      <c r="AUT45" s="1168"/>
      <c r="AUU45" s="1166"/>
      <c r="AUV45" s="1167"/>
      <c r="AUW45" s="1168"/>
      <c r="AUX45" s="1168"/>
      <c r="AUY45" s="1166"/>
      <c r="AUZ45" s="1167"/>
      <c r="AVA45" s="1168"/>
      <c r="AVB45" s="1168"/>
      <c r="AVC45" s="1166"/>
      <c r="AVD45" s="1167"/>
      <c r="AVE45" s="1168"/>
      <c r="AVF45" s="1168"/>
      <c r="AVG45" s="1166"/>
      <c r="AVH45" s="1167"/>
      <c r="AVI45" s="1168"/>
      <c r="AVJ45" s="1168"/>
      <c r="AVK45" s="1166"/>
      <c r="AVL45" s="1167"/>
      <c r="AVM45" s="1168"/>
      <c r="AVN45" s="1168"/>
      <c r="AVO45" s="1166"/>
      <c r="AVP45" s="1167"/>
      <c r="AVQ45" s="1168"/>
      <c r="AVR45" s="1168"/>
      <c r="AVS45" s="1166"/>
      <c r="AVT45" s="1167"/>
      <c r="AVU45" s="1168"/>
      <c r="AVV45" s="1168"/>
      <c r="AVW45" s="1166"/>
      <c r="AVX45" s="1167"/>
      <c r="AVY45" s="1168"/>
      <c r="AVZ45" s="1168"/>
      <c r="AWA45" s="1166"/>
      <c r="AWB45" s="1167"/>
      <c r="AWC45" s="1168"/>
      <c r="AWD45" s="1168"/>
      <c r="AWE45" s="1166"/>
      <c r="AWF45" s="1167"/>
      <c r="AWG45" s="1168"/>
      <c r="AWH45" s="1168"/>
      <c r="AWI45" s="1166"/>
      <c r="AWJ45" s="1167"/>
      <c r="AWK45" s="1168"/>
      <c r="AWL45" s="1168"/>
      <c r="AWM45" s="1166"/>
      <c r="AWN45" s="1167"/>
      <c r="AWO45" s="1168"/>
      <c r="AWP45" s="1168"/>
      <c r="AWQ45" s="1166"/>
      <c r="AWR45" s="1167"/>
      <c r="AWS45" s="1168"/>
      <c r="AWT45" s="1168"/>
      <c r="AWU45" s="1166"/>
      <c r="AWV45" s="1167"/>
      <c r="AWW45" s="1168"/>
      <c r="AWX45" s="1168"/>
      <c r="AWY45" s="1166"/>
      <c r="AWZ45" s="1167"/>
      <c r="AXA45" s="1168"/>
      <c r="AXB45" s="1168"/>
      <c r="AXC45" s="1166"/>
      <c r="AXD45" s="1167"/>
      <c r="AXE45" s="1168"/>
      <c r="AXF45" s="1168"/>
      <c r="AXG45" s="1166"/>
      <c r="AXH45" s="1167"/>
      <c r="AXI45" s="1168"/>
      <c r="AXJ45" s="1168"/>
      <c r="AXK45" s="1166"/>
      <c r="AXL45" s="1167"/>
      <c r="AXM45" s="1168"/>
      <c r="AXN45" s="1168"/>
      <c r="AXO45" s="1166"/>
      <c r="AXP45" s="1167"/>
      <c r="AXQ45" s="1168"/>
      <c r="AXR45" s="1168"/>
      <c r="AXS45" s="1166"/>
      <c r="AXT45" s="1167"/>
      <c r="AXU45" s="1168"/>
      <c r="AXV45" s="1168"/>
      <c r="AXW45" s="1166"/>
      <c r="AXX45" s="1167"/>
      <c r="AXY45" s="1168"/>
      <c r="AXZ45" s="1168"/>
      <c r="AYA45" s="1166"/>
      <c r="AYB45" s="1167"/>
      <c r="AYC45" s="1168"/>
      <c r="AYD45" s="1168"/>
      <c r="AYE45" s="1166"/>
      <c r="AYF45" s="1167"/>
      <c r="AYG45" s="1168"/>
      <c r="AYH45" s="1168"/>
      <c r="AYI45" s="1166"/>
      <c r="AYJ45" s="1167"/>
      <c r="AYK45" s="1168"/>
      <c r="AYL45" s="1168"/>
      <c r="AYM45" s="1166"/>
      <c r="AYN45" s="1167"/>
      <c r="AYO45" s="1168"/>
      <c r="AYP45" s="1168"/>
      <c r="AYQ45" s="1166"/>
      <c r="AYR45" s="1167"/>
      <c r="AYS45" s="1168"/>
      <c r="AYT45" s="1168"/>
      <c r="AYU45" s="1166"/>
      <c r="AYV45" s="1167"/>
      <c r="AYW45" s="1168"/>
      <c r="AYX45" s="1168"/>
      <c r="AYY45" s="1166"/>
      <c r="AYZ45" s="1167"/>
      <c r="AZA45" s="1168"/>
      <c r="AZB45" s="1168"/>
      <c r="AZC45" s="1166"/>
      <c r="AZD45" s="1167"/>
      <c r="AZE45" s="1168"/>
      <c r="AZF45" s="1168"/>
      <c r="AZG45" s="1166"/>
      <c r="AZH45" s="1167"/>
      <c r="AZI45" s="1168"/>
      <c r="AZJ45" s="1168"/>
      <c r="AZK45" s="1166"/>
      <c r="AZL45" s="1167"/>
      <c r="AZM45" s="1168"/>
      <c r="AZN45" s="1168"/>
      <c r="AZO45" s="1166"/>
      <c r="AZP45" s="1167"/>
      <c r="AZQ45" s="1168"/>
      <c r="AZR45" s="1168"/>
      <c r="AZS45" s="1166"/>
      <c r="AZT45" s="1167"/>
      <c r="AZU45" s="1168"/>
      <c r="AZV45" s="1168"/>
      <c r="AZW45" s="1166"/>
      <c r="AZX45" s="1167"/>
      <c r="AZY45" s="1168"/>
      <c r="AZZ45" s="1168"/>
      <c r="BAA45" s="1166"/>
      <c r="BAB45" s="1167"/>
      <c r="BAC45" s="1168"/>
      <c r="BAD45" s="1168"/>
      <c r="BAE45" s="1166"/>
      <c r="BAF45" s="1167"/>
      <c r="BAG45" s="1168"/>
      <c r="BAH45" s="1168"/>
      <c r="BAI45" s="1166"/>
      <c r="BAJ45" s="1167"/>
      <c r="BAK45" s="1168"/>
      <c r="BAL45" s="1168"/>
      <c r="BAM45" s="1166"/>
      <c r="BAN45" s="1167"/>
      <c r="BAO45" s="1168"/>
      <c r="BAP45" s="1168"/>
      <c r="BAQ45" s="1166"/>
      <c r="BAR45" s="1167"/>
      <c r="BAS45" s="1168"/>
      <c r="BAT45" s="1168"/>
      <c r="BAU45" s="1166"/>
      <c r="BAV45" s="1167"/>
      <c r="BAW45" s="1168"/>
      <c r="BAX45" s="1168"/>
      <c r="BAY45" s="1166"/>
      <c r="BAZ45" s="1167"/>
      <c r="BBA45" s="1168"/>
      <c r="BBB45" s="1168"/>
      <c r="BBC45" s="1166"/>
      <c r="BBD45" s="1167"/>
      <c r="BBE45" s="1168"/>
      <c r="BBF45" s="1168"/>
      <c r="BBG45" s="1166"/>
      <c r="BBH45" s="1167"/>
      <c r="BBI45" s="1168"/>
      <c r="BBJ45" s="1168"/>
      <c r="BBK45" s="1166"/>
      <c r="BBL45" s="1167"/>
      <c r="BBM45" s="1168"/>
      <c r="BBN45" s="1168"/>
      <c r="BBO45" s="1166"/>
      <c r="BBP45" s="1167"/>
      <c r="BBQ45" s="1168"/>
      <c r="BBR45" s="1168"/>
      <c r="BBS45" s="1166"/>
      <c r="BBT45" s="1167"/>
      <c r="BBU45" s="1168"/>
      <c r="BBV45" s="1168"/>
      <c r="BBW45" s="1166"/>
      <c r="BBX45" s="1167"/>
      <c r="BBY45" s="1168"/>
      <c r="BBZ45" s="1168"/>
      <c r="BCA45" s="1166"/>
      <c r="BCB45" s="1167"/>
      <c r="BCC45" s="1168"/>
      <c r="BCD45" s="1168"/>
      <c r="BCE45" s="1166"/>
      <c r="BCF45" s="1167"/>
      <c r="BCG45" s="1168"/>
      <c r="BCH45" s="1168"/>
      <c r="BCI45" s="1166"/>
      <c r="BCJ45" s="1167"/>
      <c r="BCK45" s="1168"/>
      <c r="BCL45" s="1168"/>
      <c r="BCM45" s="1166"/>
      <c r="BCN45" s="1167"/>
      <c r="BCO45" s="1168"/>
      <c r="BCP45" s="1168"/>
      <c r="BCQ45" s="1166"/>
      <c r="BCR45" s="1167"/>
      <c r="BCS45" s="1168"/>
      <c r="BCT45" s="1168"/>
      <c r="BCU45" s="1166"/>
      <c r="BCV45" s="1167"/>
      <c r="BCW45" s="1168"/>
      <c r="BCX45" s="1168"/>
      <c r="BCY45" s="1166"/>
      <c r="BCZ45" s="1167"/>
      <c r="BDA45" s="1168"/>
      <c r="BDB45" s="1168"/>
      <c r="BDC45" s="1166"/>
      <c r="BDD45" s="1167"/>
      <c r="BDE45" s="1168"/>
      <c r="BDF45" s="1168"/>
      <c r="BDG45" s="1166"/>
      <c r="BDH45" s="1167"/>
      <c r="BDI45" s="1168"/>
      <c r="BDJ45" s="1168"/>
      <c r="BDK45" s="1166"/>
      <c r="BDL45" s="1167"/>
      <c r="BDM45" s="1168"/>
      <c r="BDN45" s="1168"/>
      <c r="BDO45" s="1166"/>
      <c r="BDP45" s="1167"/>
      <c r="BDQ45" s="1168"/>
      <c r="BDR45" s="1168"/>
      <c r="BDS45" s="1166"/>
      <c r="BDT45" s="1167"/>
      <c r="BDU45" s="1168"/>
      <c r="BDV45" s="1168"/>
      <c r="BDW45" s="1166"/>
      <c r="BDX45" s="1167"/>
      <c r="BDY45" s="1168"/>
      <c r="BDZ45" s="1168"/>
      <c r="BEA45" s="1166"/>
      <c r="BEB45" s="1167"/>
      <c r="BEC45" s="1168"/>
      <c r="BED45" s="1168"/>
      <c r="BEE45" s="1166"/>
      <c r="BEF45" s="1167"/>
      <c r="BEG45" s="1168"/>
      <c r="BEH45" s="1168"/>
      <c r="BEI45" s="1166"/>
      <c r="BEJ45" s="1167"/>
      <c r="BEK45" s="1168"/>
      <c r="BEL45" s="1168"/>
      <c r="BEM45" s="1166"/>
      <c r="BEN45" s="1167"/>
      <c r="BEO45" s="1168"/>
      <c r="BEP45" s="1168"/>
      <c r="BEQ45" s="1166"/>
      <c r="BER45" s="1167"/>
      <c r="BES45" s="1168"/>
      <c r="BET45" s="1168"/>
      <c r="BEU45" s="1166"/>
      <c r="BEV45" s="1167"/>
      <c r="BEW45" s="1168"/>
      <c r="BEX45" s="1168"/>
      <c r="BEY45" s="1166"/>
      <c r="BEZ45" s="1167"/>
      <c r="BFA45" s="1168"/>
      <c r="BFB45" s="1168"/>
      <c r="BFC45" s="1166"/>
      <c r="BFD45" s="1167"/>
      <c r="BFE45" s="1168"/>
      <c r="BFF45" s="1168"/>
      <c r="BFG45" s="1166"/>
      <c r="BFH45" s="1167"/>
      <c r="BFI45" s="1168"/>
      <c r="BFJ45" s="1168"/>
      <c r="BFK45" s="1166"/>
      <c r="BFL45" s="1167"/>
      <c r="BFM45" s="1168"/>
      <c r="BFN45" s="1168"/>
      <c r="BFO45" s="1166"/>
      <c r="BFP45" s="1167"/>
      <c r="BFQ45" s="1168"/>
      <c r="BFR45" s="1168"/>
      <c r="BFS45" s="1166"/>
      <c r="BFT45" s="1167"/>
      <c r="BFU45" s="1168"/>
      <c r="BFV45" s="1168"/>
      <c r="BFW45" s="1166"/>
      <c r="BFX45" s="1167"/>
      <c r="BFY45" s="1168"/>
      <c r="BFZ45" s="1168"/>
      <c r="BGA45" s="1166"/>
      <c r="BGB45" s="1167"/>
      <c r="BGC45" s="1168"/>
      <c r="BGD45" s="1168"/>
      <c r="BGE45" s="1166"/>
      <c r="BGF45" s="1167"/>
      <c r="BGG45" s="1168"/>
      <c r="BGH45" s="1168"/>
      <c r="BGI45" s="1166"/>
      <c r="BGJ45" s="1167"/>
      <c r="BGK45" s="1168"/>
      <c r="BGL45" s="1168"/>
      <c r="BGM45" s="1166"/>
      <c r="BGN45" s="1167"/>
      <c r="BGO45" s="1168"/>
      <c r="BGP45" s="1168"/>
      <c r="BGQ45" s="1166"/>
      <c r="BGR45" s="1167"/>
      <c r="BGS45" s="1168"/>
      <c r="BGT45" s="1168"/>
      <c r="BGU45" s="1166"/>
      <c r="BGV45" s="1167"/>
      <c r="BGW45" s="1168"/>
      <c r="BGX45" s="1168"/>
      <c r="BGY45" s="1166"/>
      <c r="BGZ45" s="1167"/>
      <c r="BHA45" s="1168"/>
      <c r="BHB45" s="1168"/>
      <c r="BHC45" s="1166"/>
      <c r="BHD45" s="1167"/>
      <c r="BHE45" s="1168"/>
      <c r="BHF45" s="1168"/>
      <c r="BHG45" s="1166"/>
      <c r="BHH45" s="1167"/>
      <c r="BHI45" s="1168"/>
      <c r="BHJ45" s="1168"/>
      <c r="BHK45" s="1166"/>
      <c r="BHL45" s="1167"/>
      <c r="BHM45" s="1168"/>
      <c r="BHN45" s="1168"/>
      <c r="BHO45" s="1166"/>
      <c r="BHP45" s="1167"/>
      <c r="BHQ45" s="1168"/>
      <c r="BHR45" s="1168"/>
      <c r="BHS45" s="1166"/>
      <c r="BHT45" s="1167"/>
      <c r="BHU45" s="1168"/>
      <c r="BHV45" s="1168"/>
      <c r="BHW45" s="1166"/>
      <c r="BHX45" s="1167"/>
      <c r="BHY45" s="1168"/>
      <c r="BHZ45" s="1168"/>
      <c r="BIA45" s="1166"/>
      <c r="BIB45" s="1167"/>
      <c r="BIC45" s="1168"/>
      <c r="BID45" s="1168"/>
      <c r="BIE45" s="1166"/>
      <c r="BIF45" s="1167"/>
      <c r="BIG45" s="1168"/>
      <c r="BIH45" s="1168"/>
      <c r="BII45" s="1166"/>
      <c r="BIJ45" s="1167"/>
      <c r="BIK45" s="1168"/>
      <c r="BIL45" s="1168"/>
      <c r="BIM45" s="1166"/>
      <c r="BIN45" s="1167"/>
      <c r="BIO45" s="1168"/>
      <c r="BIP45" s="1168"/>
      <c r="BIQ45" s="1166"/>
      <c r="BIR45" s="1167"/>
      <c r="BIS45" s="1168"/>
      <c r="BIT45" s="1168"/>
      <c r="BIU45" s="1166"/>
      <c r="BIV45" s="1167"/>
      <c r="BIW45" s="1168"/>
      <c r="BIX45" s="1168"/>
      <c r="BIY45" s="1166"/>
      <c r="BIZ45" s="1167"/>
      <c r="BJA45" s="1168"/>
      <c r="BJB45" s="1168"/>
      <c r="BJC45" s="1166"/>
      <c r="BJD45" s="1167"/>
      <c r="BJE45" s="1168"/>
      <c r="BJF45" s="1168"/>
      <c r="BJG45" s="1166"/>
      <c r="BJH45" s="1167"/>
      <c r="BJI45" s="1168"/>
      <c r="BJJ45" s="1168"/>
      <c r="BJK45" s="1166"/>
      <c r="BJL45" s="1167"/>
      <c r="BJM45" s="1168"/>
      <c r="BJN45" s="1168"/>
      <c r="BJO45" s="1166"/>
      <c r="BJP45" s="1167"/>
      <c r="BJQ45" s="1168"/>
      <c r="BJR45" s="1168"/>
      <c r="BJS45" s="1166"/>
      <c r="BJT45" s="1167"/>
      <c r="BJU45" s="1168"/>
      <c r="BJV45" s="1168"/>
      <c r="BJW45" s="1166"/>
      <c r="BJX45" s="1167"/>
      <c r="BJY45" s="1168"/>
      <c r="BJZ45" s="1168"/>
      <c r="BKA45" s="1166"/>
      <c r="BKB45" s="1167"/>
      <c r="BKC45" s="1168"/>
      <c r="BKD45" s="1168"/>
      <c r="BKE45" s="1166"/>
      <c r="BKF45" s="1167"/>
      <c r="BKG45" s="1168"/>
      <c r="BKH45" s="1168"/>
      <c r="BKI45" s="1166"/>
      <c r="BKJ45" s="1167"/>
      <c r="BKK45" s="1168"/>
      <c r="BKL45" s="1168"/>
      <c r="BKM45" s="1166"/>
      <c r="BKN45" s="1167"/>
      <c r="BKO45" s="1168"/>
      <c r="BKP45" s="1168"/>
      <c r="BKQ45" s="1166"/>
      <c r="BKR45" s="1167"/>
      <c r="BKS45" s="1168"/>
      <c r="BKT45" s="1168"/>
      <c r="BKU45" s="1166"/>
      <c r="BKV45" s="1167"/>
      <c r="BKW45" s="1168"/>
      <c r="BKX45" s="1168"/>
      <c r="BKY45" s="1166"/>
      <c r="BKZ45" s="1167"/>
      <c r="BLA45" s="1168"/>
      <c r="BLB45" s="1168"/>
      <c r="BLC45" s="1166"/>
      <c r="BLD45" s="1167"/>
      <c r="BLE45" s="1168"/>
      <c r="BLF45" s="1168"/>
      <c r="BLG45" s="1166"/>
      <c r="BLH45" s="1167"/>
      <c r="BLI45" s="1168"/>
      <c r="BLJ45" s="1168"/>
      <c r="BLK45" s="1166"/>
      <c r="BLL45" s="1167"/>
      <c r="BLM45" s="1168"/>
      <c r="BLN45" s="1168"/>
      <c r="BLO45" s="1166"/>
      <c r="BLP45" s="1167"/>
      <c r="BLQ45" s="1168"/>
      <c r="BLR45" s="1168"/>
      <c r="BLS45" s="1166"/>
      <c r="BLT45" s="1167"/>
      <c r="BLU45" s="1168"/>
      <c r="BLV45" s="1168"/>
      <c r="BLW45" s="1166"/>
      <c r="BLX45" s="1167"/>
      <c r="BLY45" s="1168"/>
      <c r="BLZ45" s="1168"/>
      <c r="BMA45" s="1166"/>
      <c r="BMB45" s="1167"/>
      <c r="BMC45" s="1168"/>
      <c r="BMD45" s="1168"/>
      <c r="BME45" s="1166"/>
      <c r="BMF45" s="1167"/>
      <c r="BMG45" s="1168"/>
      <c r="BMH45" s="1168"/>
      <c r="BMI45" s="1166"/>
      <c r="BMJ45" s="1167"/>
      <c r="BMK45" s="1168"/>
      <c r="BML45" s="1168"/>
      <c r="BMM45" s="1166"/>
      <c r="BMN45" s="1167"/>
      <c r="BMO45" s="1168"/>
      <c r="BMP45" s="1168"/>
      <c r="BMQ45" s="1166"/>
      <c r="BMR45" s="1167"/>
      <c r="BMS45" s="1168"/>
      <c r="BMT45" s="1168"/>
      <c r="BMU45" s="1166"/>
      <c r="BMV45" s="1167"/>
      <c r="BMW45" s="1168"/>
      <c r="BMX45" s="1168"/>
      <c r="BMY45" s="1166"/>
      <c r="BMZ45" s="1167"/>
      <c r="BNA45" s="1168"/>
      <c r="BNB45" s="1168"/>
      <c r="BNC45" s="1166"/>
      <c r="BND45" s="1167"/>
      <c r="BNE45" s="1168"/>
      <c r="BNF45" s="1168"/>
      <c r="BNG45" s="1166"/>
      <c r="BNH45" s="1167"/>
      <c r="BNI45" s="1168"/>
      <c r="BNJ45" s="1168"/>
      <c r="BNK45" s="1166"/>
      <c r="BNL45" s="1167"/>
      <c r="BNM45" s="1168"/>
      <c r="BNN45" s="1168"/>
      <c r="BNO45" s="1166"/>
      <c r="BNP45" s="1167"/>
      <c r="BNQ45" s="1168"/>
      <c r="BNR45" s="1168"/>
      <c r="BNS45" s="1166"/>
      <c r="BNT45" s="1167"/>
      <c r="BNU45" s="1168"/>
      <c r="BNV45" s="1168"/>
      <c r="BNW45" s="1166"/>
      <c r="BNX45" s="1167"/>
      <c r="BNY45" s="1168"/>
      <c r="BNZ45" s="1168"/>
      <c r="BOA45" s="1166"/>
      <c r="BOB45" s="1167"/>
      <c r="BOC45" s="1168"/>
      <c r="BOD45" s="1168"/>
      <c r="BOE45" s="1166"/>
      <c r="BOF45" s="1167"/>
      <c r="BOG45" s="1168"/>
      <c r="BOH45" s="1168"/>
      <c r="BOI45" s="1166"/>
      <c r="BOJ45" s="1167"/>
      <c r="BOK45" s="1168"/>
      <c r="BOL45" s="1168"/>
      <c r="BOM45" s="1166"/>
      <c r="BON45" s="1167"/>
      <c r="BOO45" s="1168"/>
      <c r="BOP45" s="1168"/>
      <c r="BOQ45" s="1166"/>
      <c r="BOR45" s="1167"/>
      <c r="BOS45" s="1168"/>
      <c r="BOT45" s="1168"/>
      <c r="BOU45" s="1166"/>
      <c r="BOV45" s="1167"/>
      <c r="BOW45" s="1168"/>
      <c r="BOX45" s="1168"/>
      <c r="BOY45" s="1166"/>
      <c r="BOZ45" s="1167"/>
      <c r="BPA45" s="1168"/>
      <c r="BPB45" s="1168"/>
      <c r="BPC45" s="1166"/>
      <c r="BPD45" s="1167"/>
      <c r="BPE45" s="1168"/>
      <c r="BPF45" s="1168"/>
      <c r="BPG45" s="1166"/>
      <c r="BPH45" s="1167"/>
      <c r="BPI45" s="1168"/>
      <c r="BPJ45" s="1168"/>
      <c r="BPK45" s="1166"/>
      <c r="BPL45" s="1167"/>
      <c r="BPM45" s="1168"/>
      <c r="BPN45" s="1168"/>
      <c r="BPO45" s="1166"/>
      <c r="BPP45" s="1167"/>
      <c r="BPQ45" s="1168"/>
      <c r="BPR45" s="1168"/>
      <c r="BPS45" s="1166"/>
      <c r="BPT45" s="1167"/>
      <c r="BPU45" s="1168"/>
      <c r="BPV45" s="1168"/>
      <c r="BPW45" s="1166"/>
      <c r="BPX45" s="1167"/>
      <c r="BPY45" s="1168"/>
      <c r="BPZ45" s="1168"/>
      <c r="BQA45" s="1166"/>
      <c r="BQB45" s="1167"/>
      <c r="BQC45" s="1168"/>
      <c r="BQD45" s="1168"/>
      <c r="BQE45" s="1166"/>
      <c r="BQF45" s="1167"/>
      <c r="BQG45" s="1168"/>
      <c r="BQH45" s="1168"/>
      <c r="BQI45" s="1166"/>
      <c r="BQJ45" s="1167"/>
      <c r="BQK45" s="1168"/>
      <c r="BQL45" s="1168"/>
      <c r="BQM45" s="1166"/>
      <c r="BQN45" s="1167"/>
      <c r="BQO45" s="1168"/>
      <c r="BQP45" s="1168"/>
      <c r="BQQ45" s="1166"/>
      <c r="BQR45" s="1167"/>
      <c r="BQS45" s="1168"/>
      <c r="BQT45" s="1168"/>
      <c r="BQU45" s="1166"/>
      <c r="BQV45" s="1167"/>
      <c r="BQW45" s="1168"/>
      <c r="BQX45" s="1168"/>
      <c r="BQY45" s="1166"/>
      <c r="BQZ45" s="1167"/>
      <c r="BRA45" s="1168"/>
      <c r="BRB45" s="1168"/>
      <c r="BRC45" s="1166"/>
      <c r="BRD45" s="1167"/>
      <c r="BRE45" s="1168"/>
      <c r="BRF45" s="1168"/>
      <c r="BRG45" s="1166"/>
      <c r="BRH45" s="1167"/>
      <c r="BRI45" s="1168"/>
      <c r="BRJ45" s="1168"/>
      <c r="BRK45" s="1166"/>
      <c r="BRL45" s="1167"/>
      <c r="BRM45" s="1168"/>
      <c r="BRN45" s="1168"/>
      <c r="BRO45" s="1166"/>
      <c r="BRP45" s="1167"/>
      <c r="BRQ45" s="1168"/>
      <c r="BRR45" s="1168"/>
      <c r="BRS45" s="1166"/>
      <c r="BRT45" s="1167"/>
      <c r="BRU45" s="1168"/>
      <c r="BRV45" s="1168"/>
      <c r="BRW45" s="1166"/>
      <c r="BRX45" s="1167"/>
      <c r="BRY45" s="1168"/>
      <c r="BRZ45" s="1168"/>
      <c r="BSA45" s="1166"/>
      <c r="BSB45" s="1167"/>
      <c r="BSC45" s="1168"/>
      <c r="BSD45" s="1168"/>
      <c r="BSE45" s="1166"/>
      <c r="BSF45" s="1167"/>
      <c r="BSG45" s="1168"/>
      <c r="BSH45" s="1168"/>
      <c r="BSI45" s="1166"/>
      <c r="BSJ45" s="1167"/>
      <c r="BSK45" s="1168"/>
      <c r="BSL45" s="1168"/>
      <c r="BSM45" s="1166"/>
      <c r="BSN45" s="1167"/>
      <c r="BSO45" s="1168"/>
      <c r="BSP45" s="1168"/>
      <c r="BSQ45" s="1166"/>
      <c r="BSR45" s="1167"/>
      <c r="BSS45" s="1168"/>
      <c r="BST45" s="1168"/>
      <c r="BSU45" s="1166"/>
      <c r="BSV45" s="1167"/>
      <c r="BSW45" s="1168"/>
      <c r="BSX45" s="1168"/>
      <c r="BSY45" s="1166"/>
      <c r="BSZ45" s="1167"/>
      <c r="BTA45" s="1168"/>
      <c r="BTB45" s="1168"/>
      <c r="BTC45" s="1166"/>
      <c r="BTD45" s="1167"/>
      <c r="BTE45" s="1168"/>
      <c r="BTF45" s="1168"/>
      <c r="BTG45" s="1166"/>
      <c r="BTH45" s="1167"/>
      <c r="BTI45" s="1168"/>
      <c r="BTJ45" s="1168"/>
      <c r="BTK45" s="1166"/>
      <c r="BTL45" s="1167"/>
      <c r="BTM45" s="1168"/>
      <c r="BTN45" s="1168"/>
      <c r="BTO45" s="1166"/>
      <c r="BTP45" s="1167"/>
      <c r="BTQ45" s="1168"/>
      <c r="BTR45" s="1168"/>
      <c r="BTS45" s="1166"/>
      <c r="BTT45" s="1167"/>
      <c r="BTU45" s="1168"/>
      <c r="BTV45" s="1168"/>
      <c r="BTW45" s="1166"/>
      <c r="BTX45" s="1167"/>
      <c r="BTY45" s="1168"/>
      <c r="BTZ45" s="1168"/>
      <c r="BUA45" s="1166"/>
      <c r="BUB45" s="1167"/>
      <c r="BUC45" s="1168"/>
      <c r="BUD45" s="1168"/>
      <c r="BUE45" s="1166"/>
      <c r="BUF45" s="1167"/>
      <c r="BUG45" s="1168"/>
      <c r="BUH45" s="1168"/>
      <c r="BUI45" s="1166"/>
      <c r="BUJ45" s="1167"/>
      <c r="BUK45" s="1168"/>
      <c r="BUL45" s="1168"/>
      <c r="BUM45" s="1166"/>
      <c r="BUN45" s="1167"/>
      <c r="BUO45" s="1168"/>
      <c r="BUP45" s="1168"/>
      <c r="BUQ45" s="1166"/>
      <c r="BUR45" s="1167"/>
      <c r="BUS45" s="1168"/>
      <c r="BUT45" s="1168"/>
      <c r="BUU45" s="1166"/>
      <c r="BUV45" s="1167"/>
      <c r="BUW45" s="1168"/>
      <c r="BUX45" s="1168"/>
      <c r="BUY45" s="1166"/>
      <c r="BUZ45" s="1167"/>
      <c r="BVA45" s="1168"/>
      <c r="BVB45" s="1168"/>
      <c r="BVC45" s="1166"/>
      <c r="BVD45" s="1167"/>
      <c r="BVE45" s="1168"/>
      <c r="BVF45" s="1168"/>
      <c r="BVG45" s="1166"/>
      <c r="BVH45" s="1167"/>
      <c r="BVI45" s="1168"/>
      <c r="BVJ45" s="1168"/>
      <c r="BVK45" s="1166"/>
      <c r="BVL45" s="1167"/>
      <c r="BVM45" s="1168"/>
      <c r="BVN45" s="1168"/>
      <c r="BVO45" s="1166"/>
      <c r="BVP45" s="1167"/>
      <c r="BVQ45" s="1168"/>
      <c r="BVR45" s="1168"/>
      <c r="BVS45" s="1166"/>
      <c r="BVT45" s="1167"/>
      <c r="BVU45" s="1168"/>
      <c r="BVV45" s="1168"/>
      <c r="BVW45" s="1166"/>
      <c r="BVX45" s="1167"/>
      <c r="BVY45" s="1168"/>
      <c r="BVZ45" s="1168"/>
      <c r="BWA45" s="1166"/>
      <c r="BWB45" s="1167"/>
      <c r="BWC45" s="1168"/>
      <c r="BWD45" s="1168"/>
      <c r="BWE45" s="1166"/>
      <c r="BWF45" s="1167"/>
      <c r="BWG45" s="1168"/>
      <c r="BWH45" s="1168"/>
      <c r="BWI45" s="1166"/>
      <c r="BWJ45" s="1167"/>
      <c r="BWK45" s="1168"/>
      <c r="BWL45" s="1168"/>
      <c r="BWM45" s="1166"/>
      <c r="BWN45" s="1167"/>
      <c r="BWO45" s="1168"/>
      <c r="BWP45" s="1168"/>
      <c r="BWQ45" s="1166"/>
      <c r="BWR45" s="1167"/>
      <c r="BWS45" s="1168"/>
      <c r="BWT45" s="1168"/>
      <c r="BWU45" s="1166"/>
      <c r="BWV45" s="1167"/>
      <c r="BWW45" s="1168"/>
      <c r="BWX45" s="1168"/>
      <c r="BWY45" s="1166"/>
      <c r="BWZ45" s="1167"/>
      <c r="BXA45" s="1168"/>
      <c r="BXB45" s="1168"/>
      <c r="BXC45" s="1166"/>
      <c r="BXD45" s="1167"/>
      <c r="BXE45" s="1168"/>
      <c r="BXF45" s="1168"/>
      <c r="BXG45" s="1166"/>
      <c r="BXH45" s="1167"/>
      <c r="BXI45" s="1168"/>
      <c r="BXJ45" s="1168"/>
      <c r="BXK45" s="1166"/>
      <c r="BXL45" s="1167"/>
      <c r="BXM45" s="1168"/>
      <c r="BXN45" s="1168"/>
      <c r="BXO45" s="1166"/>
      <c r="BXP45" s="1167"/>
      <c r="BXQ45" s="1168"/>
      <c r="BXR45" s="1168"/>
      <c r="BXS45" s="1166"/>
      <c r="BXT45" s="1167"/>
      <c r="BXU45" s="1168"/>
      <c r="BXV45" s="1168"/>
      <c r="BXW45" s="1166"/>
      <c r="BXX45" s="1167"/>
      <c r="BXY45" s="1168"/>
      <c r="BXZ45" s="1168"/>
      <c r="BYA45" s="1166"/>
      <c r="BYB45" s="1167"/>
      <c r="BYC45" s="1168"/>
      <c r="BYD45" s="1168"/>
      <c r="BYE45" s="1166"/>
      <c r="BYF45" s="1167"/>
      <c r="BYG45" s="1168"/>
      <c r="BYH45" s="1168"/>
      <c r="BYI45" s="1166"/>
      <c r="BYJ45" s="1167"/>
      <c r="BYK45" s="1168"/>
      <c r="BYL45" s="1168"/>
      <c r="BYM45" s="1166"/>
      <c r="BYN45" s="1167"/>
      <c r="BYO45" s="1168"/>
      <c r="BYP45" s="1168"/>
      <c r="BYQ45" s="1166"/>
      <c r="BYR45" s="1167"/>
      <c r="BYS45" s="1168"/>
      <c r="BYT45" s="1168"/>
      <c r="BYU45" s="1166"/>
      <c r="BYV45" s="1167"/>
      <c r="BYW45" s="1168"/>
      <c r="BYX45" s="1168"/>
      <c r="BYY45" s="1166"/>
      <c r="BYZ45" s="1167"/>
      <c r="BZA45" s="1168"/>
      <c r="BZB45" s="1168"/>
      <c r="BZC45" s="1166"/>
      <c r="BZD45" s="1167"/>
      <c r="BZE45" s="1168"/>
      <c r="BZF45" s="1168"/>
      <c r="BZG45" s="1166"/>
      <c r="BZH45" s="1167"/>
      <c r="BZI45" s="1168"/>
      <c r="BZJ45" s="1168"/>
      <c r="BZK45" s="1166"/>
      <c r="BZL45" s="1167"/>
      <c r="BZM45" s="1168"/>
      <c r="BZN45" s="1168"/>
      <c r="BZO45" s="1166"/>
      <c r="BZP45" s="1167"/>
      <c r="BZQ45" s="1168"/>
      <c r="BZR45" s="1168"/>
      <c r="BZS45" s="1166"/>
      <c r="BZT45" s="1167"/>
      <c r="BZU45" s="1168"/>
      <c r="BZV45" s="1168"/>
      <c r="BZW45" s="1166"/>
      <c r="BZX45" s="1167"/>
      <c r="BZY45" s="1168"/>
      <c r="BZZ45" s="1168"/>
      <c r="CAA45" s="1166"/>
      <c r="CAB45" s="1167"/>
      <c r="CAC45" s="1168"/>
      <c r="CAD45" s="1168"/>
      <c r="CAE45" s="1166"/>
      <c r="CAF45" s="1167"/>
      <c r="CAG45" s="1168"/>
      <c r="CAH45" s="1168"/>
      <c r="CAI45" s="1166"/>
      <c r="CAJ45" s="1167"/>
      <c r="CAK45" s="1168"/>
      <c r="CAL45" s="1168"/>
      <c r="CAM45" s="1166"/>
      <c r="CAN45" s="1167"/>
      <c r="CAO45" s="1168"/>
      <c r="CAP45" s="1168"/>
      <c r="CAQ45" s="1166"/>
      <c r="CAR45" s="1167"/>
      <c r="CAS45" s="1168"/>
      <c r="CAT45" s="1168"/>
      <c r="CAU45" s="1166"/>
      <c r="CAV45" s="1167"/>
      <c r="CAW45" s="1168"/>
      <c r="CAX45" s="1168"/>
      <c r="CAY45" s="1166"/>
      <c r="CAZ45" s="1167"/>
      <c r="CBA45" s="1168"/>
      <c r="CBB45" s="1168"/>
      <c r="CBC45" s="1166"/>
      <c r="CBD45" s="1167"/>
      <c r="CBE45" s="1168"/>
      <c r="CBF45" s="1168"/>
      <c r="CBG45" s="1166"/>
      <c r="CBH45" s="1167"/>
      <c r="CBI45" s="1168"/>
      <c r="CBJ45" s="1168"/>
      <c r="CBK45" s="1166"/>
      <c r="CBL45" s="1167"/>
      <c r="CBM45" s="1168"/>
      <c r="CBN45" s="1168"/>
      <c r="CBO45" s="1166"/>
      <c r="CBP45" s="1167"/>
      <c r="CBQ45" s="1168"/>
      <c r="CBR45" s="1168"/>
      <c r="CBS45" s="1166"/>
      <c r="CBT45" s="1167"/>
      <c r="CBU45" s="1168"/>
      <c r="CBV45" s="1168"/>
      <c r="CBW45" s="1166"/>
      <c r="CBX45" s="1167"/>
      <c r="CBY45" s="1168"/>
      <c r="CBZ45" s="1168"/>
      <c r="CCA45" s="1166"/>
      <c r="CCB45" s="1167"/>
      <c r="CCC45" s="1168"/>
      <c r="CCD45" s="1168"/>
      <c r="CCE45" s="1166"/>
      <c r="CCF45" s="1167"/>
      <c r="CCG45" s="1168"/>
      <c r="CCH45" s="1168"/>
      <c r="CCI45" s="1166"/>
      <c r="CCJ45" s="1167"/>
      <c r="CCK45" s="1168"/>
      <c r="CCL45" s="1168"/>
      <c r="CCM45" s="1166"/>
      <c r="CCN45" s="1167"/>
      <c r="CCO45" s="1168"/>
      <c r="CCP45" s="1168"/>
      <c r="CCQ45" s="1166"/>
      <c r="CCR45" s="1167"/>
      <c r="CCS45" s="1168"/>
      <c r="CCT45" s="1168"/>
      <c r="CCU45" s="1166"/>
      <c r="CCV45" s="1167"/>
      <c r="CCW45" s="1168"/>
      <c r="CCX45" s="1168"/>
      <c r="CCY45" s="1166"/>
      <c r="CCZ45" s="1167"/>
      <c r="CDA45" s="1168"/>
      <c r="CDB45" s="1168"/>
      <c r="CDC45" s="1166"/>
      <c r="CDD45" s="1167"/>
      <c r="CDE45" s="1168"/>
      <c r="CDF45" s="1168"/>
      <c r="CDG45" s="1166"/>
      <c r="CDH45" s="1167"/>
      <c r="CDI45" s="1168"/>
      <c r="CDJ45" s="1168"/>
      <c r="CDK45" s="1166"/>
      <c r="CDL45" s="1167"/>
      <c r="CDM45" s="1168"/>
      <c r="CDN45" s="1168"/>
      <c r="CDO45" s="1166"/>
      <c r="CDP45" s="1167"/>
      <c r="CDQ45" s="1168"/>
      <c r="CDR45" s="1168"/>
      <c r="CDS45" s="1166"/>
      <c r="CDT45" s="1167"/>
      <c r="CDU45" s="1168"/>
      <c r="CDV45" s="1168"/>
      <c r="CDW45" s="1166"/>
      <c r="CDX45" s="1167"/>
      <c r="CDY45" s="1168"/>
      <c r="CDZ45" s="1168"/>
      <c r="CEA45" s="1166"/>
      <c r="CEB45" s="1167"/>
      <c r="CEC45" s="1168"/>
      <c r="CED45" s="1168"/>
      <c r="CEE45" s="1166"/>
      <c r="CEF45" s="1167"/>
      <c r="CEG45" s="1168"/>
      <c r="CEH45" s="1168"/>
      <c r="CEI45" s="1166"/>
      <c r="CEJ45" s="1167"/>
      <c r="CEK45" s="1168"/>
      <c r="CEL45" s="1168"/>
      <c r="CEM45" s="1166"/>
      <c r="CEN45" s="1167"/>
      <c r="CEO45" s="1168"/>
      <c r="CEP45" s="1168"/>
      <c r="CEQ45" s="1166"/>
      <c r="CER45" s="1167"/>
      <c r="CES45" s="1168"/>
      <c r="CET45" s="1168"/>
      <c r="CEU45" s="1166"/>
      <c r="CEV45" s="1167"/>
      <c r="CEW45" s="1168"/>
      <c r="CEX45" s="1168"/>
      <c r="CEY45" s="1166"/>
      <c r="CEZ45" s="1167"/>
      <c r="CFA45" s="1168"/>
      <c r="CFB45" s="1168"/>
      <c r="CFC45" s="1166"/>
      <c r="CFD45" s="1167"/>
      <c r="CFE45" s="1168"/>
      <c r="CFF45" s="1168"/>
      <c r="CFG45" s="1166"/>
      <c r="CFH45" s="1167"/>
      <c r="CFI45" s="1168"/>
      <c r="CFJ45" s="1168"/>
      <c r="CFK45" s="1166"/>
      <c r="CFL45" s="1167"/>
      <c r="CFM45" s="1168"/>
      <c r="CFN45" s="1168"/>
      <c r="CFO45" s="1166"/>
      <c r="CFP45" s="1167"/>
      <c r="CFQ45" s="1168"/>
      <c r="CFR45" s="1168"/>
      <c r="CFS45" s="1166"/>
      <c r="CFT45" s="1167"/>
      <c r="CFU45" s="1168"/>
      <c r="CFV45" s="1168"/>
      <c r="CFW45" s="1166"/>
      <c r="CFX45" s="1167"/>
      <c r="CFY45" s="1168"/>
      <c r="CFZ45" s="1168"/>
      <c r="CGA45" s="1166"/>
      <c r="CGB45" s="1167"/>
      <c r="CGC45" s="1168"/>
      <c r="CGD45" s="1168"/>
      <c r="CGE45" s="1166"/>
      <c r="CGF45" s="1167"/>
      <c r="CGG45" s="1168"/>
      <c r="CGH45" s="1168"/>
      <c r="CGI45" s="1166"/>
      <c r="CGJ45" s="1167"/>
      <c r="CGK45" s="1168"/>
      <c r="CGL45" s="1168"/>
      <c r="CGM45" s="1166"/>
      <c r="CGN45" s="1167"/>
      <c r="CGO45" s="1168"/>
      <c r="CGP45" s="1168"/>
      <c r="CGQ45" s="1166"/>
      <c r="CGR45" s="1167"/>
      <c r="CGS45" s="1168"/>
      <c r="CGT45" s="1168"/>
      <c r="CGU45" s="1166"/>
      <c r="CGV45" s="1167"/>
      <c r="CGW45" s="1168"/>
      <c r="CGX45" s="1168"/>
      <c r="CGY45" s="1166"/>
      <c r="CGZ45" s="1167"/>
      <c r="CHA45" s="1168"/>
      <c r="CHB45" s="1168"/>
      <c r="CHC45" s="1166"/>
      <c r="CHD45" s="1167"/>
      <c r="CHE45" s="1168"/>
      <c r="CHF45" s="1168"/>
      <c r="CHG45" s="1166"/>
      <c r="CHH45" s="1167"/>
      <c r="CHI45" s="1168"/>
      <c r="CHJ45" s="1168"/>
      <c r="CHK45" s="1166"/>
      <c r="CHL45" s="1167"/>
      <c r="CHM45" s="1168"/>
      <c r="CHN45" s="1168"/>
      <c r="CHO45" s="1166"/>
      <c r="CHP45" s="1167"/>
      <c r="CHQ45" s="1168"/>
      <c r="CHR45" s="1168"/>
      <c r="CHS45" s="1166"/>
      <c r="CHT45" s="1167"/>
      <c r="CHU45" s="1168"/>
      <c r="CHV45" s="1168"/>
      <c r="CHW45" s="1166"/>
      <c r="CHX45" s="1167"/>
      <c r="CHY45" s="1168"/>
      <c r="CHZ45" s="1168"/>
      <c r="CIA45" s="1166"/>
      <c r="CIB45" s="1167"/>
      <c r="CIC45" s="1168"/>
      <c r="CID45" s="1168"/>
      <c r="CIE45" s="1166"/>
      <c r="CIF45" s="1167"/>
      <c r="CIG45" s="1168"/>
      <c r="CIH45" s="1168"/>
      <c r="CII45" s="1166"/>
      <c r="CIJ45" s="1167"/>
      <c r="CIK45" s="1168"/>
      <c r="CIL45" s="1168"/>
      <c r="CIM45" s="1166"/>
      <c r="CIN45" s="1167"/>
      <c r="CIO45" s="1168"/>
      <c r="CIP45" s="1168"/>
      <c r="CIQ45" s="1166"/>
      <c r="CIR45" s="1167"/>
      <c r="CIS45" s="1168"/>
      <c r="CIT45" s="1168"/>
      <c r="CIU45" s="1166"/>
      <c r="CIV45" s="1167"/>
      <c r="CIW45" s="1168"/>
      <c r="CIX45" s="1168"/>
      <c r="CIY45" s="1166"/>
      <c r="CIZ45" s="1167"/>
      <c r="CJA45" s="1168"/>
      <c r="CJB45" s="1168"/>
      <c r="CJC45" s="1166"/>
      <c r="CJD45" s="1167"/>
      <c r="CJE45" s="1168"/>
      <c r="CJF45" s="1168"/>
      <c r="CJG45" s="1166"/>
      <c r="CJH45" s="1167"/>
      <c r="CJI45" s="1168"/>
      <c r="CJJ45" s="1168"/>
      <c r="CJK45" s="1166"/>
      <c r="CJL45" s="1167"/>
      <c r="CJM45" s="1168"/>
      <c r="CJN45" s="1168"/>
      <c r="CJO45" s="1166"/>
      <c r="CJP45" s="1167"/>
      <c r="CJQ45" s="1168"/>
      <c r="CJR45" s="1168"/>
      <c r="CJS45" s="1166"/>
      <c r="CJT45" s="1167"/>
      <c r="CJU45" s="1168"/>
      <c r="CJV45" s="1168"/>
      <c r="CJW45" s="1166"/>
      <c r="CJX45" s="1167"/>
      <c r="CJY45" s="1168"/>
      <c r="CJZ45" s="1168"/>
      <c r="CKA45" s="1166"/>
      <c r="CKB45" s="1167"/>
      <c r="CKC45" s="1168"/>
      <c r="CKD45" s="1168"/>
      <c r="CKE45" s="1166"/>
      <c r="CKF45" s="1167"/>
      <c r="CKG45" s="1168"/>
      <c r="CKH45" s="1168"/>
      <c r="CKI45" s="1166"/>
      <c r="CKJ45" s="1167"/>
      <c r="CKK45" s="1168"/>
      <c r="CKL45" s="1168"/>
      <c r="CKM45" s="1166"/>
      <c r="CKN45" s="1167"/>
      <c r="CKO45" s="1168"/>
      <c r="CKP45" s="1168"/>
      <c r="CKQ45" s="1166"/>
      <c r="CKR45" s="1167"/>
      <c r="CKS45" s="1168"/>
      <c r="CKT45" s="1168"/>
      <c r="CKU45" s="1166"/>
      <c r="CKV45" s="1167"/>
      <c r="CKW45" s="1168"/>
      <c r="CKX45" s="1168"/>
      <c r="CKY45" s="1166"/>
      <c r="CKZ45" s="1167"/>
      <c r="CLA45" s="1168"/>
      <c r="CLB45" s="1168"/>
      <c r="CLC45" s="1166"/>
      <c r="CLD45" s="1167"/>
      <c r="CLE45" s="1168"/>
      <c r="CLF45" s="1168"/>
      <c r="CLG45" s="1166"/>
      <c r="CLH45" s="1167"/>
      <c r="CLI45" s="1168"/>
      <c r="CLJ45" s="1168"/>
      <c r="CLK45" s="1166"/>
      <c r="CLL45" s="1167"/>
      <c r="CLM45" s="1168"/>
      <c r="CLN45" s="1168"/>
      <c r="CLO45" s="1166"/>
      <c r="CLP45" s="1167"/>
      <c r="CLQ45" s="1168"/>
      <c r="CLR45" s="1168"/>
      <c r="CLS45" s="1166"/>
      <c r="CLT45" s="1167"/>
      <c r="CLU45" s="1168"/>
      <c r="CLV45" s="1168"/>
      <c r="CLW45" s="1166"/>
      <c r="CLX45" s="1167"/>
      <c r="CLY45" s="1168"/>
      <c r="CLZ45" s="1168"/>
      <c r="CMA45" s="1166"/>
      <c r="CMB45" s="1167"/>
      <c r="CMC45" s="1168"/>
      <c r="CMD45" s="1168"/>
      <c r="CME45" s="1166"/>
      <c r="CMF45" s="1167"/>
      <c r="CMG45" s="1168"/>
      <c r="CMH45" s="1168"/>
      <c r="CMI45" s="1166"/>
      <c r="CMJ45" s="1167"/>
      <c r="CMK45" s="1168"/>
      <c r="CML45" s="1168"/>
      <c r="CMM45" s="1166"/>
      <c r="CMN45" s="1167"/>
      <c r="CMO45" s="1168"/>
      <c r="CMP45" s="1168"/>
      <c r="CMQ45" s="1166"/>
      <c r="CMR45" s="1167"/>
      <c r="CMS45" s="1168"/>
      <c r="CMT45" s="1168"/>
      <c r="CMU45" s="1166"/>
      <c r="CMV45" s="1167"/>
      <c r="CMW45" s="1168"/>
      <c r="CMX45" s="1168"/>
      <c r="CMY45" s="1166"/>
      <c r="CMZ45" s="1167"/>
      <c r="CNA45" s="1168"/>
      <c r="CNB45" s="1168"/>
      <c r="CNC45" s="1166"/>
      <c r="CND45" s="1167"/>
      <c r="CNE45" s="1168"/>
      <c r="CNF45" s="1168"/>
      <c r="CNG45" s="1166"/>
      <c r="CNH45" s="1167"/>
      <c r="CNI45" s="1168"/>
      <c r="CNJ45" s="1168"/>
      <c r="CNK45" s="1166"/>
      <c r="CNL45" s="1167"/>
      <c r="CNM45" s="1168"/>
      <c r="CNN45" s="1168"/>
      <c r="CNO45" s="1166"/>
      <c r="CNP45" s="1167"/>
      <c r="CNQ45" s="1168"/>
      <c r="CNR45" s="1168"/>
      <c r="CNS45" s="1166"/>
      <c r="CNT45" s="1167"/>
      <c r="CNU45" s="1168"/>
      <c r="CNV45" s="1168"/>
      <c r="CNW45" s="1166"/>
      <c r="CNX45" s="1167"/>
      <c r="CNY45" s="1168"/>
      <c r="CNZ45" s="1168"/>
      <c r="COA45" s="1166"/>
      <c r="COB45" s="1167"/>
      <c r="COC45" s="1168"/>
      <c r="COD45" s="1168"/>
      <c r="COE45" s="1166"/>
      <c r="COF45" s="1167"/>
      <c r="COG45" s="1168"/>
      <c r="COH45" s="1168"/>
      <c r="COI45" s="1166"/>
      <c r="COJ45" s="1167"/>
      <c r="COK45" s="1168"/>
      <c r="COL45" s="1168"/>
      <c r="COM45" s="1166"/>
      <c r="CON45" s="1167"/>
      <c r="COO45" s="1168"/>
      <c r="COP45" s="1168"/>
      <c r="COQ45" s="1166"/>
      <c r="COR45" s="1167"/>
      <c r="COS45" s="1168"/>
      <c r="COT45" s="1168"/>
      <c r="COU45" s="1166"/>
      <c r="COV45" s="1167"/>
      <c r="COW45" s="1168"/>
      <c r="COX45" s="1168"/>
      <c r="COY45" s="1166"/>
      <c r="COZ45" s="1167"/>
      <c r="CPA45" s="1168"/>
      <c r="CPB45" s="1168"/>
      <c r="CPC45" s="1166"/>
      <c r="CPD45" s="1167"/>
      <c r="CPE45" s="1168"/>
      <c r="CPF45" s="1168"/>
      <c r="CPG45" s="1166"/>
      <c r="CPH45" s="1167"/>
      <c r="CPI45" s="1168"/>
      <c r="CPJ45" s="1168"/>
      <c r="CPK45" s="1166"/>
      <c r="CPL45" s="1167"/>
      <c r="CPM45" s="1168"/>
      <c r="CPN45" s="1168"/>
      <c r="CPO45" s="1166"/>
      <c r="CPP45" s="1167"/>
      <c r="CPQ45" s="1168"/>
      <c r="CPR45" s="1168"/>
      <c r="CPS45" s="1166"/>
      <c r="CPT45" s="1167"/>
      <c r="CPU45" s="1168"/>
      <c r="CPV45" s="1168"/>
      <c r="CPW45" s="1166"/>
      <c r="CPX45" s="1167"/>
      <c r="CPY45" s="1168"/>
      <c r="CPZ45" s="1168"/>
      <c r="CQA45" s="1166"/>
      <c r="CQB45" s="1167"/>
      <c r="CQC45" s="1168"/>
      <c r="CQD45" s="1168"/>
      <c r="CQE45" s="1166"/>
      <c r="CQF45" s="1167"/>
      <c r="CQG45" s="1168"/>
      <c r="CQH45" s="1168"/>
      <c r="CQI45" s="1166"/>
      <c r="CQJ45" s="1167"/>
      <c r="CQK45" s="1168"/>
      <c r="CQL45" s="1168"/>
      <c r="CQM45" s="1166"/>
      <c r="CQN45" s="1167"/>
      <c r="CQO45" s="1168"/>
      <c r="CQP45" s="1168"/>
      <c r="CQQ45" s="1166"/>
      <c r="CQR45" s="1167"/>
      <c r="CQS45" s="1168"/>
      <c r="CQT45" s="1168"/>
      <c r="CQU45" s="1166"/>
      <c r="CQV45" s="1167"/>
      <c r="CQW45" s="1168"/>
      <c r="CQX45" s="1168"/>
      <c r="CQY45" s="1166"/>
      <c r="CQZ45" s="1167"/>
      <c r="CRA45" s="1168"/>
      <c r="CRB45" s="1168"/>
      <c r="CRC45" s="1166"/>
      <c r="CRD45" s="1167"/>
      <c r="CRE45" s="1168"/>
      <c r="CRF45" s="1168"/>
      <c r="CRG45" s="1166"/>
      <c r="CRH45" s="1167"/>
      <c r="CRI45" s="1168"/>
      <c r="CRJ45" s="1168"/>
      <c r="CRK45" s="1166"/>
      <c r="CRL45" s="1167"/>
      <c r="CRM45" s="1168"/>
      <c r="CRN45" s="1168"/>
      <c r="CRO45" s="1166"/>
      <c r="CRP45" s="1167"/>
      <c r="CRQ45" s="1168"/>
      <c r="CRR45" s="1168"/>
      <c r="CRS45" s="1166"/>
      <c r="CRT45" s="1167"/>
      <c r="CRU45" s="1168"/>
      <c r="CRV45" s="1168"/>
      <c r="CRW45" s="1166"/>
      <c r="CRX45" s="1167"/>
      <c r="CRY45" s="1168"/>
      <c r="CRZ45" s="1168"/>
      <c r="CSA45" s="1166"/>
      <c r="CSB45" s="1167"/>
      <c r="CSC45" s="1168"/>
      <c r="CSD45" s="1168"/>
      <c r="CSE45" s="1166"/>
      <c r="CSF45" s="1167"/>
      <c r="CSG45" s="1168"/>
      <c r="CSH45" s="1168"/>
      <c r="CSI45" s="1166"/>
      <c r="CSJ45" s="1167"/>
      <c r="CSK45" s="1168"/>
      <c r="CSL45" s="1168"/>
      <c r="CSM45" s="1166"/>
      <c r="CSN45" s="1167"/>
      <c r="CSO45" s="1168"/>
      <c r="CSP45" s="1168"/>
      <c r="CSQ45" s="1166"/>
      <c r="CSR45" s="1167"/>
      <c r="CSS45" s="1168"/>
      <c r="CST45" s="1168"/>
      <c r="CSU45" s="1166"/>
      <c r="CSV45" s="1167"/>
      <c r="CSW45" s="1168"/>
      <c r="CSX45" s="1168"/>
      <c r="CSY45" s="1166"/>
      <c r="CSZ45" s="1167"/>
      <c r="CTA45" s="1168"/>
      <c r="CTB45" s="1168"/>
      <c r="CTC45" s="1166"/>
      <c r="CTD45" s="1167"/>
      <c r="CTE45" s="1168"/>
      <c r="CTF45" s="1168"/>
      <c r="CTG45" s="1166"/>
      <c r="CTH45" s="1167"/>
      <c r="CTI45" s="1168"/>
      <c r="CTJ45" s="1168"/>
      <c r="CTK45" s="1166"/>
      <c r="CTL45" s="1167"/>
      <c r="CTM45" s="1168"/>
      <c r="CTN45" s="1168"/>
      <c r="CTO45" s="1166"/>
      <c r="CTP45" s="1167"/>
      <c r="CTQ45" s="1168"/>
      <c r="CTR45" s="1168"/>
      <c r="CTS45" s="1166"/>
      <c r="CTT45" s="1167"/>
      <c r="CTU45" s="1168"/>
      <c r="CTV45" s="1168"/>
      <c r="CTW45" s="1166"/>
      <c r="CTX45" s="1167"/>
      <c r="CTY45" s="1168"/>
      <c r="CTZ45" s="1168"/>
      <c r="CUA45" s="1166"/>
      <c r="CUB45" s="1167"/>
      <c r="CUC45" s="1168"/>
      <c r="CUD45" s="1168"/>
      <c r="CUE45" s="1166"/>
      <c r="CUF45" s="1167"/>
      <c r="CUG45" s="1168"/>
      <c r="CUH45" s="1168"/>
      <c r="CUI45" s="1166"/>
      <c r="CUJ45" s="1167"/>
      <c r="CUK45" s="1168"/>
      <c r="CUL45" s="1168"/>
      <c r="CUM45" s="1166"/>
      <c r="CUN45" s="1167"/>
      <c r="CUO45" s="1168"/>
      <c r="CUP45" s="1168"/>
      <c r="CUQ45" s="1166"/>
      <c r="CUR45" s="1167"/>
      <c r="CUS45" s="1168"/>
      <c r="CUT45" s="1168"/>
      <c r="CUU45" s="1166"/>
      <c r="CUV45" s="1167"/>
      <c r="CUW45" s="1168"/>
      <c r="CUX45" s="1168"/>
      <c r="CUY45" s="1166"/>
      <c r="CUZ45" s="1167"/>
      <c r="CVA45" s="1168"/>
      <c r="CVB45" s="1168"/>
      <c r="CVC45" s="1166"/>
      <c r="CVD45" s="1167"/>
      <c r="CVE45" s="1168"/>
      <c r="CVF45" s="1168"/>
      <c r="CVG45" s="1166"/>
      <c r="CVH45" s="1167"/>
      <c r="CVI45" s="1168"/>
      <c r="CVJ45" s="1168"/>
      <c r="CVK45" s="1166"/>
      <c r="CVL45" s="1167"/>
      <c r="CVM45" s="1168"/>
      <c r="CVN45" s="1168"/>
      <c r="CVO45" s="1166"/>
      <c r="CVP45" s="1167"/>
      <c r="CVQ45" s="1168"/>
      <c r="CVR45" s="1168"/>
      <c r="CVS45" s="1166"/>
      <c r="CVT45" s="1167"/>
      <c r="CVU45" s="1168"/>
      <c r="CVV45" s="1168"/>
      <c r="CVW45" s="1166"/>
      <c r="CVX45" s="1167"/>
      <c r="CVY45" s="1168"/>
      <c r="CVZ45" s="1168"/>
      <c r="CWA45" s="1166"/>
      <c r="CWB45" s="1167"/>
      <c r="CWC45" s="1168"/>
      <c r="CWD45" s="1168"/>
      <c r="CWE45" s="1166"/>
      <c r="CWF45" s="1167"/>
      <c r="CWG45" s="1168"/>
      <c r="CWH45" s="1168"/>
      <c r="CWI45" s="1166"/>
      <c r="CWJ45" s="1167"/>
      <c r="CWK45" s="1168"/>
      <c r="CWL45" s="1168"/>
      <c r="CWM45" s="1166"/>
      <c r="CWN45" s="1167"/>
      <c r="CWO45" s="1168"/>
      <c r="CWP45" s="1168"/>
      <c r="CWQ45" s="1166"/>
      <c r="CWR45" s="1167"/>
      <c r="CWS45" s="1168"/>
      <c r="CWT45" s="1168"/>
      <c r="CWU45" s="1166"/>
      <c r="CWV45" s="1167"/>
      <c r="CWW45" s="1168"/>
      <c r="CWX45" s="1168"/>
      <c r="CWY45" s="1166"/>
      <c r="CWZ45" s="1167"/>
      <c r="CXA45" s="1168"/>
      <c r="CXB45" s="1168"/>
      <c r="CXC45" s="1166"/>
      <c r="CXD45" s="1167"/>
      <c r="CXE45" s="1168"/>
      <c r="CXF45" s="1168"/>
      <c r="CXG45" s="1166"/>
      <c r="CXH45" s="1167"/>
      <c r="CXI45" s="1168"/>
      <c r="CXJ45" s="1168"/>
      <c r="CXK45" s="1166"/>
      <c r="CXL45" s="1167"/>
      <c r="CXM45" s="1168"/>
      <c r="CXN45" s="1168"/>
      <c r="CXO45" s="1166"/>
      <c r="CXP45" s="1167"/>
      <c r="CXQ45" s="1168"/>
      <c r="CXR45" s="1168"/>
      <c r="CXS45" s="1166"/>
      <c r="CXT45" s="1167"/>
      <c r="CXU45" s="1168"/>
      <c r="CXV45" s="1168"/>
      <c r="CXW45" s="1166"/>
      <c r="CXX45" s="1167"/>
      <c r="CXY45" s="1168"/>
      <c r="CXZ45" s="1168"/>
      <c r="CYA45" s="1166"/>
      <c r="CYB45" s="1167"/>
      <c r="CYC45" s="1168"/>
      <c r="CYD45" s="1168"/>
      <c r="CYE45" s="1166"/>
      <c r="CYF45" s="1167"/>
      <c r="CYG45" s="1168"/>
      <c r="CYH45" s="1168"/>
      <c r="CYI45" s="1166"/>
      <c r="CYJ45" s="1167"/>
      <c r="CYK45" s="1168"/>
      <c r="CYL45" s="1168"/>
      <c r="CYM45" s="1166"/>
      <c r="CYN45" s="1167"/>
      <c r="CYO45" s="1168"/>
      <c r="CYP45" s="1168"/>
      <c r="CYQ45" s="1166"/>
      <c r="CYR45" s="1167"/>
      <c r="CYS45" s="1168"/>
      <c r="CYT45" s="1168"/>
      <c r="CYU45" s="1166"/>
      <c r="CYV45" s="1167"/>
      <c r="CYW45" s="1168"/>
      <c r="CYX45" s="1168"/>
      <c r="CYY45" s="1166"/>
      <c r="CYZ45" s="1167"/>
      <c r="CZA45" s="1168"/>
      <c r="CZB45" s="1168"/>
      <c r="CZC45" s="1166"/>
      <c r="CZD45" s="1167"/>
      <c r="CZE45" s="1168"/>
      <c r="CZF45" s="1168"/>
      <c r="CZG45" s="1166"/>
      <c r="CZH45" s="1167"/>
      <c r="CZI45" s="1168"/>
      <c r="CZJ45" s="1168"/>
      <c r="CZK45" s="1166"/>
      <c r="CZL45" s="1167"/>
      <c r="CZM45" s="1168"/>
      <c r="CZN45" s="1168"/>
      <c r="CZO45" s="1166"/>
      <c r="CZP45" s="1167"/>
      <c r="CZQ45" s="1168"/>
      <c r="CZR45" s="1168"/>
      <c r="CZS45" s="1166"/>
      <c r="CZT45" s="1167"/>
      <c r="CZU45" s="1168"/>
      <c r="CZV45" s="1168"/>
      <c r="CZW45" s="1166"/>
      <c r="CZX45" s="1167"/>
      <c r="CZY45" s="1168"/>
      <c r="CZZ45" s="1168"/>
      <c r="DAA45" s="1166"/>
      <c r="DAB45" s="1167"/>
      <c r="DAC45" s="1168"/>
      <c r="DAD45" s="1168"/>
      <c r="DAE45" s="1166"/>
      <c r="DAF45" s="1167"/>
      <c r="DAG45" s="1168"/>
      <c r="DAH45" s="1168"/>
      <c r="DAI45" s="1166"/>
      <c r="DAJ45" s="1167"/>
      <c r="DAK45" s="1168"/>
      <c r="DAL45" s="1168"/>
      <c r="DAM45" s="1166"/>
      <c r="DAN45" s="1167"/>
      <c r="DAO45" s="1168"/>
      <c r="DAP45" s="1168"/>
      <c r="DAQ45" s="1166"/>
      <c r="DAR45" s="1167"/>
      <c r="DAS45" s="1168"/>
      <c r="DAT45" s="1168"/>
      <c r="DAU45" s="1166"/>
      <c r="DAV45" s="1167"/>
      <c r="DAW45" s="1168"/>
      <c r="DAX45" s="1168"/>
      <c r="DAY45" s="1166"/>
      <c r="DAZ45" s="1167"/>
      <c r="DBA45" s="1168"/>
      <c r="DBB45" s="1168"/>
      <c r="DBC45" s="1166"/>
      <c r="DBD45" s="1167"/>
      <c r="DBE45" s="1168"/>
      <c r="DBF45" s="1168"/>
      <c r="DBG45" s="1166"/>
      <c r="DBH45" s="1167"/>
      <c r="DBI45" s="1168"/>
      <c r="DBJ45" s="1168"/>
      <c r="DBK45" s="1166"/>
      <c r="DBL45" s="1167"/>
      <c r="DBM45" s="1168"/>
      <c r="DBN45" s="1168"/>
      <c r="DBO45" s="1166"/>
      <c r="DBP45" s="1167"/>
      <c r="DBQ45" s="1168"/>
      <c r="DBR45" s="1168"/>
      <c r="DBS45" s="1166"/>
      <c r="DBT45" s="1167"/>
      <c r="DBU45" s="1168"/>
      <c r="DBV45" s="1168"/>
      <c r="DBW45" s="1166"/>
      <c r="DBX45" s="1167"/>
      <c r="DBY45" s="1168"/>
      <c r="DBZ45" s="1168"/>
      <c r="DCA45" s="1166"/>
      <c r="DCB45" s="1167"/>
      <c r="DCC45" s="1168"/>
      <c r="DCD45" s="1168"/>
      <c r="DCE45" s="1166"/>
      <c r="DCF45" s="1167"/>
      <c r="DCG45" s="1168"/>
      <c r="DCH45" s="1168"/>
      <c r="DCI45" s="1166"/>
      <c r="DCJ45" s="1167"/>
      <c r="DCK45" s="1168"/>
      <c r="DCL45" s="1168"/>
      <c r="DCM45" s="1166"/>
      <c r="DCN45" s="1167"/>
      <c r="DCO45" s="1168"/>
      <c r="DCP45" s="1168"/>
      <c r="DCQ45" s="1166"/>
      <c r="DCR45" s="1167"/>
      <c r="DCS45" s="1168"/>
      <c r="DCT45" s="1168"/>
      <c r="DCU45" s="1166"/>
      <c r="DCV45" s="1167"/>
      <c r="DCW45" s="1168"/>
      <c r="DCX45" s="1168"/>
      <c r="DCY45" s="1166"/>
      <c r="DCZ45" s="1167"/>
      <c r="DDA45" s="1168"/>
      <c r="DDB45" s="1168"/>
      <c r="DDC45" s="1166"/>
      <c r="DDD45" s="1167"/>
      <c r="DDE45" s="1168"/>
      <c r="DDF45" s="1168"/>
      <c r="DDG45" s="1166"/>
      <c r="DDH45" s="1167"/>
      <c r="DDI45" s="1168"/>
      <c r="DDJ45" s="1168"/>
      <c r="DDK45" s="1166"/>
      <c r="DDL45" s="1167"/>
      <c r="DDM45" s="1168"/>
      <c r="DDN45" s="1168"/>
      <c r="DDO45" s="1166"/>
      <c r="DDP45" s="1167"/>
      <c r="DDQ45" s="1168"/>
      <c r="DDR45" s="1168"/>
      <c r="DDS45" s="1166"/>
      <c r="DDT45" s="1167"/>
      <c r="DDU45" s="1168"/>
      <c r="DDV45" s="1168"/>
      <c r="DDW45" s="1166"/>
      <c r="DDX45" s="1167"/>
      <c r="DDY45" s="1168"/>
      <c r="DDZ45" s="1168"/>
      <c r="DEA45" s="1166"/>
      <c r="DEB45" s="1167"/>
      <c r="DEC45" s="1168"/>
      <c r="DED45" s="1168"/>
      <c r="DEE45" s="1166"/>
      <c r="DEF45" s="1167"/>
      <c r="DEG45" s="1168"/>
      <c r="DEH45" s="1168"/>
      <c r="DEI45" s="1166"/>
      <c r="DEJ45" s="1167"/>
      <c r="DEK45" s="1168"/>
      <c r="DEL45" s="1168"/>
      <c r="DEM45" s="1166"/>
      <c r="DEN45" s="1167"/>
      <c r="DEO45" s="1168"/>
      <c r="DEP45" s="1168"/>
      <c r="DEQ45" s="1166"/>
      <c r="DER45" s="1167"/>
      <c r="DES45" s="1168"/>
      <c r="DET45" s="1168"/>
      <c r="DEU45" s="1166"/>
      <c r="DEV45" s="1167"/>
      <c r="DEW45" s="1168"/>
      <c r="DEX45" s="1168"/>
      <c r="DEY45" s="1166"/>
      <c r="DEZ45" s="1167"/>
      <c r="DFA45" s="1168"/>
      <c r="DFB45" s="1168"/>
      <c r="DFC45" s="1166"/>
      <c r="DFD45" s="1167"/>
      <c r="DFE45" s="1168"/>
      <c r="DFF45" s="1168"/>
      <c r="DFG45" s="1166"/>
      <c r="DFH45" s="1167"/>
      <c r="DFI45" s="1168"/>
      <c r="DFJ45" s="1168"/>
      <c r="DFK45" s="1166"/>
      <c r="DFL45" s="1167"/>
      <c r="DFM45" s="1168"/>
      <c r="DFN45" s="1168"/>
      <c r="DFO45" s="1166"/>
      <c r="DFP45" s="1167"/>
      <c r="DFQ45" s="1168"/>
      <c r="DFR45" s="1168"/>
      <c r="DFS45" s="1166"/>
      <c r="DFT45" s="1167"/>
      <c r="DFU45" s="1168"/>
      <c r="DFV45" s="1168"/>
      <c r="DFW45" s="1166"/>
      <c r="DFX45" s="1167"/>
      <c r="DFY45" s="1168"/>
      <c r="DFZ45" s="1168"/>
      <c r="DGA45" s="1166"/>
      <c r="DGB45" s="1167"/>
      <c r="DGC45" s="1168"/>
      <c r="DGD45" s="1168"/>
      <c r="DGE45" s="1166"/>
      <c r="DGF45" s="1167"/>
      <c r="DGG45" s="1168"/>
      <c r="DGH45" s="1168"/>
      <c r="DGI45" s="1166"/>
      <c r="DGJ45" s="1167"/>
      <c r="DGK45" s="1168"/>
      <c r="DGL45" s="1168"/>
      <c r="DGM45" s="1166"/>
      <c r="DGN45" s="1167"/>
      <c r="DGO45" s="1168"/>
      <c r="DGP45" s="1168"/>
      <c r="DGQ45" s="1166"/>
      <c r="DGR45" s="1167"/>
      <c r="DGS45" s="1168"/>
      <c r="DGT45" s="1168"/>
      <c r="DGU45" s="1166"/>
      <c r="DGV45" s="1167"/>
      <c r="DGW45" s="1168"/>
      <c r="DGX45" s="1168"/>
      <c r="DGY45" s="1166"/>
      <c r="DGZ45" s="1167"/>
      <c r="DHA45" s="1168"/>
      <c r="DHB45" s="1168"/>
      <c r="DHC45" s="1166"/>
      <c r="DHD45" s="1167"/>
      <c r="DHE45" s="1168"/>
      <c r="DHF45" s="1168"/>
      <c r="DHG45" s="1166"/>
      <c r="DHH45" s="1167"/>
      <c r="DHI45" s="1168"/>
      <c r="DHJ45" s="1168"/>
      <c r="DHK45" s="1166"/>
      <c r="DHL45" s="1167"/>
      <c r="DHM45" s="1168"/>
      <c r="DHN45" s="1168"/>
      <c r="DHO45" s="1166"/>
      <c r="DHP45" s="1167"/>
      <c r="DHQ45" s="1168"/>
      <c r="DHR45" s="1168"/>
      <c r="DHS45" s="1166"/>
      <c r="DHT45" s="1167"/>
      <c r="DHU45" s="1168"/>
      <c r="DHV45" s="1168"/>
      <c r="DHW45" s="1166"/>
      <c r="DHX45" s="1167"/>
      <c r="DHY45" s="1168"/>
      <c r="DHZ45" s="1168"/>
      <c r="DIA45" s="1166"/>
      <c r="DIB45" s="1167"/>
      <c r="DIC45" s="1168"/>
      <c r="DID45" s="1168"/>
      <c r="DIE45" s="1166"/>
      <c r="DIF45" s="1167"/>
      <c r="DIG45" s="1168"/>
      <c r="DIH45" s="1168"/>
      <c r="DII45" s="1166"/>
      <c r="DIJ45" s="1167"/>
      <c r="DIK45" s="1168"/>
      <c r="DIL45" s="1168"/>
      <c r="DIM45" s="1166"/>
      <c r="DIN45" s="1167"/>
      <c r="DIO45" s="1168"/>
      <c r="DIP45" s="1168"/>
      <c r="DIQ45" s="1166"/>
      <c r="DIR45" s="1167"/>
      <c r="DIS45" s="1168"/>
      <c r="DIT45" s="1168"/>
      <c r="DIU45" s="1166"/>
      <c r="DIV45" s="1167"/>
      <c r="DIW45" s="1168"/>
      <c r="DIX45" s="1168"/>
      <c r="DIY45" s="1166"/>
      <c r="DIZ45" s="1167"/>
      <c r="DJA45" s="1168"/>
      <c r="DJB45" s="1168"/>
      <c r="DJC45" s="1166"/>
      <c r="DJD45" s="1167"/>
      <c r="DJE45" s="1168"/>
      <c r="DJF45" s="1168"/>
      <c r="DJG45" s="1166"/>
      <c r="DJH45" s="1167"/>
      <c r="DJI45" s="1168"/>
      <c r="DJJ45" s="1168"/>
      <c r="DJK45" s="1166"/>
      <c r="DJL45" s="1167"/>
      <c r="DJM45" s="1168"/>
      <c r="DJN45" s="1168"/>
      <c r="DJO45" s="1166"/>
      <c r="DJP45" s="1167"/>
      <c r="DJQ45" s="1168"/>
      <c r="DJR45" s="1168"/>
      <c r="DJS45" s="1166"/>
      <c r="DJT45" s="1167"/>
      <c r="DJU45" s="1168"/>
      <c r="DJV45" s="1168"/>
      <c r="DJW45" s="1166"/>
      <c r="DJX45" s="1167"/>
      <c r="DJY45" s="1168"/>
      <c r="DJZ45" s="1168"/>
      <c r="DKA45" s="1166"/>
      <c r="DKB45" s="1167"/>
      <c r="DKC45" s="1168"/>
      <c r="DKD45" s="1168"/>
      <c r="DKE45" s="1166"/>
      <c r="DKF45" s="1167"/>
      <c r="DKG45" s="1168"/>
      <c r="DKH45" s="1168"/>
      <c r="DKI45" s="1166"/>
      <c r="DKJ45" s="1167"/>
      <c r="DKK45" s="1168"/>
      <c r="DKL45" s="1168"/>
      <c r="DKM45" s="1166"/>
      <c r="DKN45" s="1167"/>
      <c r="DKO45" s="1168"/>
      <c r="DKP45" s="1168"/>
      <c r="DKQ45" s="1166"/>
      <c r="DKR45" s="1167"/>
      <c r="DKS45" s="1168"/>
      <c r="DKT45" s="1168"/>
      <c r="DKU45" s="1166"/>
      <c r="DKV45" s="1167"/>
      <c r="DKW45" s="1168"/>
      <c r="DKX45" s="1168"/>
      <c r="DKY45" s="1166"/>
      <c r="DKZ45" s="1167"/>
      <c r="DLA45" s="1168"/>
      <c r="DLB45" s="1168"/>
      <c r="DLC45" s="1166"/>
      <c r="DLD45" s="1167"/>
      <c r="DLE45" s="1168"/>
      <c r="DLF45" s="1168"/>
      <c r="DLG45" s="1166"/>
      <c r="DLH45" s="1167"/>
      <c r="DLI45" s="1168"/>
      <c r="DLJ45" s="1168"/>
      <c r="DLK45" s="1166"/>
      <c r="DLL45" s="1167"/>
      <c r="DLM45" s="1168"/>
      <c r="DLN45" s="1168"/>
      <c r="DLO45" s="1166"/>
      <c r="DLP45" s="1167"/>
      <c r="DLQ45" s="1168"/>
      <c r="DLR45" s="1168"/>
      <c r="DLS45" s="1166"/>
      <c r="DLT45" s="1167"/>
      <c r="DLU45" s="1168"/>
      <c r="DLV45" s="1168"/>
      <c r="DLW45" s="1166"/>
      <c r="DLX45" s="1167"/>
      <c r="DLY45" s="1168"/>
      <c r="DLZ45" s="1168"/>
      <c r="DMA45" s="1166"/>
      <c r="DMB45" s="1167"/>
      <c r="DMC45" s="1168"/>
      <c r="DMD45" s="1168"/>
      <c r="DME45" s="1166"/>
      <c r="DMF45" s="1167"/>
      <c r="DMG45" s="1168"/>
      <c r="DMH45" s="1168"/>
      <c r="DMI45" s="1166"/>
      <c r="DMJ45" s="1167"/>
      <c r="DMK45" s="1168"/>
      <c r="DML45" s="1168"/>
      <c r="DMM45" s="1166"/>
      <c r="DMN45" s="1167"/>
      <c r="DMO45" s="1168"/>
      <c r="DMP45" s="1168"/>
      <c r="DMQ45" s="1166"/>
      <c r="DMR45" s="1167"/>
      <c r="DMS45" s="1168"/>
      <c r="DMT45" s="1168"/>
      <c r="DMU45" s="1166"/>
      <c r="DMV45" s="1167"/>
      <c r="DMW45" s="1168"/>
      <c r="DMX45" s="1168"/>
      <c r="DMY45" s="1166"/>
      <c r="DMZ45" s="1167"/>
      <c r="DNA45" s="1168"/>
      <c r="DNB45" s="1168"/>
      <c r="DNC45" s="1166"/>
      <c r="DND45" s="1167"/>
      <c r="DNE45" s="1168"/>
      <c r="DNF45" s="1168"/>
      <c r="DNG45" s="1166"/>
      <c r="DNH45" s="1167"/>
      <c r="DNI45" s="1168"/>
      <c r="DNJ45" s="1168"/>
      <c r="DNK45" s="1166"/>
      <c r="DNL45" s="1167"/>
      <c r="DNM45" s="1168"/>
      <c r="DNN45" s="1168"/>
      <c r="DNO45" s="1166"/>
      <c r="DNP45" s="1167"/>
      <c r="DNQ45" s="1168"/>
      <c r="DNR45" s="1168"/>
      <c r="DNS45" s="1166"/>
      <c r="DNT45" s="1167"/>
      <c r="DNU45" s="1168"/>
      <c r="DNV45" s="1168"/>
      <c r="DNW45" s="1166"/>
      <c r="DNX45" s="1167"/>
      <c r="DNY45" s="1168"/>
      <c r="DNZ45" s="1168"/>
      <c r="DOA45" s="1166"/>
      <c r="DOB45" s="1167"/>
      <c r="DOC45" s="1168"/>
      <c r="DOD45" s="1168"/>
      <c r="DOE45" s="1166"/>
      <c r="DOF45" s="1167"/>
      <c r="DOG45" s="1168"/>
      <c r="DOH45" s="1168"/>
      <c r="DOI45" s="1166"/>
      <c r="DOJ45" s="1167"/>
      <c r="DOK45" s="1168"/>
      <c r="DOL45" s="1168"/>
      <c r="DOM45" s="1166"/>
      <c r="DON45" s="1167"/>
      <c r="DOO45" s="1168"/>
      <c r="DOP45" s="1168"/>
      <c r="DOQ45" s="1166"/>
      <c r="DOR45" s="1167"/>
      <c r="DOS45" s="1168"/>
      <c r="DOT45" s="1168"/>
      <c r="DOU45" s="1166"/>
      <c r="DOV45" s="1167"/>
      <c r="DOW45" s="1168"/>
      <c r="DOX45" s="1168"/>
      <c r="DOY45" s="1166"/>
      <c r="DOZ45" s="1167"/>
      <c r="DPA45" s="1168"/>
      <c r="DPB45" s="1168"/>
      <c r="DPC45" s="1166"/>
      <c r="DPD45" s="1167"/>
      <c r="DPE45" s="1168"/>
      <c r="DPF45" s="1168"/>
      <c r="DPG45" s="1166"/>
      <c r="DPH45" s="1167"/>
      <c r="DPI45" s="1168"/>
      <c r="DPJ45" s="1168"/>
      <c r="DPK45" s="1166"/>
      <c r="DPL45" s="1167"/>
      <c r="DPM45" s="1168"/>
      <c r="DPN45" s="1168"/>
      <c r="DPO45" s="1166"/>
      <c r="DPP45" s="1167"/>
      <c r="DPQ45" s="1168"/>
      <c r="DPR45" s="1168"/>
      <c r="DPS45" s="1166"/>
      <c r="DPT45" s="1167"/>
      <c r="DPU45" s="1168"/>
      <c r="DPV45" s="1168"/>
      <c r="DPW45" s="1166"/>
      <c r="DPX45" s="1167"/>
      <c r="DPY45" s="1168"/>
      <c r="DPZ45" s="1168"/>
      <c r="DQA45" s="1166"/>
      <c r="DQB45" s="1167"/>
      <c r="DQC45" s="1168"/>
      <c r="DQD45" s="1168"/>
      <c r="DQE45" s="1166"/>
      <c r="DQF45" s="1167"/>
      <c r="DQG45" s="1168"/>
      <c r="DQH45" s="1168"/>
      <c r="DQI45" s="1166"/>
      <c r="DQJ45" s="1167"/>
      <c r="DQK45" s="1168"/>
      <c r="DQL45" s="1168"/>
      <c r="DQM45" s="1166"/>
      <c r="DQN45" s="1167"/>
      <c r="DQO45" s="1168"/>
      <c r="DQP45" s="1168"/>
      <c r="DQQ45" s="1166"/>
      <c r="DQR45" s="1167"/>
      <c r="DQS45" s="1168"/>
      <c r="DQT45" s="1168"/>
      <c r="DQU45" s="1166"/>
      <c r="DQV45" s="1167"/>
      <c r="DQW45" s="1168"/>
      <c r="DQX45" s="1168"/>
      <c r="DQY45" s="1166"/>
      <c r="DQZ45" s="1167"/>
      <c r="DRA45" s="1168"/>
      <c r="DRB45" s="1168"/>
      <c r="DRC45" s="1166"/>
      <c r="DRD45" s="1167"/>
      <c r="DRE45" s="1168"/>
      <c r="DRF45" s="1168"/>
      <c r="DRG45" s="1166"/>
      <c r="DRH45" s="1167"/>
      <c r="DRI45" s="1168"/>
      <c r="DRJ45" s="1168"/>
      <c r="DRK45" s="1166"/>
      <c r="DRL45" s="1167"/>
      <c r="DRM45" s="1168"/>
      <c r="DRN45" s="1168"/>
      <c r="DRO45" s="1166"/>
      <c r="DRP45" s="1167"/>
      <c r="DRQ45" s="1168"/>
      <c r="DRR45" s="1168"/>
      <c r="DRS45" s="1166"/>
      <c r="DRT45" s="1167"/>
      <c r="DRU45" s="1168"/>
      <c r="DRV45" s="1168"/>
      <c r="DRW45" s="1166"/>
      <c r="DRX45" s="1167"/>
      <c r="DRY45" s="1168"/>
      <c r="DRZ45" s="1168"/>
      <c r="DSA45" s="1166"/>
      <c r="DSB45" s="1167"/>
      <c r="DSC45" s="1168"/>
      <c r="DSD45" s="1168"/>
      <c r="DSE45" s="1166"/>
      <c r="DSF45" s="1167"/>
      <c r="DSG45" s="1168"/>
      <c r="DSH45" s="1168"/>
      <c r="DSI45" s="1166"/>
      <c r="DSJ45" s="1167"/>
      <c r="DSK45" s="1168"/>
      <c r="DSL45" s="1168"/>
      <c r="DSM45" s="1166"/>
      <c r="DSN45" s="1167"/>
      <c r="DSO45" s="1168"/>
      <c r="DSP45" s="1168"/>
      <c r="DSQ45" s="1166"/>
      <c r="DSR45" s="1167"/>
      <c r="DSS45" s="1168"/>
      <c r="DST45" s="1168"/>
      <c r="DSU45" s="1166"/>
      <c r="DSV45" s="1167"/>
      <c r="DSW45" s="1168"/>
      <c r="DSX45" s="1168"/>
      <c r="DSY45" s="1166"/>
      <c r="DSZ45" s="1167"/>
      <c r="DTA45" s="1168"/>
      <c r="DTB45" s="1168"/>
      <c r="DTC45" s="1166"/>
      <c r="DTD45" s="1167"/>
      <c r="DTE45" s="1168"/>
      <c r="DTF45" s="1168"/>
      <c r="DTG45" s="1166"/>
      <c r="DTH45" s="1167"/>
      <c r="DTI45" s="1168"/>
      <c r="DTJ45" s="1168"/>
      <c r="DTK45" s="1166"/>
      <c r="DTL45" s="1167"/>
      <c r="DTM45" s="1168"/>
      <c r="DTN45" s="1168"/>
      <c r="DTO45" s="1166"/>
      <c r="DTP45" s="1167"/>
      <c r="DTQ45" s="1168"/>
      <c r="DTR45" s="1168"/>
      <c r="DTS45" s="1166"/>
      <c r="DTT45" s="1167"/>
      <c r="DTU45" s="1168"/>
      <c r="DTV45" s="1168"/>
      <c r="DTW45" s="1166"/>
      <c r="DTX45" s="1167"/>
      <c r="DTY45" s="1168"/>
      <c r="DTZ45" s="1168"/>
      <c r="DUA45" s="1166"/>
      <c r="DUB45" s="1167"/>
      <c r="DUC45" s="1168"/>
      <c r="DUD45" s="1168"/>
      <c r="DUE45" s="1166"/>
      <c r="DUF45" s="1167"/>
      <c r="DUG45" s="1168"/>
      <c r="DUH45" s="1168"/>
      <c r="DUI45" s="1166"/>
      <c r="DUJ45" s="1167"/>
      <c r="DUK45" s="1168"/>
      <c r="DUL45" s="1168"/>
      <c r="DUM45" s="1166"/>
      <c r="DUN45" s="1167"/>
      <c r="DUO45" s="1168"/>
      <c r="DUP45" s="1168"/>
      <c r="DUQ45" s="1166"/>
      <c r="DUR45" s="1167"/>
      <c r="DUS45" s="1168"/>
      <c r="DUT45" s="1168"/>
      <c r="DUU45" s="1166"/>
      <c r="DUV45" s="1167"/>
      <c r="DUW45" s="1168"/>
      <c r="DUX45" s="1168"/>
      <c r="DUY45" s="1166"/>
      <c r="DUZ45" s="1167"/>
      <c r="DVA45" s="1168"/>
      <c r="DVB45" s="1168"/>
      <c r="DVC45" s="1166"/>
      <c r="DVD45" s="1167"/>
      <c r="DVE45" s="1168"/>
      <c r="DVF45" s="1168"/>
      <c r="DVG45" s="1166"/>
      <c r="DVH45" s="1167"/>
      <c r="DVI45" s="1168"/>
      <c r="DVJ45" s="1168"/>
      <c r="DVK45" s="1166"/>
      <c r="DVL45" s="1167"/>
      <c r="DVM45" s="1168"/>
      <c r="DVN45" s="1168"/>
      <c r="DVO45" s="1166"/>
      <c r="DVP45" s="1167"/>
      <c r="DVQ45" s="1168"/>
      <c r="DVR45" s="1168"/>
      <c r="DVS45" s="1166"/>
      <c r="DVT45" s="1167"/>
      <c r="DVU45" s="1168"/>
      <c r="DVV45" s="1168"/>
      <c r="DVW45" s="1166"/>
      <c r="DVX45" s="1167"/>
      <c r="DVY45" s="1168"/>
      <c r="DVZ45" s="1168"/>
      <c r="DWA45" s="1166"/>
      <c r="DWB45" s="1167"/>
      <c r="DWC45" s="1168"/>
      <c r="DWD45" s="1168"/>
      <c r="DWE45" s="1166"/>
      <c r="DWF45" s="1167"/>
      <c r="DWG45" s="1168"/>
      <c r="DWH45" s="1168"/>
      <c r="DWI45" s="1166"/>
      <c r="DWJ45" s="1167"/>
      <c r="DWK45" s="1168"/>
      <c r="DWL45" s="1168"/>
      <c r="DWM45" s="1166"/>
      <c r="DWN45" s="1167"/>
      <c r="DWO45" s="1168"/>
      <c r="DWP45" s="1168"/>
      <c r="DWQ45" s="1166"/>
      <c r="DWR45" s="1167"/>
      <c r="DWS45" s="1168"/>
      <c r="DWT45" s="1168"/>
      <c r="DWU45" s="1166"/>
      <c r="DWV45" s="1167"/>
      <c r="DWW45" s="1168"/>
      <c r="DWX45" s="1168"/>
      <c r="DWY45" s="1166"/>
      <c r="DWZ45" s="1167"/>
      <c r="DXA45" s="1168"/>
      <c r="DXB45" s="1168"/>
      <c r="DXC45" s="1166"/>
      <c r="DXD45" s="1167"/>
      <c r="DXE45" s="1168"/>
      <c r="DXF45" s="1168"/>
      <c r="DXG45" s="1166"/>
      <c r="DXH45" s="1167"/>
      <c r="DXI45" s="1168"/>
      <c r="DXJ45" s="1168"/>
      <c r="DXK45" s="1166"/>
      <c r="DXL45" s="1167"/>
      <c r="DXM45" s="1168"/>
      <c r="DXN45" s="1168"/>
      <c r="DXO45" s="1166"/>
      <c r="DXP45" s="1167"/>
      <c r="DXQ45" s="1168"/>
      <c r="DXR45" s="1168"/>
      <c r="DXS45" s="1166"/>
      <c r="DXT45" s="1167"/>
      <c r="DXU45" s="1168"/>
      <c r="DXV45" s="1168"/>
      <c r="DXW45" s="1166"/>
      <c r="DXX45" s="1167"/>
      <c r="DXY45" s="1168"/>
      <c r="DXZ45" s="1168"/>
      <c r="DYA45" s="1166"/>
      <c r="DYB45" s="1167"/>
      <c r="DYC45" s="1168"/>
      <c r="DYD45" s="1168"/>
      <c r="DYE45" s="1166"/>
      <c r="DYF45" s="1167"/>
      <c r="DYG45" s="1168"/>
      <c r="DYH45" s="1168"/>
      <c r="DYI45" s="1166"/>
      <c r="DYJ45" s="1167"/>
      <c r="DYK45" s="1168"/>
      <c r="DYL45" s="1168"/>
      <c r="DYM45" s="1166"/>
      <c r="DYN45" s="1167"/>
      <c r="DYO45" s="1168"/>
      <c r="DYP45" s="1168"/>
      <c r="DYQ45" s="1166"/>
      <c r="DYR45" s="1167"/>
      <c r="DYS45" s="1168"/>
      <c r="DYT45" s="1168"/>
      <c r="DYU45" s="1166"/>
      <c r="DYV45" s="1167"/>
      <c r="DYW45" s="1168"/>
      <c r="DYX45" s="1168"/>
      <c r="DYY45" s="1166"/>
      <c r="DYZ45" s="1167"/>
      <c r="DZA45" s="1168"/>
      <c r="DZB45" s="1168"/>
      <c r="DZC45" s="1166"/>
      <c r="DZD45" s="1167"/>
      <c r="DZE45" s="1168"/>
      <c r="DZF45" s="1168"/>
      <c r="DZG45" s="1166"/>
      <c r="DZH45" s="1167"/>
      <c r="DZI45" s="1168"/>
      <c r="DZJ45" s="1168"/>
      <c r="DZK45" s="1166"/>
      <c r="DZL45" s="1167"/>
      <c r="DZM45" s="1168"/>
      <c r="DZN45" s="1168"/>
      <c r="DZO45" s="1166"/>
      <c r="DZP45" s="1167"/>
      <c r="DZQ45" s="1168"/>
      <c r="DZR45" s="1168"/>
      <c r="DZS45" s="1166"/>
      <c r="DZT45" s="1167"/>
      <c r="DZU45" s="1168"/>
      <c r="DZV45" s="1168"/>
      <c r="DZW45" s="1166"/>
      <c r="DZX45" s="1167"/>
      <c r="DZY45" s="1168"/>
      <c r="DZZ45" s="1168"/>
      <c r="EAA45" s="1166"/>
      <c r="EAB45" s="1167"/>
      <c r="EAC45" s="1168"/>
      <c r="EAD45" s="1168"/>
      <c r="EAE45" s="1166"/>
      <c r="EAF45" s="1167"/>
      <c r="EAG45" s="1168"/>
      <c r="EAH45" s="1168"/>
      <c r="EAI45" s="1166"/>
      <c r="EAJ45" s="1167"/>
      <c r="EAK45" s="1168"/>
      <c r="EAL45" s="1168"/>
      <c r="EAM45" s="1166"/>
      <c r="EAN45" s="1167"/>
      <c r="EAO45" s="1168"/>
      <c r="EAP45" s="1168"/>
      <c r="EAQ45" s="1166"/>
      <c r="EAR45" s="1167"/>
      <c r="EAS45" s="1168"/>
      <c r="EAT45" s="1168"/>
      <c r="EAU45" s="1166"/>
      <c r="EAV45" s="1167"/>
      <c r="EAW45" s="1168"/>
      <c r="EAX45" s="1168"/>
      <c r="EAY45" s="1166"/>
      <c r="EAZ45" s="1167"/>
      <c r="EBA45" s="1168"/>
      <c r="EBB45" s="1168"/>
      <c r="EBC45" s="1166"/>
      <c r="EBD45" s="1167"/>
      <c r="EBE45" s="1168"/>
      <c r="EBF45" s="1168"/>
      <c r="EBG45" s="1166"/>
      <c r="EBH45" s="1167"/>
      <c r="EBI45" s="1168"/>
      <c r="EBJ45" s="1168"/>
      <c r="EBK45" s="1166"/>
      <c r="EBL45" s="1167"/>
      <c r="EBM45" s="1168"/>
      <c r="EBN45" s="1168"/>
      <c r="EBO45" s="1166"/>
      <c r="EBP45" s="1167"/>
      <c r="EBQ45" s="1168"/>
      <c r="EBR45" s="1168"/>
      <c r="EBS45" s="1166"/>
      <c r="EBT45" s="1167"/>
      <c r="EBU45" s="1168"/>
      <c r="EBV45" s="1168"/>
      <c r="EBW45" s="1166"/>
      <c r="EBX45" s="1167"/>
      <c r="EBY45" s="1168"/>
      <c r="EBZ45" s="1168"/>
      <c r="ECA45" s="1166"/>
      <c r="ECB45" s="1167"/>
      <c r="ECC45" s="1168"/>
      <c r="ECD45" s="1168"/>
      <c r="ECE45" s="1166"/>
      <c r="ECF45" s="1167"/>
      <c r="ECG45" s="1168"/>
      <c r="ECH45" s="1168"/>
      <c r="ECI45" s="1166"/>
      <c r="ECJ45" s="1167"/>
      <c r="ECK45" s="1168"/>
      <c r="ECL45" s="1168"/>
      <c r="ECM45" s="1166"/>
      <c r="ECN45" s="1167"/>
      <c r="ECO45" s="1168"/>
      <c r="ECP45" s="1168"/>
      <c r="ECQ45" s="1166"/>
      <c r="ECR45" s="1167"/>
      <c r="ECS45" s="1168"/>
      <c r="ECT45" s="1168"/>
      <c r="ECU45" s="1166"/>
      <c r="ECV45" s="1167"/>
      <c r="ECW45" s="1168"/>
      <c r="ECX45" s="1168"/>
      <c r="ECY45" s="1166"/>
      <c r="ECZ45" s="1167"/>
      <c r="EDA45" s="1168"/>
      <c r="EDB45" s="1168"/>
      <c r="EDC45" s="1166"/>
      <c r="EDD45" s="1167"/>
      <c r="EDE45" s="1168"/>
      <c r="EDF45" s="1168"/>
      <c r="EDG45" s="1166"/>
      <c r="EDH45" s="1167"/>
      <c r="EDI45" s="1168"/>
      <c r="EDJ45" s="1168"/>
      <c r="EDK45" s="1166"/>
      <c r="EDL45" s="1167"/>
      <c r="EDM45" s="1168"/>
      <c r="EDN45" s="1168"/>
      <c r="EDO45" s="1166"/>
      <c r="EDP45" s="1167"/>
      <c r="EDQ45" s="1168"/>
      <c r="EDR45" s="1168"/>
      <c r="EDS45" s="1166"/>
      <c r="EDT45" s="1167"/>
      <c r="EDU45" s="1168"/>
      <c r="EDV45" s="1168"/>
      <c r="EDW45" s="1166"/>
      <c r="EDX45" s="1167"/>
      <c r="EDY45" s="1168"/>
      <c r="EDZ45" s="1168"/>
      <c r="EEA45" s="1166"/>
      <c r="EEB45" s="1167"/>
      <c r="EEC45" s="1168"/>
      <c r="EED45" s="1168"/>
      <c r="EEE45" s="1166"/>
      <c r="EEF45" s="1167"/>
      <c r="EEG45" s="1168"/>
      <c r="EEH45" s="1168"/>
      <c r="EEI45" s="1166"/>
      <c r="EEJ45" s="1167"/>
      <c r="EEK45" s="1168"/>
      <c r="EEL45" s="1168"/>
      <c r="EEM45" s="1166"/>
      <c r="EEN45" s="1167"/>
      <c r="EEO45" s="1168"/>
      <c r="EEP45" s="1168"/>
      <c r="EEQ45" s="1166"/>
      <c r="EER45" s="1167"/>
      <c r="EES45" s="1168"/>
      <c r="EET45" s="1168"/>
      <c r="EEU45" s="1166"/>
      <c r="EEV45" s="1167"/>
      <c r="EEW45" s="1168"/>
      <c r="EEX45" s="1168"/>
      <c r="EEY45" s="1166"/>
      <c r="EEZ45" s="1167"/>
      <c r="EFA45" s="1168"/>
      <c r="EFB45" s="1168"/>
      <c r="EFC45" s="1166"/>
      <c r="EFD45" s="1167"/>
      <c r="EFE45" s="1168"/>
      <c r="EFF45" s="1168"/>
      <c r="EFG45" s="1166"/>
      <c r="EFH45" s="1167"/>
      <c r="EFI45" s="1168"/>
      <c r="EFJ45" s="1168"/>
      <c r="EFK45" s="1166"/>
      <c r="EFL45" s="1167"/>
      <c r="EFM45" s="1168"/>
      <c r="EFN45" s="1168"/>
      <c r="EFO45" s="1166"/>
      <c r="EFP45" s="1167"/>
      <c r="EFQ45" s="1168"/>
      <c r="EFR45" s="1168"/>
      <c r="EFS45" s="1166"/>
      <c r="EFT45" s="1167"/>
      <c r="EFU45" s="1168"/>
      <c r="EFV45" s="1168"/>
      <c r="EFW45" s="1166"/>
      <c r="EFX45" s="1167"/>
      <c r="EFY45" s="1168"/>
      <c r="EFZ45" s="1168"/>
      <c r="EGA45" s="1166"/>
      <c r="EGB45" s="1167"/>
      <c r="EGC45" s="1168"/>
      <c r="EGD45" s="1168"/>
      <c r="EGE45" s="1166"/>
      <c r="EGF45" s="1167"/>
      <c r="EGG45" s="1168"/>
      <c r="EGH45" s="1168"/>
      <c r="EGI45" s="1166"/>
      <c r="EGJ45" s="1167"/>
      <c r="EGK45" s="1168"/>
      <c r="EGL45" s="1168"/>
      <c r="EGM45" s="1166"/>
      <c r="EGN45" s="1167"/>
      <c r="EGO45" s="1168"/>
      <c r="EGP45" s="1168"/>
      <c r="EGQ45" s="1166"/>
      <c r="EGR45" s="1167"/>
      <c r="EGS45" s="1168"/>
      <c r="EGT45" s="1168"/>
      <c r="EGU45" s="1166"/>
      <c r="EGV45" s="1167"/>
      <c r="EGW45" s="1168"/>
      <c r="EGX45" s="1168"/>
      <c r="EGY45" s="1166"/>
      <c r="EGZ45" s="1167"/>
      <c r="EHA45" s="1168"/>
      <c r="EHB45" s="1168"/>
      <c r="EHC45" s="1166"/>
      <c r="EHD45" s="1167"/>
      <c r="EHE45" s="1168"/>
      <c r="EHF45" s="1168"/>
      <c r="EHG45" s="1166"/>
      <c r="EHH45" s="1167"/>
      <c r="EHI45" s="1168"/>
      <c r="EHJ45" s="1168"/>
      <c r="EHK45" s="1166"/>
      <c r="EHL45" s="1167"/>
      <c r="EHM45" s="1168"/>
      <c r="EHN45" s="1168"/>
      <c r="EHO45" s="1166"/>
      <c r="EHP45" s="1167"/>
      <c r="EHQ45" s="1168"/>
      <c r="EHR45" s="1168"/>
      <c r="EHS45" s="1166"/>
      <c r="EHT45" s="1167"/>
      <c r="EHU45" s="1168"/>
      <c r="EHV45" s="1168"/>
      <c r="EHW45" s="1166"/>
      <c r="EHX45" s="1167"/>
      <c r="EHY45" s="1168"/>
      <c r="EHZ45" s="1168"/>
      <c r="EIA45" s="1166"/>
      <c r="EIB45" s="1167"/>
      <c r="EIC45" s="1168"/>
      <c r="EID45" s="1168"/>
      <c r="EIE45" s="1166"/>
      <c r="EIF45" s="1167"/>
      <c r="EIG45" s="1168"/>
      <c r="EIH45" s="1168"/>
      <c r="EII45" s="1166"/>
      <c r="EIJ45" s="1167"/>
      <c r="EIK45" s="1168"/>
      <c r="EIL45" s="1168"/>
      <c r="EIM45" s="1166"/>
      <c r="EIN45" s="1167"/>
      <c r="EIO45" s="1168"/>
      <c r="EIP45" s="1168"/>
      <c r="EIQ45" s="1166"/>
      <c r="EIR45" s="1167"/>
      <c r="EIS45" s="1168"/>
      <c r="EIT45" s="1168"/>
      <c r="EIU45" s="1166"/>
      <c r="EIV45" s="1167"/>
      <c r="EIW45" s="1168"/>
      <c r="EIX45" s="1168"/>
      <c r="EIY45" s="1166"/>
      <c r="EIZ45" s="1167"/>
      <c r="EJA45" s="1168"/>
      <c r="EJB45" s="1168"/>
      <c r="EJC45" s="1166"/>
      <c r="EJD45" s="1167"/>
      <c r="EJE45" s="1168"/>
      <c r="EJF45" s="1168"/>
      <c r="EJG45" s="1166"/>
      <c r="EJH45" s="1167"/>
      <c r="EJI45" s="1168"/>
      <c r="EJJ45" s="1168"/>
      <c r="EJK45" s="1166"/>
      <c r="EJL45" s="1167"/>
      <c r="EJM45" s="1168"/>
      <c r="EJN45" s="1168"/>
      <c r="EJO45" s="1166"/>
      <c r="EJP45" s="1167"/>
      <c r="EJQ45" s="1168"/>
      <c r="EJR45" s="1168"/>
      <c r="EJS45" s="1166"/>
      <c r="EJT45" s="1167"/>
      <c r="EJU45" s="1168"/>
      <c r="EJV45" s="1168"/>
      <c r="EJW45" s="1166"/>
      <c r="EJX45" s="1167"/>
      <c r="EJY45" s="1168"/>
      <c r="EJZ45" s="1168"/>
      <c r="EKA45" s="1166"/>
      <c r="EKB45" s="1167"/>
      <c r="EKC45" s="1168"/>
      <c r="EKD45" s="1168"/>
      <c r="EKE45" s="1166"/>
      <c r="EKF45" s="1167"/>
      <c r="EKG45" s="1168"/>
      <c r="EKH45" s="1168"/>
      <c r="EKI45" s="1166"/>
      <c r="EKJ45" s="1167"/>
      <c r="EKK45" s="1168"/>
      <c r="EKL45" s="1168"/>
      <c r="EKM45" s="1166"/>
      <c r="EKN45" s="1167"/>
      <c r="EKO45" s="1168"/>
      <c r="EKP45" s="1168"/>
      <c r="EKQ45" s="1166"/>
      <c r="EKR45" s="1167"/>
      <c r="EKS45" s="1168"/>
      <c r="EKT45" s="1168"/>
      <c r="EKU45" s="1166"/>
      <c r="EKV45" s="1167"/>
      <c r="EKW45" s="1168"/>
      <c r="EKX45" s="1168"/>
      <c r="EKY45" s="1166"/>
      <c r="EKZ45" s="1167"/>
      <c r="ELA45" s="1168"/>
      <c r="ELB45" s="1168"/>
      <c r="ELC45" s="1166"/>
      <c r="ELD45" s="1167"/>
      <c r="ELE45" s="1168"/>
      <c r="ELF45" s="1168"/>
      <c r="ELG45" s="1166"/>
      <c r="ELH45" s="1167"/>
      <c r="ELI45" s="1168"/>
      <c r="ELJ45" s="1168"/>
      <c r="ELK45" s="1166"/>
      <c r="ELL45" s="1167"/>
      <c r="ELM45" s="1168"/>
      <c r="ELN45" s="1168"/>
      <c r="ELO45" s="1166"/>
      <c r="ELP45" s="1167"/>
      <c r="ELQ45" s="1168"/>
      <c r="ELR45" s="1168"/>
      <c r="ELS45" s="1166"/>
      <c r="ELT45" s="1167"/>
      <c r="ELU45" s="1168"/>
      <c r="ELV45" s="1168"/>
      <c r="ELW45" s="1166"/>
      <c r="ELX45" s="1167"/>
      <c r="ELY45" s="1168"/>
      <c r="ELZ45" s="1168"/>
      <c r="EMA45" s="1166"/>
      <c r="EMB45" s="1167"/>
      <c r="EMC45" s="1168"/>
      <c r="EMD45" s="1168"/>
      <c r="EME45" s="1166"/>
      <c r="EMF45" s="1167"/>
      <c r="EMG45" s="1168"/>
      <c r="EMH45" s="1168"/>
      <c r="EMI45" s="1166"/>
      <c r="EMJ45" s="1167"/>
      <c r="EMK45" s="1168"/>
      <c r="EML45" s="1168"/>
      <c r="EMM45" s="1166"/>
      <c r="EMN45" s="1167"/>
      <c r="EMO45" s="1168"/>
      <c r="EMP45" s="1168"/>
      <c r="EMQ45" s="1166"/>
      <c r="EMR45" s="1167"/>
      <c r="EMS45" s="1168"/>
      <c r="EMT45" s="1168"/>
      <c r="EMU45" s="1166"/>
      <c r="EMV45" s="1167"/>
      <c r="EMW45" s="1168"/>
      <c r="EMX45" s="1168"/>
      <c r="EMY45" s="1166"/>
      <c r="EMZ45" s="1167"/>
      <c r="ENA45" s="1168"/>
      <c r="ENB45" s="1168"/>
      <c r="ENC45" s="1166"/>
      <c r="END45" s="1167"/>
      <c r="ENE45" s="1168"/>
      <c r="ENF45" s="1168"/>
      <c r="ENG45" s="1166"/>
      <c r="ENH45" s="1167"/>
      <c r="ENI45" s="1168"/>
      <c r="ENJ45" s="1168"/>
      <c r="ENK45" s="1166"/>
      <c r="ENL45" s="1167"/>
      <c r="ENM45" s="1168"/>
      <c r="ENN45" s="1168"/>
      <c r="ENO45" s="1166"/>
      <c r="ENP45" s="1167"/>
      <c r="ENQ45" s="1168"/>
      <c r="ENR45" s="1168"/>
      <c r="ENS45" s="1166"/>
      <c r="ENT45" s="1167"/>
      <c r="ENU45" s="1168"/>
      <c r="ENV45" s="1168"/>
      <c r="ENW45" s="1166"/>
      <c r="ENX45" s="1167"/>
      <c r="ENY45" s="1168"/>
      <c r="ENZ45" s="1168"/>
      <c r="EOA45" s="1166"/>
      <c r="EOB45" s="1167"/>
      <c r="EOC45" s="1168"/>
      <c r="EOD45" s="1168"/>
      <c r="EOE45" s="1166"/>
      <c r="EOF45" s="1167"/>
      <c r="EOG45" s="1168"/>
      <c r="EOH45" s="1168"/>
      <c r="EOI45" s="1166"/>
      <c r="EOJ45" s="1167"/>
      <c r="EOK45" s="1168"/>
      <c r="EOL45" s="1168"/>
      <c r="EOM45" s="1166"/>
      <c r="EON45" s="1167"/>
      <c r="EOO45" s="1168"/>
      <c r="EOP45" s="1168"/>
      <c r="EOQ45" s="1166"/>
      <c r="EOR45" s="1167"/>
      <c r="EOS45" s="1168"/>
      <c r="EOT45" s="1168"/>
      <c r="EOU45" s="1166"/>
      <c r="EOV45" s="1167"/>
      <c r="EOW45" s="1168"/>
      <c r="EOX45" s="1168"/>
      <c r="EOY45" s="1166"/>
      <c r="EOZ45" s="1167"/>
      <c r="EPA45" s="1168"/>
      <c r="EPB45" s="1168"/>
      <c r="EPC45" s="1166"/>
      <c r="EPD45" s="1167"/>
      <c r="EPE45" s="1168"/>
      <c r="EPF45" s="1168"/>
      <c r="EPG45" s="1166"/>
      <c r="EPH45" s="1167"/>
      <c r="EPI45" s="1168"/>
      <c r="EPJ45" s="1168"/>
      <c r="EPK45" s="1166"/>
      <c r="EPL45" s="1167"/>
      <c r="EPM45" s="1168"/>
      <c r="EPN45" s="1168"/>
      <c r="EPO45" s="1166"/>
      <c r="EPP45" s="1167"/>
      <c r="EPQ45" s="1168"/>
      <c r="EPR45" s="1168"/>
      <c r="EPS45" s="1166"/>
      <c r="EPT45" s="1167"/>
      <c r="EPU45" s="1168"/>
      <c r="EPV45" s="1168"/>
      <c r="EPW45" s="1166"/>
      <c r="EPX45" s="1167"/>
      <c r="EPY45" s="1168"/>
      <c r="EPZ45" s="1168"/>
      <c r="EQA45" s="1166"/>
      <c r="EQB45" s="1167"/>
      <c r="EQC45" s="1168"/>
      <c r="EQD45" s="1168"/>
      <c r="EQE45" s="1166"/>
      <c r="EQF45" s="1167"/>
      <c r="EQG45" s="1168"/>
      <c r="EQH45" s="1168"/>
      <c r="EQI45" s="1166"/>
      <c r="EQJ45" s="1167"/>
      <c r="EQK45" s="1168"/>
      <c r="EQL45" s="1168"/>
      <c r="EQM45" s="1166"/>
      <c r="EQN45" s="1167"/>
      <c r="EQO45" s="1168"/>
      <c r="EQP45" s="1168"/>
      <c r="EQQ45" s="1166"/>
      <c r="EQR45" s="1167"/>
      <c r="EQS45" s="1168"/>
      <c r="EQT45" s="1168"/>
      <c r="EQU45" s="1166"/>
      <c r="EQV45" s="1167"/>
      <c r="EQW45" s="1168"/>
      <c r="EQX45" s="1168"/>
      <c r="EQY45" s="1166"/>
      <c r="EQZ45" s="1167"/>
      <c r="ERA45" s="1168"/>
      <c r="ERB45" s="1168"/>
      <c r="ERC45" s="1166"/>
      <c r="ERD45" s="1167"/>
      <c r="ERE45" s="1168"/>
      <c r="ERF45" s="1168"/>
      <c r="ERG45" s="1166"/>
      <c r="ERH45" s="1167"/>
      <c r="ERI45" s="1168"/>
      <c r="ERJ45" s="1168"/>
      <c r="ERK45" s="1166"/>
      <c r="ERL45" s="1167"/>
      <c r="ERM45" s="1168"/>
      <c r="ERN45" s="1168"/>
      <c r="ERO45" s="1166"/>
      <c r="ERP45" s="1167"/>
      <c r="ERQ45" s="1168"/>
      <c r="ERR45" s="1168"/>
      <c r="ERS45" s="1166"/>
      <c r="ERT45" s="1167"/>
      <c r="ERU45" s="1168"/>
      <c r="ERV45" s="1168"/>
      <c r="ERW45" s="1166"/>
      <c r="ERX45" s="1167"/>
      <c r="ERY45" s="1168"/>
      <c r="ERZ45" s="1168"/>
      <c r="ESA45" s="1166"/>
      <c r="ESB45" s="1167"/>
      <c r="ESC45" s="1168"/>
      <c r="ESD45" s="1168"/>
      <c r="ESE45" s="1166"/>
      <c r="ESF45" s="1167"/>
      <c r="ESG45" s="1168"/>
      <c r="ESH45" s="1168"/>
      <c r="ESI45" s="1166"/>
      <c r="ESJ45" s="1167"/>
      <c r="ESK45" s="1168"/>
      <c r="ESL45" s="1168"/>
      <c r="ESM45" s="1166"/>
      <c r="ESN45" s="1167"/>
      <c r="ESO45" s="1168"/>
      <c r="ESP45" s="1168"/>
      <c r="ESQ45" s="1166"/>
      <c r="ESR45" s="1167"/>
      <c r="ESS45" s="1168"/>
      <c r="EST45" s="1168"/>
      <c r="ESU45" s="1166"/>
      <c r="ESV45" s="1167"/>
      <c r="ESW45" s="1168"/>
      <c r="ESX45" s="1168"/>
      <c r="ESY45" s="1166"/>
      <c r="ESZ45" s="1167"/>
      <c r="ETA45" s="1168"/>
      <c r="ETB45" s="1168"/>
      <c r="ETC45" s="1166"/>
      <c r="ETD45" s="1167"/>
      <c r="ETE45" s="1168"/>
      <c r="ETF45" s="1168"/>
      <c r="ETG45" s="1166"/>
      <c r="ETH45" s="1167"/>
      <c r="ETI45" s="1168"/>
      <c r="ETJ45" s="1168"/>
      <c r="ETK45" s="1166"/>
      <c r="ETL45" s="1167"/>
      <c r="ETM45" s="1168"/>
      <c r="ETN45" s="1168"/>
      <c r="ETO45" s="1166"/>
      <c r="ETP45" s="1167"/>
      <c r="ETQ45" s="1168"/>
      <c r="ETR45" s="1168"/>
      <c r="ETS45" s="1166"/>
      <c r="ETT45" s="1167"/>
      <c r="ETU45" s="1168"/>
      <c r="ETV45" s="1168"/>
      <c r="ETW45" s="1166"/>
      <c r="ETX45" s="1167"/>
      <c r="ETY45" s="1168"/>
      <c r="ETZ45" s="1168"/>
      <c r="EUA45" s="1166"/>
      <c r="EUB45" s="1167"/>
      <c r="EUC45" s="1168"/>
      <c r="EUD45" s="1168"/>
      <c r="EUE45" s="1166"/>
      <c r="EUF45" s="1167"/>
      <c r="EUG45" s="1168"/>
      <c r="EUH45" s="1168"/>
      <c r="EUI45" s="1166"/>
      <c r="EUJ45" s="1167"/>
      <c r="EUK45" s="1168"/>
      <c r="EUL45" s="1168"/>
      <c r="EUM45" s="1166"/>
      <c r="EUN45" s="1167"/>
      <c r="EUO45" s="1168"/>
      <c r="EUP45" s="1168"/>
      <c r="EUQ45" s="1166"/>
      <c r="EUR45" s="1167"/>
      <c r="EUS45" s="1168"/>
      <c r="EUT45" s="1168"/>
      <c r="EUU45" s="1166"/>
      <c r="EUV45" s="1167"/>
      <c r="EUW45" s="1168"/>
      <c r="EUX45" s="1168"/>
      <c r="EUY45" s="1166"/>
      <c r="EUZ45" s="1167"/>
      <c r="EVA45" s="1168"/>
      <c r="EVB45" s="1168"/>
      <c r="EVC45" s="1166"/>
      <c r="EVD45" s="1167"/>
      <c r="EVE45" s="1168"/>
      <c r="EVF45" s="1168"/>
      <c r="EVG45" s="1166"/>
      <c r="EVH45" s="1167"/>
      <c r="EVI45" s="1168"/>
      <c r="EVJ45" s="1168"/>
      <c r="EVK45" s="1166"/>
      <c r="EVL45" s="1167"/>
      <c r="EVM45" s="1168"/>
      <c r="EVN45" s="1168"/>
      <c r="EVO45" s="1166"/>
      <c r="EVP45" s="1167"/>
      <c r="EVQ45" s="1168"/>
      <c r="EVR45" s="1168"/>
      <c r="EVS45" s="1166"/>
      <c r="EVT45" s="1167"/>
      <c r="EVU45" s="1168"/>
      <c r="EVV45" s="1168"/>
      <c r="EVW45" s="1166"/>
      <c r="EVX45" s="1167"/>
      <c r="EVY45" s="1168"/>
      <c r="EVZ45" s="1168"/>
      <c r="EWA45" s="1166"/>
      <c r="EWB45" s="1167"/>
      <c r="EWC45" s="1168"/>
      <c r="EWD45" s="1168"/>
      <c r="EWE45" s="1166"/>
      <c r="EWF45" s="1167"/>
      <c r="EWG45" s="1168"/>
      <c r="EWH45" s="1168"/>
      <c r="EWI45" s="1166"/>
      <c r="EWJ45" s="1167"/>
      <c r="EWK45" s="1168"/>
      <c r="EWL45" s="1168"/>
      <c r="EWM45" s="1166"/>
      <c r="EWN45" s="1167"/>
      <c r="EWO45" s="1168"/>
      <c r="EWP45" s="1168"/>
      <c r="EWQ45" s="1166"/>
      <c r="EWR45" s="1167"/>
      <c r="EWS45" s="1168"/>
      <c r="EWT45" s="1168"/>
      <c r="EWU45" s="1166"/>
      <c r="EWV45" s="1167"/>
      <c r="EWW45" s="1168"/>
      <c r="EWX45" s="1168"/>
      <c r="EWY45" s="1166"/>
      <c r="EWZ45" s="1167"/>
      <c r="EXA45" s="1168"/>
      <c r="EXB45" s="1168"/>
      <c r="EXC45" s="1166"/>
      <c r="EXD45" s="1167"/>
      <c r="EXE45" s="1168"/>
      <c r="EXF45" s="1168"/>
      <c r="EXG45" s="1166"/>
      <c r="EXH45" s="1167"/>
      <c r="EXI45" s="1168"/>
      <c r="EXJ45" s="1168"/>
      <c r="EXK45" s="1166"/>
      <c r="EXL45" s="1167"/>
      <c r="EXM45" s="1168"/>
      <c r="EXN45" s="1168"/>
      <c r="EXO45" s="1166"/>
      <c r="EXP45" s="1167"/>
      <c r="EXQ45" s="1168"/>
      <c r="EXR45" s="1168"/>
      <c r="EXS45" s="1166"/>
      <c r="EXT45" s="1167"/>
      <c r="EXU45" s="1168"/>
      <c r="EXV45" s="1168"/>
      <c r="EXW45" s="1166"/>
      <c r="EXX45" s="1167"/>
      <c r="EXY45" s="1168"/>
      <c r="EXZ45" s="1168"/>
      <c r="EYA45" s="1166"/>
      <c r="EYB45" s="1167"/>
      <c r="EYC45" s="1168"/>
      <c r="EYD45" s="1168"/>
      <c r="EYE45" s="1166"/>
      <c r="EYF45" s="1167"/>
      <c r="EYG45" s="1168"/>
      <c r="EYH45" s="1168"/>
      <c r="EYI45" s="1166"/>
      <c r="EYJ45" s="1167"/>
      <c r="EYK45" s="1168"/>
      <c r="EYL45" s="1168"/>
      <c r="EYM45" s="1166"/>
      <c r="EYN45" s="1167"/>
      <c r="EYO45" s="1168"/>
      <c r="EYP45" s="1168"/>
      <c r="EYQ45" s="1166"/>
      <c r="EYR45" s="1167"/>
      <c r="EYS45" s="1168"/>
      <c r="EYT45" s="1168"/>
      <c r="EYU45" s="1166"/>
      <c r="EYV45" s="1167"/>
      <c r="EYW45" s="1168"/>
      <c r="EYX45" s="1168"/>
      <c r="EYY45" s="1166"/>
      <c r="EYZ45" s="1167"/>
      <c r="EZA45" s="1168"/>
      <c r="EZB45" s="1168"/>
      <c r="EZC45" s="1166"/>
      <c r="EZD45" s="1167"/>
      <c r="EZE45" s="1168"/>
      <c r="EZF45" s="1168"/>
      <c r="EZG45" s="1166"/>
      <c r="EZH45" s="1167"/>
      <c r="EZI45" s="1168"/>
      <c r="EZJ45" s="1168"/>
      <c r="EZK45" s="1166"/>
      <c r="EZL45" s="1167"/>
      <c r="EZM45" s="1168"/>
      <c r="EZN45" s="1168"/>
      <c r="EZO45" s="1166"/>
      <c r="EZP45" s="1167"/>
      <c r="EZQ45" s="1168"/>
      <c r="EZR45" s="1168"/>
      <c r="EZS45" s="1166"/>
      <c r="EZT45" s="1167"/>
      <c r="EZU45" s="1168"/>
      <c r="EZV45" s="1168"/>
      <c r="EZW45" s="1166"/>
      <c r="EZX45" s="1167"/>
      <c r="EZY45" s="1168"/>
      <c r="EZZ45" s="1168"/>
      <c r="FAA45" s="1166"/>
      <c r="FAB45" s="1167"/>
      <c r="FAC45" s="1168"/>
      <c r="FAD45" s="1168"/>
      <c r="FAE45" s="1166"/>
      <c r="FAF45" s="1167"/>
      <c r="FAG45" s="1168"/>
      <c r="FAH45" s="1168"/>
      <c r="FAI45" s="1166"/>
      <c r="FAJ45" s="1167"/>
      <c r="FAK45" s="1168"/>
      <c r="FAL45" s="1168"/>
      <c r="FAM45" s="1166"/>
      <c r="FAN45" s="1167"/>
      <c r="FAO45" s="1168"/>
      <c r="FAP45" s="1168"/>
      <c r="FAQ45" s="1166"/>
      <c r="FAR45" s="1167"/>
      <c r="FAS45" s="1168"/>
      <c r="FAT45" s="1168"/>
      <c r="FAU45" s="1166"/>
      <c r="FAV45" s="1167"/>
      <c r="FAW45" s="1168"/>
      <c r="FAX45" s="1168"/>
      <c r="FAY45" s="1166"/>
      <c r="FAZ45" s="1167"/>
      <c r="FBA45" s="1168"/>
      <c r="FBB45" s="1168"/>
      <c r="FBC45" s="1166"/>
      <c r="FBD45" s="1167"/>
      <c r="FBE45" s="1168"/>
      <c r="FBF45" s="1168"/>
      <c r="FBG45" s="1166"/>
      <c r="FBH45" s="1167"/>
      <c r="FBI45" s="1168"/>
      <c r="FBJ45" s="1168"/>
      <c r="FBK45" s="1166"/>
      <c r="FBL45" s="1167"/>
      <c r="FBM45" s="1168"/>
      <c r="FBN45" s="1168"/>
      <c r="FBO45" s="1166"/>
      <c r="FBP45" s="1167"/>
      <c r="FBQ45" s="1168"/>
      <c r="FBR45" s="1168"/>
      <c r="FBS45" s="1166"/>
      <c r="FBT45" s="1167"/>
      <c r="FBU45" s="1168"/>
      <c r="FBV45" s="1168"/>
      <c r="FBW45" s="1166"/>
      <c r="FBX45" s="1167"/>
      <c r="FBY45" s="1168"/>
      <c r="FBZ45" s="1168"/>
      <c r="FCA45" s="1166"/>
      <c r="FCB45" s="1167"/>
      <c r="FCC45" s="1168"/>
      <c r="FCD45" s="1168"/>
      <c r="FCE45" s="1166"/>
      <c r="FCF45" s="1167"/>
      <c r="FCG45" s="1168"/>
      <c r="FCH45" s="1168"/>
      <c r="FCI45" s="1166"/>
      <c r="FCJ45" s="1167"/>
      <c r="FCK45" s="1168"/>
      <c r="FCL45" s="1168"/>
      <c r="FCM45" s="1166"/>
      <c r="FCN45" s="1167"/>
      <c r="FCO45" s="1168"/>
      <c r="FCP45" s="1168"/>
      <c r="FCQ45" s="1166"/>
      <c r="FCR45" s="1167"/>
      <c r="FCS45" s="1168"/>
      <c r="FCT45" s="1168"/>
      <c r="FCU45" s="1166"/>
      <c r="FCV45" s="1167"/>
      <c r="FCW45" s="1168"/>
      <c r="FCX45" s="1168"/>
      <c r="FCY45" s="1166"/>
      <c r="FCZ45" s="1167"/>
      <c r="FDA45" s="1168"/>
      <c r="FDB45" s="1168"/>
      <c r="FDC45" s="1166"/>
      <c r="FDD45" s="1167"/>
      <c r="FDE45" s="1168"/>
      <c r="FDF45" s="1168"/>
      <c r="FDG45" s="1166"/>
      <c r="FDH45" s="1167"/>
      <c r="FDI45" s="1168"/>
      <c r="FDJ45" s="1168"/>
      <c r="FDK45" s="1166"/>
      <c r="FDL45" s="1167"/>
      <c r="FDM45" s="1168"/>
      <c r="FDN45" s="1168"/>
      <c r="FDO45" s="1166"/>
      <c r="FDP45" s="1167"/>
      <c r="FDQ45" s="1168"/>
      <c r="FDR45" s="1168"/>
      <c r="FDS45" s="1166"/>
      <c r="FDT45" s="1167"/>
      <c r="FDU45" s="1168"/>
      <c r="FDV45" s="1168"/>
      <c r="FDW45" s="1166"/>
      <c r="FDX45" s="1167"/>
      <c r="FDY45" s="1168"/>
      <c r="FDZ45" s="1168"/>
      <c r="FEA45" s="1166"/>
      <c r="FEB45" s="1167"/>
      <c r="FEC45" s="1168"/>
      <c r="FED45" s="1168"/>
      <c r="FEE45" s="1166"/>
      <c r="FEF45" s="1167"/>
      <c r="FEG45" s="1168"/>
      <c r="FEH45" s="1168"/>
      <c r="FEI45" s="1166"/>
      <c r="FEJ45" s="1167"/>
      <c r="FEK45" s="1168"/>
      <c r="FEL45" s="1168"/>
      <c r="FEM45" s="1166"/>
      <c r="FEN45" s="1167"/>
      <c r="FEO45" s="1168"/>
      <c r="FEP45" s="1168"/>
      <c r="FEQ45" s="1166"/>
      <c r="FER45" s="1167"/>
      <c r="FES45" s="1168"/>
      <c r="FET45" s="1168"/>
      <c r="FEU45" s="1166"/>
      <c r="FEV45" s="1167"/>
      <c r="FEW45" s="1168"/>
      <c r="FEX45" s="1168"/>
      <c r="FEY45" s="1166"/>
      <c r="FEZ45" s="1167"/>
      <c r="FFA45" s="1168"/>
      <c r="FFB45" s="1168"/>
      <c r="FFC45" s="1166"/>
      <c r="FFD45" s="1167"/>
      <c r="FFE45" s="1168"/>
      <c r="FFF45" s="1168"/>
      <c r="FFG45" s="1166"/>
      <c r="FFH45" s="1167"/>
      <c r="FFI45" s="1168"/>
      <c r="FFJ45" s="1168"/>
      <c r="FFK45" s="1166"/>
      <c r="FFL45" s="1167"/>
      <c r="FFM45" s="1168"/>
      <c r="FFN45" s="1168"/>
      <c r="FFO45" s="1166"/>
      <c r="FFP45" s="1167"/>
      <c r="FFQ45" s="1168"/>
      <c r="FFR45" s="1168"/>
      <c r="FFS45" s="1166"/>
      <c r="FFT45" s="1167"/>
      <c r="FFU45" s="1168"/>
      <c r="FFV45" s="1168"/>
      <c r="FFW45" s="1166"/>
      <c r="FFX45" s="1167"/>
      <c r="FFY45" s="1168"/>
      <c r="FFZ45" s="1168"/>
      <c r="FGA45" s="1166"/>
      <c r="FGB45" s="1167"/>
      <c r="FGC45" s="1168"/>
      <c r="FGD45" s="1168"/>
      <c r="FGE45" s="1166"/>
      <c r="FGF45" s="1167"/>
      <c r="FGG45" s="1168"/>
      <c r="FGH45" s="1168"/>
      <c r="FGI45" s="1166"/>
      <c r="FGJ45" s="1167"/>
      <c r="FGK45" s="1168"/>
      <c r="FGL45" s="1168"/>
      <c r="FGM45" s="1166"/>
      <c r="FGN45" s="1167"/>
      <c r="FGO45" s="1168"/>
      <c r="FGP45" s="1168"/>
      <c r="FGQ45" s="1166"/>
      <c r="FGR45" s="1167"/>
      <c r="FGS45" s="1168"/>
      <c r="FGT45" s="1168"/>
      <c r="FGU45" s="1166"/>
      <c r="FGV45" s="1167"/>
      <c r="FGW45" s="1168"/>
      <c r="FGX45" s="1168"/>
      <c r="FGY45" s="1166"/>
      <c r="FGZ45" s="1167"/>
      <c r="FHA45" s="1168"/>
      <c r="FHB45" s="1168"/>
      <c r="FHC45" s="1166"/>
      <c r="FHD45" s="1167"/>
      <c r="FHE45" s="1168"/>
      <c r="FHF45" s="1168"/>
      <c r="FHG45" s="1166"/>
      <c r="FHH45" s="1167"/>
      <c r="FHI45" s="1168"/>
      <c r="FHJ45" s="1168"/>
      <c r="FHK45" s="1166"/>
      <c r="FHL45" s="1167"/>
      <c r="FHM45" s="1168"/>
      <c r="FHN45" s="1168"/>
      <c r="FHO45" s="1166"/>
      <c r="FHP45" s="1167"/>
      <c r="FHQ45" s="1168"/>
      <c r="FHR45" s="1168"/>
      <c r="FHS45" s="1166"/>
      <c r="FHT45" s="1167"/>
      <c r="FHU45" s="1168"/>
      <c r="FHV45" s="1168"/>
      <c r="FHW45" s="1166"/>
      <c r="FHX45" s="1167"/>
      <c r="FHY45" s="1168"/>
      <c r="FHZ45" s="1168"/>
      <c r="FIA45" s="1166"/>
      <c r="FIB45" s="1167"/>
      <c r="FIC45" s="1168"/>
      <c r="FID45" s="1168"/>
      <c r="FIE45" s="1166"/>
      <c r="FIF45" s="1167"/>
      <c r="FIG45" s="1168"/>
      <c r="FIH45" s="1168"/>
      <c r="FII45" s="1166"/>
      <c r="FIJ45" s="1167"/>
      <c r="FIK45" s="1168"/>
      <c r="FIL45" s="1168"/>
      <c r="FIM45" s="1166"/>
      <c r="FIN45" s="1167"/>
      <c r="FIO45" s="1168"/>
      <c r="FIP45" s="1168"/>
      <c r="FIQ45" s="1166"/>
      <c r="FIR45" s="1167"/>
      <c r="FIS45" s="1168"/>
      <c r="FIT45" s="1168"/>
      <c r="FIU45" s="1166"/>
      <c r="FIV45" s="1167"/>
      <c r="FIW45" s="1168"/>
      <c r="FIX45" s="1168"/>
      <c r="FIY45" s="1166"/>
      <c r="FIZ45" s="1167"/>
      <c r="FJA45" s="1168"/>
      <c r="FJB45" s="1168"/>
      <c r="FJC45" s="1166"/>
      <c r="FJD45" s="1167"/>
      <c r="FJE45" s="1168"/>
      <c r="FJF45" s="1168"/>
      <c r="FJG45" s="1166"/>
      <c r="FJH45" s="1167"/>
      <c r="FJI45" s="1168"/>
      <c r="FJJ45" s="1168"/>
      <c r="FJK45" s="1166"/>
      <c r="FJL45" s="1167"/>
      <c r="FJM45" s="1168"/>
      <c r="FJN45" s="1168"/>
      <c r="FJO45" s="1166"/>
      <c r="FJP45" s="1167"/>
      <c r="FJQ45" s="1168"/>
      <c r="FJR45" s="1168"/>
      <c r="FJS45" s="1166"/>
      <c r="FJT45" s="1167"/>
      <c r="FJU45" s="1168"/>
      <c r="FJV45" s="1168"/>
      <c r="FJW45" s="1166"/>
      <c r="FJX45" s="1167"/>
      <c r="FJY45" s="1168"/>
      <c r="FJZ45" s="1168"/>
      <c r="FKA45" s="1166"/>
      <c r="FKB45" s="1167"/>
      <c r="FKC45" s="1168"/>
      <c r="FKD45" s="1168"/>
      <c r="FKE45" s="1166"/>
      <c r="FKF45" s="1167"/>
      <c r="FKG45" s="1168"/>
      <c r="FKH45" s="1168"/>
      <c r="FKI45" s="1166"/>
      <c r="FKJ45" s="1167"/>
      <c r="FKK45" s="1168"/>
      <c r="FKL45" s="1168"/>
      <c r="FKM45" s="1166"/>
      <c r="FKN45" s="1167"/>
      <c r="FKO45" s="1168"/>
      <c r="FKP45" s="1168"/>
      <c r="FKQ45" s="1166"/>
      <c r="FKR45" s="1167"/>
      <c r="FKS45" s="1168"/>
      <c r="FKT45" s="1168"/>
      <c r="FKU45" s="1166"/>
      <c r="FKV45" s="1167"/>
      <c r="FKW45" s="1168"/>
      <c r="FKX45" s="1168"/>
      <c r="FKY45" s="1166"/>
      <c r="FKZ45" s="1167"/>
      <c r="FLA45" s="1168"/>
      <c r="FLB45" s="1168"/>
      <c r="FLC45" s="1166"/>
      <c r="FLD45" s="1167"/>
      <c r="FLE45" s="1168"/>
      <c r="FLF45" s="1168"/>
      <c r="FLG45" s="1166"/>
      <c r="FLH45" s="1167"/>
      <c r="FLI45" s="1168"/>
      <c r="FLJ45" s="1168"/>
      <c r="FLK45" s="1166"/>
      <c r="FLL45" s="1167"/>
      <c r="FLM45" s="1168"/>
      <c r="FLN45" s="1168"/>
      <c r="FLO45" s="1166"/>
      <c r="FLP45" s="1167"/>
      <c r="FLQ45" s="1168"/>
      <c r="FLR45" s="1168"/>
      <c r="FLS45" s="1166"/>
      <c r="FLT45" s="1167"/>
      <c r="FLU45" s="1168"/>
      <c r="FLV45" s="1168"/>
      <c r="FLW45" s="1166"/>
      <c r="FLX45" s="1167"/>
      <c r="FLY45" s="1168"/>
      <c r="FLZ45" s="1168"/>
      <c r="FMA45" s="1166"/>
      <c r="FMB45" s="1167"/>
      <c r="FMC45" s="1168"/>
      <c r="FMD45" s="1168"/>
      <c r="FME45" s="1166"/>
      <c r="FMF45" s="1167"/>
      <c r="FMG45" s="1168"/>
      <c r="FMH45" s="1168"/>
      <c r="FMI45" s="1166"/>
      <c r="FMJ45" s="1167"/>
      <c r="FMK45" s="1168"/>
      <c r="FML45" s="1168"/>
      <c r="FMM45" s="1166"/>
      <c r="FMN45" s="1167"/>
      <c r="FMO45" s="1168"/>
      <c r="FMP45" s="1168"/>
      <c r="FMQ45" s="1166"/>
      <c r="FMR45" s="1167"/>
      <c r="FMS45" s="1168"/>
      <c r="FMT45" s="1168"/>
      <c r="FMU45" s="1166"/>
      <c r="FMV45" s="1167"/>
      <c r="FMW45" s="1168"/>
      <c r="FMX45" s="1168"/>
      <c r="FMY45" s="1166"/>
      <c r="FMZ45" s="1167"/>
      <c r="FNA45" s="1168"/>
      <c r="FNB45" s="1168"/>
      <c r="FNC45" s="1166"/>
      <c r="FND45" s="1167"/>
      <c r="FNE45" s="1168"/>
      <c r="FNF45" s="1168"/>
      <c r="FNG45" s="1166"/>
      <c r="FNH45" s="1167"/>
      <c r="FNI45" s="1168"/>
      <c r="FNJ45" s="1168"/>
      <c r="FNK45" s="1166"/>
      <c r="FNL45" s="1167"/>
      <c r="FNM45" s="1168"/>
      <c r="FNN45" s="1168"/>
      <c r="FNO45" s="1166"/>
      <c r="FNP45" s="1167"/>
      <c r="FNQ45" s="1168"/>
      <c r="FNR45" s="1168"/>
      <c r="FNS45" s="1166"/>
      <c r="FNT45" s="1167"/>
      <c r="FNU45" s="1168"/>
      <c r="FNV45" s="1168"/>
      <c r="FNW45" s="1166"/>
      <c r="FNX45" s="1167"/>
      <c r="FNY45" s="1168"/>
      <c r="FNZ45" s="1168"/>
      <c r="FOA45" s="1166"/>
      <c r="FOB45" s="1167"/>
      <c r="FOC45" s="1168"/>
      <c r="FOD45" s="1168"/>
      <c r="FOE45" s="1166"/>
      <c r="FOF45" s="1167"/>
      <c r="FOG45" s="1168"/>
      <c r="FOH45" s="1168"/>
      <c r="FOI45" s="1166"/>
      <c r="FOJ45" s="1167"/>
      <c r="FOK45" s="1168"/>
      <c r="FOL45" s="1168"/>
      <c r="FOM45" s="1166"/>
      <c r="FON45" s="1167"/>
      <c r="FOO45" s="1168"/>
      <c r="FOP45" s="1168"/>
      <c r="FOQ45" s="1166"/>
      <c r="FOR45" s="1167"/>
      <c r="FOS45" s="1168"/>
      <c r="FOT45" s="1168"/>
      <c r="FOU45" s="1166"/>
      <c r="FOV45" s="1167"/>
      <c r="FOW45" s="1168"/>
      <c r="FOX45" s="1168"/>
      <c r="FOY45" s="1166"/>
      <c r="FOZ45" s="1167"/>
      <c r="FPA45" s="1168"/>
      <c r="FPB45" s="1168"/>
      <c r="FPC45" s="1166"/>
      <c r="FPD45" s="1167"/>
      <c r="FPE45" s="1168"/>
      <c r="FPF45" s="1168"/>
      <c r="FPG45" s="1166"/>
      <c r="FPH45" s="1167"/>
      <c r="FPI45" s="1168"/>
      <c r="FPJ45" s="1168"/>
      <c r="FPK45" s="1166"/>
      <c r="FPL45" s="1167"/>
      <c r="FPM45" s="1168"/>
      <c r="FPN45" s="1168"/>
      <c r="FPO45" s="1166"/>
      <c r="FPP45" s="1167"/>
      <c r="FPQ45" s="1168"/>
      <c r="FPR45" s="1168"/>
      <c r="FPS45" s="1166"/>
      <c r="FPT45" s="1167"/>
      <c r="FPU45" s="1168"/>
      <c r="FPV45" s="1168"/>
      <c r="FPW45" s="1166"/>
      <c r="FPX45" s="1167"/>
      <c r="FPY45" s="1168"/>
      <c r="FPZ45" s="1168"/>
      <c r="FQA45" s="1166"/>
      <c r="FQB45" s="1167"/>
      <c r="FQC45" s="1168"/>
      <c r="FQD45" s="1168"/>
      <c r="FQE45" s="1166"/>
      <c r="FQF45" s="1167"/>
      <c r="FQG45" s="1168"/>
      <c r="FQH45" s="1168"/>
      <c r="FQI45" s="1166"/>
      <c r="FQJ45" s="1167"/>
      <c r="FQK45" s="1168"/>
      <c r="FQL45" s="1168"/>
      <c r="FQM45" s="1166"/>
      <c r="FQN45" s="1167"/>
      <c r="FQO45" s="1168"/>
      <c r="FQP45" s="1168"/>
      <c r="FQQ45" s="1166"/>
      <c r="FQR45" s="1167"/>
      <c r="FQS45" s="1168"/>
      <c r="FQT45" s="1168"/>
      <c r="FQU45" s="1166"/>
      <c r="FQV45" s="1167"/>
      <c r="FQW45" s="1168"/>
      <c r="FQX45" s="1168"/>
      <c r="FQY45" s="1166"/>
      <c r="FQZ45" s="1167"/>
      <c r="FRA45" s="1168"/>
      <c r="FRB45" s="1168"/>
      <c r="FRC45" s="1166"/>
      <c r="FRD45" s="1167"/>
      <c r="FRE45" s="1168"/>
      <c r="FRF45" s="1168"/>
      <c r="FRG45" s="1166"/>
      <c r="FRH45" s="1167"/>
      <c r="FRI45" s="1168"/>
      <c r="FRJ45" s="1168"/>
      <c r="FRK45" s="1166"/>
      <c r="FRL45" s="1167"/>
      <c r="FRM45" s="1168"/>
      <c r="FRN45" s="1168"/>
      <c r="FRO45" s="1166"/>
      <c r="FRP45" s="1167"/>
      <c r="FRQ45" s="1168"/>
      <c r="FRR45" s="1168"/>
      <c r="FRS45" s="1166"/>
      <c r="FRT45" s="1167"/>
      <c r="FRU45" s="1168"/>
      <c r="FRV45" s="1168"/>
      <c r="FRW45" s="1166"/>
      <c r="FRX45" s="1167"/>
      <c r="FRY45" s="1168"/>
      <c r="FRZ45" s="1168"/>
      <c r="FSA45" s="1166"/>
      <c r="FSB45" s="1167"/>
      <c r="FSC45" s="1168"/>
      <c r="FSD45" s="1168"/>
      <c r="FSE45" s="1166"/>
      <c r="FSF45" s="1167"/>
      <c r="FSG45" s="1168"/>
      <c r="FSH45" s="1168"/>
      <c r="FSI45" s="1166"/>
      <c r="FSJ45" s="1167"/>
      <c r="FSK45" s="1168"/>
      <c r="FSL45" s="1168"/>
      <c r="FSM45" s="1166"/>
      <c r="FSN45" s="1167"/>
      <c r="FSO45" s="1168"/>
      <c r="FSP45" s="1168"/>
      <c r="FSQ45" s="1166"/>
      <c r="FSR45" s="1167"/>
      <c r="FSS45" s="1168"/>
      <c r="FST45" s="1168"/>
      <c r="FSU45" s="1166"/>
      <c r="FSV45" s="1167"/>
      <c r="FSW45" s="1168"/>
      <c r="FSX45" s="1168"/>
      <c r="FSY45" s="1166"/>
      <c r="FSZ45" s="1167"/>
      <c r="FTA45" s="1168"/>
      <c r="FTB45" s="1168"/>
      <c r="FTC45" s="1166"/>
      <c r="FTD45" s="1167"/>
      <c r="FTE45" s="1168"/>
      <c r="FTF45" s="1168"/>
      <c r="FTG45" s="1166"/>
      <c r="FTH45" s="1167"/>
      <c r="FTI45" s="1168"/>
      <c r="FTJ45" s="1168"/>
      <c r="FTK45" s="1166"/>
      <c r="FTL45" s="1167"/>
      <c r="FTM45" s="1168"/>
      <c r="FTN45" s="1168"/>
      <c r="FTO45" s="1166"/>
      <c r="FTP45" s="1167"/>
      <c r="FTQ45" s="1168"/>
      <c r="FTR45" s="1168"/>
      <c r="FTS45" s="1166"/>
      <c r="FTT45" s="1167"/>
      <c r="FTU45" s="1168"/>
      <c r="FTV45" s="1168"/>
      <c r="FTW45" s="1166"/>
      <c r="FTX45" s="1167"/>
      <c r="FTY45" s="1168"/>
      <c r="FTZ45" s="1168"/>
      <c r="FUA45" s="1166"/>
      <c r="FUB45" s="1167"/>
      <c r="FUC45" s="1168"/>
      <c r="FUD45" s="1168"/>
      <c r="FUE45" s="1166"/>
      <c r="FUF45" s="1167"/>
      <c r="FUG45" s="1168"/>
      <c r="FUH45" s="1168"/>
      <c r="FUI45" s="1166"/>
      <c r="FUJ45" s="1167"/>
      <c r="FUK45" s="1168"/>
      <c r="FUL45" s="1168"/>
      <c r="FUM45" s="1166"/>
      <c r="FUN45" s="1167"/>
      <c r="FUO45" s="1168"/>
      <c r="FUP45" s="1168"/>
      <c r="FUQ45" s="1166"/>
      <c r="FUR45" s="1167"/>
      <c r="FUS45" s="1168"/>
      <c r="FUT45" s="1168"/>
      <c r="FUU45" s="1166"/>
      <c r="FUV45" s="1167"/>
      <c r="FUW45" s="1168"/>
      <c r="FUX45" s="1168"/>
      <c r="FUY45" s="1166"/>
      <c r="FUZ45" s="1167"/>
      <c r="FVA45" s="1168"/>
      <c r="FVB45" s="1168"/>
      <c r="FVC45" s="1166"/>
      <c r="FVD45" s="1167"/>
      <c r="FVE45" s="1168"/>
      <c r="FVF45" s="1168"/>
      <c r="FVG45" s="1166"/>
      <c r="FVH45" s="1167"/>
      <c r="FVI45" s="1168"/>
      <c r="FVJ45" s="1168"/>
      <c r="FVK45" s="1166"/>
      <c r="FVL45" s="1167"/>
      <c r="FVM45" s="1168"/>
      <c r="FVN45" s="1168"/>
      <c r="FVO45" s="1166"/>
      <c r="FVP45" s="1167"/>
      <c r="FVQ45" s="1168"/>
      <c r="FVR45" s="1168"/>
      <c r="FVS45" s="1166"/>
      <c r="FVT45" s="1167"/>
      <c r="FVU45" s="1168"/>
      <c r="FVV45" s="1168"/>
      <c r="FVW45" s="1166"/>
      <c r="FVX45" s="1167"/>
      <c r="FVY45" s="1168"/>
      <c r="FVZ45" s="1168"/>
      <c r="FWA45" s="1166"/>
      <c r="FWB45" s="1167"/>
      <c r="FWC45" s="1168"/>
      <c r="FWD45" s="1168"/>
      <c r="FWE45" s="1166"/>
      <c r="FWF45" s="1167"/>
      <c r="FWG45" s="1168"/>
      <c r="FWH45" s="1168"/>
      <c r="FWI45" s="1166"/>
      <c r="FWJ45" s="1167"/>
      <c r="FWK45" s="1168"/>
      <c r="FWL45" s="1168"/>
      <c r="FWM45" s="1166"/>
      <c r="FWN45" s="1167"/>
      <c r="FWO45" s="1168"/>
      <c r="FWP45" s="1168"/>
      <c r="FWQ45" s="1166"/>
      <c r="FWR45" s="1167"/>
      <c r="FWS45" s="1168"/>
      <c r="FWT45" s="1168"/>
      <c r="FWU45" s="1166"/>
      <c r="FWV45" s="1167"/>
      <c r="FWW45" s="1168"/>
      <c r="FWX45" s="1168"/>
      <c r="FWY45" s="1166"/>
      <c r="FWZ45" s="1167"/>
      <c r="FXA45" s="1168"/>
      <c r="FXB45" s="1168"/>
      <c r="FXC45" s="1166"/>
      <c r="FXD45" s="1167"/>
      <c r="FXE45" s="1168"/>
      <c r="FXF45" s="1168"/>
      <c r="FXG45" s="1166"/>
      <c r="FXH45" s="1167"/>
      <c r="FXI45" s="1168"/>
      <c r="FXJ45" s="1168"/>
      <c r="FXK45" s="1166"/>
      <c r="FXL45" s="1167"/>
      <c r="FXM45" s="1168"/>
      <c r="FXN45" s="1168"/>
      <c r="FXO45" s="1166"/>
      <c r="FXP45" s="1167"/>
      <c r="FXQ45" s="1168"/>
      <c r="FXR45" s="1168"/>
      <c r="FXS45" s="1166"/>
      <c r="FXT45" s="1167"/>
      <c r="FXU45" s="1168"/>
      <c r="FXV45" s="1168"/>
      <c r="FXW45" s="1166"/>
      <c r="FXX45" s="1167"/>
      <c r="FXY45" s="1168"/>
      <c r="FXZ45" s="1168"/>
      <c r="FYA45" s="1166"/>
      <c r="FYB45" s="1167"/>
      <c r="FYC45" s="1168"/>
      <c r="FYD45" s="1168"/>
      <c r="FYE45" s="1166"/>
      <c r="FYF45" s="1167"/>
      <c r="FYG45" s="1168"/>
      <c r="FYH45" s="1168"/>
      <c r="FYI45" s="1166"/>
      <c r="FYJ45" s="1167"/>
      <c r="FYK45" s="1168"/>
      <c r="FYL45" s="1168"/>
      <c r="FYM45" s="1166"/>
      <c r="FYN45" s="1167"/>
      <c r="FYO45" s="1168"/>
      <c r="FYP45" s="1168"/>
      <c r="FYQ45" s="1166"/>
      <c r="FYR45" s="1167"/>
      <c r="FYS45" s="1168"/>
      <c r="FYT45" s="1168"/>
      <c r="FYU45" s="1166"/>
      <c r="FYV45" s="1167"/>
      <c r="FYW45" s="1168"/>
      <c r="FYX45" s="1168"/>
      <c r="FYY45" s="1166"/>
      <c r="FYZ45" s="1167"/>
      <c r="FZA45" s="1168"/>
      <c r="FZB45" s="1168"/>
      <c r="FZC45" s="1166"/>
      <c r="FZD45" s="1167"/>
      <c r="FZE45" s="1168"/>
      <c r="FZF45" s="1168"/>
      <c r="FZG45" s="1166"/>
      <c r="FZH45" s="1167"/>
      <c r="FZI45" s="1168"/>
      <c r="FZJ45" s="1168"/>
      <c r="FZK45" s="1166"/>
      <c r="FZL45" s="1167"/>
      <c r="FZM45" s="1168"/>
      <c r="FZN45" s="1168"/>
      <c r="FZO45" s="1166"/>
      <c r="FZP45" s="1167"/>
      <c r="FZQ45" s="1168"/>
      <c r="FZR45" s="1168"/>
      <c r="FZS45" s="1166"/>
      <c r="FZT45" s="1167"/>
      <c r="FZU45" s="1168"/>
      <c r="FZV45" s="1168"/>
      <c r="FZW45" s="1166"/>
      <c r="FZX45" s="1167"/>
      <c r="FZY45" s="1168"/>
      <c r="FZZ45" s="1168"/>
      <c r="GAA45" s="1166"/>
      <c r="GAB45" s="1167"/>
      <c r="GAC45" s="1168"/>
      <c r="GAD45" s="1168"/>
      <c r="GAE45" s="1166"/>
      <c r="GAF45" s="1167"/>
      <c r="GAG45" s="1168"/>
      <c r="GAH45" s="1168"/>
      <c r="GAI45" s="1166"/>
      <c r="GAJ45" s="1167"/>
      <c r="GAK45" s="1168"/>
      <c r="GAL45" s="1168"/>
      <c r="GAM45" s="1166"/>
      <c r="GAN45" s="1167"/>
      <c r="GAO45" s="1168"/>
      <c r="GAP45" s="1168"/>
      <c r="GAQ45" s="1166"/>
      <c r="GAR45" s="1167"/>
      <c r="GAS45" s="1168"/>
      <c r="GAT45" s="1168"/>
      <c r="GAU45" s="1166"/>
      <c r="GAV45" s="1167"/>
      <c r="GAW45" s="1168"/>
      <c r="GAX45" s="1168"/>
      <c r="GAY45" s="1166"/>
      <c r="GAZ45" s="1167"/>
      <c r="GBA45" s="1168"/>
      <c r="GBB45" s="1168"/>
      <c r="GBC45" s="1166"/>
      <c r="GBD45" s="1167"/>
      <c r="GBE45" s="1168"/>
      <c r="GBF45" s="1168"/>
      <c r="GBG45" s="1166"/>
      <c r="GBH45" s="1167"/>
      <c r="GBI45" s="1168"/>
      <c r="GBJ45" s="1168"/>
      <c r="GBK45" s="1166"/>
      <c r="GBL45" s="1167"/>
      <c r="GBM45" s="1168"/>
      <c r="GBN45" s="1168"/>
      <c r="GBO45" s="1166"/>
      <c r="GBP45" s="1167"/>
      <c r="GBQ45" s="1168"/>
      <c r="GBR45" s="1168"/>
      <c r="GBS45" s="1166"/>
      <c r="GBT45" s="1167"/>
      <c r="GBU45" s="1168"/>
      <c r="GBV45" s="1168"/>
      <c r="GBW45" s="1166"/>
      <c r="GBX45" s="1167"/>
      <c r="GBY45" s="1168"/>
      <c r="GBZ45" s="1168"/>
      <c r="GCA45" s="1166"/>
      <c r="GCB45" s="1167"/>
      <c r="GCC45" s="1168"/>
      <c r="GCD45" s="1168"/>
      <c r="GCE45" s="1166"/>
      <c r="GCF45" s="1167"/>
      <c r="GCG45" s="1168"/>
      <c r="GCH45" s="1168"/>
      <c r="GCI45" s="1166"/>
      <c r="GCJ45" s="1167"/>
      <c r="GCK45" s="1168"/>
      <c r="GCL45" s="1168"/>
      <c r="GCM45" s="1166"/>
      <c r="GCN45" s="1167"/>
      <c r="GCO45" s="1168"/>
      <c r="GCP45" s="1168"/>
      <c r="GCQ45" s="1166"/>
      <c r="GCR45" s="1167"/>
      <c r="GCS45" s="1168"/>
      <c r="GCT45" s="1168"/>
      <c r="GCU45" s="1166"/>
      <c r="GCV45" s="1167"/>
      <c r="GCW45" s="1168"/>
      <c r="GCX45" s="1168"/>
      <c r="GCY45" s="1166"/>
      <c r="GCZ45" s="1167"/>
      <c r="GDA45" s="1168"/>
      <c r="GDB45" s="1168"/>
      <c r="GDC45" s="1166"/>
      <c r="GDD45" s="1167"/>
      <c r="GDE45" s="1168"/>
      <c r="GDF45" s="1168"/>
      <c r="GDG45" s="1166"/>
      <c r="GDH45" s="1167"/>
      <c r="GDI45" s="1168"/>
      <c r="GDJ45" s="1168"/>
      <c r="GDK45" s="1166"/>
      <c r="GDL45" s="1167"/>
      <c r="GDM45" s="1168"/>
      <c r="GDN45" s="1168"/>
      <c r="GDO45" s="1166"/>
      <c r="GDP45" s="1167"/>
      <c r="GDQ45" s="1168"/>
      <c r="GDR45" s="1168"/>
      <c r="GDS45" s="1166"/>
      <c r="GDT45" s="1167"/>
      <c r="GDU45" s="1168"/>
      <c r="GDV45" s="1168"/>
      <c r="GDW45" s="1166"/>
      <c r="GDX45" s="1167"/>
      <c r="GDY45" s="1168"/>
      <c r="GDZ45" s="1168"/>
      <c r="GEA45" s="1166"/>
      <c r="GEB45" s="1167"/>
      <c r="GEC45" s="1168"/>
      <c r="GED45" s="1168"/>
      <c r="GEE45" s="1166"/>
      <c r="GEF45" s="1167"/>
      <c r="GEG45" s="1168"/>
      <c r="GEH45" s="1168"/>
      <c r="GEI45" s="1166"/>
      <c r="GEJ45" s="1167"/>
      <c r="GEK45" s="1168"/>
      <c r="GEL45" s="1168"/>
      <c r="GEM45" s="1166"/>
      <c r="GEN45" s="1167"/>
      <c r="GEO45" s="1168"/>
      <c r="GEP45" s="1168"/>
      <c r="GEQ45" s="1166"/>
      <c r="GER45" s="1167"/>
      <c r="GES45" s="1168"/>
      <c r="GET45" s="1168"/>
      <c r="GEU45" s="1166"/>
      <c r="GEV45" s="1167"/>
      <c r="GEW45" s="1168"/>
      <c r="GEX45" s="1168"/>
      <c r="GEY45" s="1166"/>
      <c r="GEZ45" s="1167"/>
      <c r="GFA45" s="1168"/>
      <c r="GFB45" s="1168"/>
      <c r="GFC45" s="1166"/>
      <c r="GFD45" s="1167"/>
      <c r="GFE45" s="1168"/>
      <c r="GFF45" s="1168"/>
      <c r="GFG45" s="1166"/>
      <c r="GFH45" s="1167"/>
      <c r="GFI45" s="1168"/>
      <c r="GFJ45" s="1168"/>
      <c r="GFK45" s="1166"/>
      <c r="GFL45" s="1167"/>
      <c r="GFM45" s="1168"/>
      <c r="GFN45" s="1168"/>
      <c r="GFO45" s="1166"/>
      <c r="GFP45" s="1167"/>
      <c r="GFQ45" s="1168"/>
      <c r="GFR45" s="1168"/>
      <c r="GFS45" s="1166"/>
      <c r="GFT45" s="1167"/>
      <c r="GFU45" s="1168"/>
      <c r="GFV45" s="1168"/>
      <c r="GFW45" s="1166"/>
      <c r="GFX45" s="1167"/>
      <c r="GFY45" s="1168"/>
      <c r="GFZ45" s="1168"/>
      <c r="GGA45" s="1166"/>
      <c r="GGB45" s="1167"/>
      <c r="GGC45" s="1168"/>
      <c r="GGD45" s="1168"/>
      <c r="GGE45" s="1166"/>
      <c r="GGF45" s="1167"/>
      <c r="GGG45" s="1168"/>
      <c r="GGH45" s="1168"/>
      <c r="GGI45" s="1166"/>
      <c r="GGJ45" s="1167"/>
      <c r="GGK45" s="1168"/>
      <c r="GGL45" s="1168"/>
      <c r="GGM45" s="1166"/>
      <c r="GGN45" s="1167"/>
      <c r="GGO45" s="1168"/>
      <c r="GGP45" s="1168"/>
      <c r="GGQ45" s="1166"/>
      <c r="GGR45" s="1167"/>
      <c r="GGS45" s="1168"/>
      <c r="GGT45" s="1168"/>
      <c r="GGU45" s="1166"/>
      <c r="GGV45" s="1167"/>
      <c r="GGW45" s="1168"/>
      <c r="GGX45" s="1168"/>
      <c r="GGY45" s="1166"/>
      <c r="GGZ45" s="1167"/>
      <c r="GHA45" s="1168"/>
      <c r="GHB45" s="1168"/>
      <c r="GHC45" s="1166"/>
      <c r="GHD45" s="1167"/>
      <c r="GHE45" s="1168"/>
      <c r="GHF45" s="1168"/>
      <c r="GHG45" s="1166"/>
      <c r="GHH45" s="1167"/>
      <c r="GHI45" s="1168"/>
      <c r="GHJ45" s="1168"/>
      <c r="GHK45" s="1166"/>
      <c r="GHL45" s="1167"/>
      <c r="GHM45" s="1168"/>
      <c r="GHN45" s="1168"/>
      <c r="GHO45" s="1166"/>
      <c r="GHP45" s="1167"/>
      <c r="GHQ45" s="1168"/>
      <c r="GHR45" s="1168"/>
      <c r="GHS45" s="1166"/>
      <c r="GHT45" s="1167"/>
      <c r="GHU45" s="1168"/>
      <c r="GHV45" s="1168"/>
      <c r="GHW45" s="1166"/>
      <c r="GHX45" s="1167"/>
      <c r="GHY45" s="1168"/>
      <c r="GHZ45" s="1168"/>
      <c r="GIA45" s="1166"/>
      <c r="GIB45" s="1167"/>
      <c r="GIC45" s="1168"/>
      <c r="GID45" s="1168"/>
      <c r="GIE45" s="1166"/>
      <c r="GIF45" s="1167"/>
      <c r="GIG45" s="1168"/>
      <c r="GIH45" s="1168"/>
      <c r="GII45" s="1166"/>
      <c r="GIJ45" s="1167"/>
      <c r="GIK45" s="1168"/>
      <c r="GIL45" s="1168"/>
      <c r="GIM45" s="1166"/>
      <c r="GIN45" s="1167"/>
      <c r="GIO45" s="1168"/>
      <c r="GIP45" s="1168"/>
      <c r="GIQ45" s="1166"/>
      <c r="GIR45" s="1167"/>
      <c r="GIS45" s="1168"/>
      <c r="GIT45" s="1168"/>
      <c r="GIU45" s="1166"/>
      <c r="GIV45" s="1167"/>
      <c r="GIW45" s="1168"/>
      <c r="GIX45" s="1168"/>
      <c r="GIY45" s="1166"/>
      <c r="GIZ45" s="1167"/>
      <c r="GJA45" s="1168"/>
      <c r="GJB45" s="1168"/>
      <c r="GJC45" s="1166"/>
      <c r="GJD45" s="1167"/>
      <c r="GJE45" s="1168"/>
      <c r="GJF45" s="1168"/>
      <c r="GJG45" s="1166"/>
      <c r="GJH45" s="1167"/>
      <c r="GJI45" s="1168"/>
      <c r="GJJ45" s="1168"/>
      <c r="GJK45" s="1166"/>
      <c r="GJL45" s="1167"/>
      <c r="GJM45" s="1168"/>
      <c r="GJN45" s="1168"/>
      <c r="GJO45" s="1166"/>
      <c r="GJP45" s="1167"/>
      <c r="GJQ45" s="1168"/>
      <c r="GJR45" s="1168"/>
      <c r="GJS45" s="1166"/>
      <c r="GJT45" s="1167"/>
      <c r="GJU45" s="1168"/>
      <c r="GJV45" s="1168"/>
      <c r="GJW45" s="1166"/>
      <c r="GJX45" s="1167"/>
      <c r="GJY45" s="1168"/>
      <c r="GJZ45" s="1168"/>
      <c r="GKA45" s="1166"/>
      <c r="GKB45" s="1167"/>
      <c r="GKC45" s="1168"/>
      <c r="GKD45" s="1168"/>
      <c r="GKE45" s="1166"/>
      <c r="GKF45" s="1167"/>
      <c r="GKG45" s="1168"/>
      <c r="GKH45" s="1168"/>
      <c r="GKI45" s="1166"/>
      <c r="GKJ45" s="1167"/>
      <c r="GKK45" s="1168"/>
      <c r="GKL45" s="1168"/>
      <c r="GKM45" s="1166"/>
      <c r="GKN45" s="1167"/>
      <c r="GKO45" s="1168"/>
      <c r="GKP45" s="1168"/>
      <c r="GKQ45" s="1166"/>
      <c r="GKR45" s="1167"/>
      <c r="GKS45" s="1168"/>
      <c r="GKT45" s="1168"/>
      <c r="GKU45" s="1166"/>
      <c r="GKV45" s="1167"/>
      <c r="GKW45" s="1168"/>
      <c r="GKX45" s="1168"/>
      <c r="GKY45" s="1166"/>
      <c r="GKZ45" s="1167"/>
      <c r="GLA45" s="1168"/>
      <c r="GLB45" s="1168"/>
      <c r="GLC45" s="1166"/>
      <c r="GLD45" s="1167"/>
      <c r="GLE45" s="1168"/>
      <c r="GLF45" s="1168"/>
      <c r="GLG45" s="1166"/>
      <c r="GLH45" s="1167"/>
      <c r="GLI45" s="1168"/>
      <c r="GLJ45" s="1168"/>
      <c r="GLK45" s="1166"/>
      <c r="GLL45" s="1167"/>
      <c r="GLM45" s="1168"/>
      <c r="GLN45" s="1168"/>
      <c r="GLO45" s="1166"/>
      <c r="GLP45" s="1167"/>
      <c r="GLQ45" s="1168"/>
      <c r="GLR45" s="1168"/>
      <c r="GLS45" s="1166"/>
      <c r="GLT45" s="1167"/>
      <c r="GLU45" s="1168"/>
      <c r="GLV45" s="1168"/>
      <c r="GLW45" s="1166"/>
      <c r="GLX45" s="1167"/>
      <c r="GLY45" s="1168"/>
      <c r="GLZ45" s="1168"/>
      <c r="GMA45" s="1166"/>
      <c r="GMB45" s="1167"/>
      <c r="GMC45" s="1168"/>
      <c r="GMD45" s="1168"/>
      <c r="GME45" s="1166"/>
      <c r="GMF45" s="1167"/>
      <c r="GMG45" s="1168"/>
      <c r="GMH45" s="1168"/>
      <c r="GMI45" s="1166"/>
      <c r="GMJ45" s="1167"/>
      <c r="GMK45" s="1168"/>
      <c r="GML45" s="1168"/>
      <c r="GMM45" s="1166"/>
      <c r="GMN45" s="1167"/>
      <c r="GMO45" s="1168"/>
      <c r="GMP45" s="1168"/>
      <c r="GMQ45" s="1166"/>
      <c r="GMR45" s="1167"/>
      <c r="GMS45" s="1168"/>
      <c r="GMT45" s="1168"/>
      <c r="GMU45" s="1166"/>
      <c r="GMV45" s="1167"/>
      <c r="GMW45" s="1168"/>
      <c r="GMX45" s="1168"/>
      <c r="GMY45" s="1166"/>
      <c r="GMZ45" s="1167"/>
      <c r="GNA45" s="1168"/>
      <c r="GNB45" s="1168"/>
      <c r="GNC45" s="1166"/>
      <c r="GND45" s="1167"/>
      <c r="GNE45" s="1168"/>
      <c r="GNF45" s="1168"/>
      <c r="GNG45" s="1166"/>
      <c r="GNH45" s="1167"/>
      <c r="GNI45" s="1168"/>
      <c r="GNJ45" s="1168"/>
      <c r="GNK45" s="1166"/>
      <c r="GNL45" s="1167"/>
      <c r="GNM45" s="1168"/>
      <c r="GNN45" s="1168"/>
      <c r="GNO45" s="1166"/>
      <c r="GNP45" s="1167"/>
      <c r="GNQ45" s="1168"/>
      <c r="GNR45" s="1168"/>
      <c r="GNS45" s="1166"/>
      <c r="GNT45" s="1167"/>
      <c r="GNU45" s="1168"/>
      <c r="GNV45" s="1168"/>
      <c r="GNW45" s="1166"/>
      <c r="GNX45" s="1167"/>
      <c r="GNY45" s="1168"/>
      <c r="GNZ45" s="1168"/>
      <c r="GOA45" s="1166"/>
      <c r="GOB45" s="1167"/>
      <c r="GOC45" s="1168"/>
      <c r="GOD45" s="1168"/>
      <c r="GOE45" s="1166"/>
      <c r="GOF45" s="1167"/>
      <c r="GOG45" s="1168"/>
      <c r="GOH45" s="1168"/>
      <c r="GOI45" s="1166"/>
      <c r="GOJ45" s="1167"/>
      <c r="GOK45" s="1168"/>
      <c r="GOL45" s="1168"/>
      <c r="GOM45" s="1166"/>
      <c r="GON45" s="1167"/>
      <c r="GOO45" s="1168"/>
      <c r="GOP45" s="1168"/>
      <c r="GOQ45" s="1166"/>
      <c r="GOR45" s="1167"/>
      <c r="GOS45" s="1168"/>
      <c r="GOT45" s="1168"/>
      <c r="GOU45" s="1166"/>
      <c r="GOV45" s="1167"/>
      <c r="GOW45" s="1168"/>
      <c r="GOX45" s="1168"/>
      <c r="GOY45" s="1166"/>
      <c r="GOZ45" s="1167"/>
      <c r="GPA45" s="1168"/>
      <c r="GPB45" s="1168"/>
      <c r="GPC45" s="1166"/>
      <c r="GPD45" s="1167"/>
      <c r="GPE45" s="1168"/>
      <c r="GPF45" s="1168"/>
      <c r="GPG45" s="1166"/>
      <c r="GPH45" s="1167"/>
      <c r="GPI45" s="1168"/>
      <c r="GPJ45" s="1168"/>
      <c r="GPK45" s="1166"/>
      <c r="GPL45" s="1167"/>
      <c r="GPM45" s="1168"/>
      <c r="GPN45" s="1168"/>
      <c r="GPO45" s="1166"/>
      <c r="GPP45" s="1167"/>
      <c r="GPQ45" s="1168"/>
      <c r="GPR45" s="1168"/>
      <c r="GPS45" s="1166"/>
      <c r="GPT45" s="1167"/>
      <c r="GPU45" s="1168"/>
      <c r="GPV45" s="1168"/>
      <c r="GPW45" s="1166"/>
      <c r="GPX45" s="1167"/>
      <c r="GPY45" s="1168"/>
      <c r="GPZ45" s="1168"/>
      <c r="GQA45" s="1166"/>
      <c r="GQB45" s="1167"/>
      <c r="GQC45" s="1168"/>
      <c r="GQD45" s="1168"/>
      <c r="GQE45" s="1166"/>
      <c r="GQF45" s="1167"/>
      <c r="GQG45" s="1168"/>
      <c r="GQH45" s="1168"/>
      <c r="GQI45" s="1166"/>
      <c r="GQJ45" s="1167"/>
      <c r="GQK45" s="1168"/>
      <c r="GQL45" s="1168"/>
      <c r="GQM45" s="1166"/>
      <c r="GQN45" s="1167"/>
      <c r="GQO45" s="1168"/>
      <c r="GQP45" s="1168"/>
      <c r="GQQ45" s="1166"/>
      <c r="GQR45" s="1167"/>
      <c r="GQS45" s="1168"/>
      <c r="GQT45" s="1168"/>
      <c r="GQU45" s="1166"/>
      <c r="GQV45" s="1167"/>
      <c r="GQW45" s="1168"/>
      <c r="GQX45" s="1168"/>
      <c r="GQY45" s="1166"/>
      <c r="GQZ45" s="1167"/>
      <c r="GRA45" s="1168"/>
      <c r="GRB45" s="1168"/>
      <c r="GRC45" s="1166"/>
      <c r="GRD45" s="1167"/>
      <c r="GRE45" s="1168"/>
      <c r="GRF45" s="1168"/>
      <c r="GRG45" s="1166"/>
      <c r="GRH45" s="1167"/>
      <c r="GRI45" s="1168"/>
      <c r="GRJ45" s="1168"/>
      <c r="GRK45" s="1166"/>
      <c r="GRL45" s="1167"/>
      <c r="GRM45" s="1168"/>
      <c r="GRN45" s="1168"/>
      <c r="GRO45" s="1166"/>
      <c r="GRP45" s="1167"/>
      <c r="GRQ45" s="1168"/>
      <c r="GRR45" s="1168"/>
      <c r="GRS45" s="1166"/>
      <c r="GRT45" s="1167"/>
      <c r="GRU45" s="1168"/>
      <c r="GRV45" s="1168"/>
      <c r="GRW45" s="1166"/>
      <c r="GRX45" s="1167"/>
      <c r="GRY45" s="1168"/>
      <c r="GRZ45" s="1168"/>
      <c r="GSA45" s="1166"/>
      <c r="GSB45" s="1167"/>
      <c r="GSC45" s="1168"/>
      <c r="GSD45" s="1168"/>
      <c r="GSE45" s="1166"/>
      <c r="GSF45" s="1167"/>
      <c r="GSG45" s="1168"/>
      <c r="GSH45" s="1168"/>
      <c r="GSI45" s="1166"/>
      <c r="GSJ45" s="1167"/>
      <c r="GSK45" s="1168"/>
      <c r="GSL45" s="1168"/>
      <c r="GSM45" s="1166"/>
      <c r="GSN45" s="1167"/>
      <c r="GSO45" s="1168"/>
      <c r="GSP45" s="1168"/>
      <c r="GSQ45" s="1166"/>
      <c r="GSR45" s="1167"/>
      <c r="GSS45" s="1168"/>
      <c r="GST45" s="1168"/>
      <c r="GSU45" s="1166"/>
      <c r="GSV45" s="1167"/>
      <c r="GSW45" s="1168"/>
      <c r="GSX45" s="1168"/>
      <c r="GSY45" s="1166"/>
      <c r="GSZ45" s="1167"/>
      <c r="GTA45" s="1168"/>
      <c r="GTB45" s="1168"/>
      <c r="GTC45" s="1166"/>
      <c r="GTD45" s="1167"/>
      <c r="GTE45" s="1168"/>
      <c r="GTF45" s="1168"/>
      <c r="GTG45" s="1166"/>
      <c r="GTH45" s="1167"/>
      <c r="GTI45" s="1168"/>
      <c r="GTJ45" s="1168"/>
      <c r="GTK45" s="1166"/>
      <c r="GTL45" s="1167"/>
      <c r="GTM45" s="1168"/>
      <c r="GTN45" s="1168"/>
      <c r="GTO45" s="1166"/>
      <c r="GTP45" s="1167"/>
      <c r="GTQ45" s="1168"/>
      <c r="GTR45" s="1168"/>
      <c r="GTS45" s="1166"/>
      <c r="GTT45" s="1167"/>
      <c r="GTU45" s="1168"/>
      <c r="GTV45" s="1168"/>
      <c r="GTW45" s="1166"/>
      <c r="GTX45" s="1167"/>
      <c r="GTY45" s="1168"/>
      <c r="GTZ45" s="1168"/>
      <c r="GUA45" s="1166"/>
      <c r="GUB45" s="1167"/>
      <c r="GUC45" s="1168"/>
      <c r="GUD45" s="1168"/>
      <c r="GUE45" s="1166"/>
      <c r="GUF45" s="1167"/>
      <c r="GUG45" s="1168"/>
      <c r="GUH45" s="1168"/>
      <c r="GUI45" s="1166"/>
      <c r="GUJ45" s="1167"/>
      <c r="GUK45" s="1168"/>
      <c r="GUL45" s="1168"/>
      <c r="GUM45" s="1166"/>
      <c r="GUN45" s="1167"/>
      <c r="GUO45" s="1168"/>
      <c r="GUP45" s="1168"/>
      <c r="GUQ45" s="1166"/>
      <c r="GUR45" s="1167"/>
      <c r="GUS45" s="1168"/>
      <c r="GUT45" s="1168"/>
      <c r="GUU45" s="1166"/>
      <c r="GUV45" s="1167"/>
      <c r="GUW45" s="1168"/>
      <c r="GUX45" s="1168"/>
      <c r="GUY45" s="1166"/>
      <c r="GUZ45" s="1167"/>
      <c r="GVA45" s="1168"/>
      <c r="GVB45" s="1168"/>
      <c r="GVC45" s="1166"/>
      <c r="GVD45" s="1167"/>
      <c r="GVE45" s="1168"/>
      <c r="GVF45" s="1168"/>
      <c r="GVG45" s="1166"/>
      <c r="GVH45" s="1167"/>
      <c r="GVI45" s="1168"/>
      <c r="GVJ45" s="1168"/>
      <c r="GVK45" s="1166"/>
      <c r="GVL45" s="1167"/>
      <c r="GVM45" s="1168"/>
      <c r="GVN45" s="1168"/>
      <c r="GVO45" s="1166"/>
      <c r="GVP45" s="1167"/>
      <c r="GVQ45" s="1168"/>
      <c r="GVR45" s="1168"/>
      <c r="GVS45" s="1166"/>
      <c r="GVT45" s="1167"/>
      <c r="GVU45" s="1168"/>
      <c r="GVV45" s="1168"/>
      <c r="GVW45" s="1166"/>
      <c r="GVX45" s="1167"/>
      <c r="GVY45" s="1168"/>
      <c r="GVZ45" s="1168"/>
      <c r="GWA45" s="1166"/>
      <c r="GWB45" s="1167"/>
      <c r="GWC45" s="1168"/>
      <c r="GWD45" s="1168"/>
      <c r="GWE45" s="1166"/>
      <c r="GWF45" s="1167"/>
      <c r="GWG45" s="1168"/>
      <c r="GWH45" s="1168"/>
      <c r="GWI45" s="1166"/>
      <c r="GWJ45" s="1167"/>
      <c r="GWK45" s="1168"/>
      <c r="GWL45" s="1168"/>
      <c r="GWM45" s="1166"/>
      <c r="GWN45" s="1167"/>
      <c r="GWO45" s="1168"/>
      <c r="GWP45" s="1168"/>
      <c r="GWQ45" s="1166"/>
      <c r="GWR45" s="1167"/>
      <c r="GWS45" s="1168"/>
      <c r="GWT45" s="1168"/>
      <c r="GWU45" s="1166"/>
      <c r="GWV45" s="1167"/>
      <c r="GWW45" s="1168"/>
      <c r="GWX45" s="1168"/>
      <c r="GWY45" s="1166"/>
      <c r="GWZ45" s="1167"/>
      <c r="GXA45" s="1168"/>
      <c r="GXB45" s="1168"/>
      <c r="GXC45" s="1166"/>
      <c r="GXD45" s="1167"/>
      <c r="GXE45" s="1168"/>
      <c r="GXF45" s="1168"/>
      <c r="GXG45" s="1166"/>
      <c r="GXH45" s="1167"/>
      <c r="GXI45" s="1168"/>
      <c r="GXJ45" s="1168"/>
      <c r="GXK45" s="1166"/>
      <c r="GXL45" s="1167"/>
      <c r="GXM45" s="1168"/>
      <c r="GXN45" s="1168"/>
      <c r="GXO45" s="1166"/>
      <c r="GXP45" s="1167"/>
      <c r="GXQ45" s="1168"/>
      <c r="GXR45" s="1168"/>
      <c r="GXS45" s="1166"/>
      <c r="GXT45" s="1167"/>
      <c r="GXU45" s="1168"/>
      <c r="GXV45" s="1168"/>
      <c r="GXW45" s="1166"/>
      <c r="GXX45" s="1167"/>
      <c r="GXY45" s="1168"/>
      <c r="GXZ45" s="1168"/>
      <c r="GYA45" s="1166"/>
      <c r="GYB45" s="1167"/>
      <c r="GYC45" s="1168"/>
      <c r="GYD45" s="1168"/>
      <c r="GYE45" s="1166"/>
      <c r="GYF45" s="1167"/>
      <c r="GYG45" s="1168"/>
      <c r="GYH45" s="1168"/>
      <c r="GYI45" s="1166"/>
      <c r="GYJ45" s="1167"/>
      <c r="GYK45" s="1168"/>
      <c r="GYL45" s="1168"/>
      <c r="GYM45" s="1166"/>
      <c r="GYN45" s="1167"/>
      <c r="GYO45" s="1168"/>
      <c r="GYP45" s="1168"/>
      <c r="GYQ45" s="1166"/>
      <c r="GYR45" s="1167"/>
      <c r="GYS45" s="1168"/>
      <c r="GYT45" s="1168"/>
      <c r="GYU45" s="1166"/>
      <c r="GYV45" s="1167"/>
      <c r="GYW45" s="1168"/>
      <c r="GYX45" s="1168"/>
      <c r="GYY45" s="1166"/>
      <c r="GYZ45" s="1167"/>
      <c r="GZA45" s="1168"/>
      <c r="GZB45" s="1168"/>
      <c r="GZC45" s="1166"/>
      <c r="GZD45" s="1167"/>
      <c r="GZE45" s="1168"/>
      <c r="GZF45" s="1168"/>
      <c r="GZG45" s="1166"/>
      <c r="GZH45" s="1167"/>
      <c r="GZI45" s="1168"/>
      <c r="GZJ45" s="1168"/>
      <c r="GZK45" s="1166"/>
      <c r="GZL45" s="1167"/>
      <c r="GZM45" s="1168"/>
      <c r="GZN45" s="1168"/>
      <c r="GZO45" s="1166"/>
      <c r="GZP45" s="1167"/>
      <c r="GZQ45" s="1168"/>
      <c r="GZR45" s="1168"/>
      <c r="GZS45" s="1166"/>
      <c r="GZT45" s="1167"/>
      <c r="GZU45" s="1168"/>
      <c r="GZV45" s="1168"/>
      <c r="GZW45" s="1166"/>
      <c r="GZX45" s="1167"/>
      <c r="GZY45" s="1168"/>
      <c r="GZZ45" s="1168"/>
      <c r="HAA45" s="1166"/>
      <c r="HAB45" s="1167"/>
      <c r="HAC45" s="1168"/>
      <c r="HAD45" s="1168"/>
      <c r="HAE45" s="1166"/>
      <c r="HAF45" s="1167"/>
      <c r="HAG45" s="1168"/>
      <c r="HAH45" s="1168"/>
      <c r="HAI45" s="1166"/>
      <c r="HAJ45" s="1167"/>
      <c r="HAK45" s="1168"/>
      <c r="HAL45" s="1168"/>
      <c r="HAM45" s="1166"/>
      <c r="HAN45" s="1167"/>
      <c r="HAO45" s="1168"/>
      <c r="HAP45" s="1168"/>
      <c r="HAQ45" s="1166"/>
      <c r="HAR45" s="1167"/>
      <c r="HAS45" s="1168"/>
      <c r="HAT45" s="1168"/>
      <c r="HAU45" s="1166"/>
      <c r="HAV45" s="1167"/>
      <c r="HAW45" s="1168"/>
      <c r="HAX45" s="1168"/>
      <c r="HAY45" s="1166"/>
      <c r="HAZ45" s="1167"/>
      <c r="HBA45" s="1168"/>
      <c r="HBB45" s="1168"/>
      <c r="HBC45" s="1166"/>
      <c r="HBD45" s="1167"/>
      <c r="HBE45" s="1168"/>
      <c r="HBF45" s="1168"/>
      <c r="HBG45" s="1166"/>
      <c r="HBH45" s="1167"/>
      <c r="HBI45" s="1168"/>
      <c r="HBJ45" s="1168"/>
      <c r="HBK45" s="1166"/>
      <c r="HBL45" s="1167"/>
      <c r="HBM45" s="1168"/>
      <c r="HBN45" s="1168"/>
      <c r="HBO45" s="1166"/>
      <c r="HBP45" s="1167"/>
      <c r="HBQ45" s="1168"/>
      <c r="HBR45" s="1168"/>
      <c r="HBS45" s="1166"/>
      <c r="HBT45" s="1167"/>
      <c r="HBU45" s="1168"/>
      <c r="HBV45" s="1168"/>
      <c r="HBW45" s="1166"/>
      <c r="HBX45" s="1167"/>
      <c r="HBY45" s="1168"/>
      <c r="HBZ45" s="1168"/>
      <c r="HCA45" s="1166"/>
      <c r="HCB45" s="1167"/>
      <c r="HCC45" s="1168"/>
      <c r="HCD45" s="1168"/>
      <c r="HCE45" s="1166"/>
      <c r="HCF45" s="1167"/>
      <c r="HCG45" s="1168"/>
      <c r="HCH45" s="1168"/>
      <c r="HCI45" s="1166"/>
      <c r="HCJ45" s="1167"/>
      <c r="HCK45" s="1168"/>
      <c r="HCL45" s="1168"/>
      <c r="HCM45" s="1166"/>
      <c r="HCN45" s="1167"/>
      <c r="HCO45" s="1168"/>
      <c r="HCP45" s="1168"/>
      <c r="HCQ45" s="1166"/>
      <c r="HCR45" s="1167"/>
      <c r="HCS45" s="1168"/>
      <c r="HCT45" s="1168"/>
      <c r="HCU45" s="1166"/>
      <c r="HCV45" s="1167"/>
      <c r="HCW45" s="1168"/>
      <c r="HCX45" s="1168"/>
      <c r="HCY45" s="1166"/>
      <c r="HCZ45" s="1167"/>
      <c r="HDA45" s="1168"/>
      <c r="HDB45" s="1168"/>
      <c r="HDC45" s="1166"/>
      <c r="HDD45" s="1167"/>
      <c r="HDE45" s="1168"/>
      <c r="HDF45" s="1168"/>
      <c r="HDG45" s="1166"/>
      <c r="HDH45" s="1167"/>
      <c r="HDI45" s="1168"/>
      <c r="HDJ45" s="1168"/>
      <c r="HDK45" s="1166"/>
      <c r="HDL45" s="1167"/>
      <c r="HDM45" s="1168"/>
      <c r="HDN45" s="1168"/>
      <c r="HDO45" s="1166"/>
      <c r="HDP45" s="1167"/>
      <c r="HDQ45" s="1168"/>
      <c r="HDR45" s="1168"/>
      <c r="HDS45" s="1166"/>
      <c r="HDT45" s="1167"/>
      <c r="HDU45" s="1168"/>
      <c r="HDV45" s="1168"/>
      <c r="HDW45" s="1166"/>
      <c r="HDX45" s="1167"/>
      <c r="HDY45" s="1168"/>
      <c r="HDZ45" s="1168"/>
      <c r="HEA45" s="1166"/>
      <c r="HEB45" s="1167"/>
      <c r="HEC45" s="1168"/>
      <c r="HED45" s="1168"/>
      <c r="HEE45" s="1166"/>
      <c r="HEF45" s="1167"/>
      <c r="HEG45" s="1168"/>
      <c r="HEH45" s="1168"/>
      <c r="HEI45" s="1166"/>
      <c r="HEJ45" s="1167"/>
      <c r="HEK45" s="1168"/>
      <c r="HEL45" s="1168"/>
      <c r="HEM45" s="1166"/>
      <c r="HEN45" s="1167"/>
      <c r="HEO45" s="1168"/>
      <c r="HEP45" s="1168"/>
      <c r="HEQ45" s="1166"/>
      <c r="HER45" s="1167"/>
      <c r="HES45" s="1168"/>
      <c r="HET45" s="1168"/>
      <c r="HEU45" s="1166"/>
      <c r="HEV45" s="1167"/>
      <c r="HEW45" s="1168"/>
      <c r="HEX45" s="1168"/>
      <c r="HEY45" s="1166"/>
      <c r="HEZ45" s="1167"/>
      <c r="HFA45" s="1168"/>
      <c r="HFB45" s="1168"/>
      <c r="HFC45" s="1166"/>
      <c r="HFD45" s="1167"/>
      <c r="HFE45" s="1168"/>
      <c r="HFF45" s="1168"/>
      <c r="HFG45" s="1166"/>
      <c r="HFH45" s="1167"/>
      <c r="HFI45" s="1168"/>
      <c r="HFJ45" s="1168"/>
      <c r="HFK45" s="1166"/>
      <c r="HFL45" s="1167"/>
      <c r="HFM45" s="1168"/>
      <c r="HFN45" s="1168"/>
      <c r="HFO45" s="1166"/>
      <c r="HFP45" s="1167"/>
      <c r="HFQ45" s="1168"/>
      <c r="HFR45" s="1168"/>
      <c r="HFS45" s="1166"/>
      <c r="HFT45" s="1167"/>
      <c r="HFU45" s="1168"/>
      <c r="HFV45" s="1168"/>
      <c r="HFW45" s="1166"/>
      <c r="HFX45" s="1167"/>
      <c r="HFY45" s="1168"/>
      <c r="HFZ45" s="1168"/>
      <c r="HGA45" s="1166"/>
      <c r="HGB45" s="1167"/>
      <c r="HGC45" s="1168"/>
      <c r="HGD45" s="1168"/>
      <c r="HGE45" s="1166"/>
      <c r="HGF45" s="1167"/>
      <c r="HGG45" s="1168"/>
      <c r="HGH45" s="1168"/>
      <c r="HGI45" s="1166"/>
      <c r="HGJ45" s="1167"/>
      <c r="HGK45" s="1168"/>
      <c r="HGL45" s="1168"/>
      <c r="HGM45" s="1166"/>
      <c r="HGN45" s="1167"/>
      <c r="HGO45" s="1168"/>
      <c r="HGP45" s="1168"/>
      <c r="HGQ45" s="1166"/>
      <c r="HGR45" s="1167"/>
      <c r="HGS45" s="1168"/>
      <c r="HGT45" s="1168"/>
      <c r="HGU45" s="1166"/>
      <c r="HGV45" s="1167"/>
      <c r="HGW45" s="1168"/>
      <c r="HGX45" s="1168"/>
      <c r="HGY45" s="1166"/>
      <c r="HGZ45" s="1167"/>
      <c r="HHA45" s="1168"/>
      <c r="HHB45" s="1168"/>
      <c r="HHC45" s="1166"/>
      <c r="HHD45" s="1167"/>
      <c r="HHE45" s="1168"/>
      <c r="HHF45" s="1168"/>
      <c r="HHG45" s="1166"/>
      <c r="HHH45" s="1167"/>
      <c r="HHI45" s="1168"/>
      <c r="HHJ45" s="1168"/>
      <c r="HHK45" s="1166"/>
      <c r="HHL45" s="1167"/>
      <c r="HHM45" s="1168"/>
      <c r="HHN45" s="1168"/>
      <c r="HHO45" s="1166"/>
      <c r="HHP45" s="1167"/>
      <c r="HHQ45" s="1168"/>
      <c r="HHR45" s="1168"/>
      <c r="HHS45" s="1166"/>
      <c r="HHT45" s="1167"/>
      <c r="HHU45" s="1168"/>
      <c r="HHV45" s="1168"/>
      <c r="HHW45" s="1166"/>
      <c r="HHX45" s="1167"/>
      <c r="HHY45" s="1168"/>
      <c r="HHZ45" s="1168"/>
      <c r="HIA45" s="1166"/>
      <c r="HIB45" s="1167"/>
      <c r="HIC45" s="1168"/>
      <c r="HID45" s="1168"/>
      <c r="HIE45" s="1166"/>
      <c r="HIF45" s="1167"/>
      <c r="HIG45" s="1168"/>
      <c r="HIH45" s="1168"/>
      <c r="HII45" s="1166"/>
      <c r="HIJ45" s="1167"/>
      <c r="HIK45" s="1168"/>
      <c r="HIL45" s="1168"/>
      <c r="HIM45" s="1166"/>
      <c r="HIN45" s="1167"/>
      <c r="HIO45" s="1168"/>
      <c r="HIP45" s="1168"/>
      <c r="HIQ45" s="1166"/>
      <c r="HIR45" s="1167"/>
      <c r="HIS45" s="1168"/>
      <c r="HIT45" s="1168"/>
      <c r="HIU45" s="1166"/>
      <c r="HIV45" s="1167"/>
      <c r="HIW45" s="1168"/>
      <c r="HIX45" s="1168"/>
      <c r="HIY45" s="1166"/>
      <c r="HIZ45" s="1167"/>
      <c r="HJA45" s="1168"/>
      <c r="HJB45" s="1168"/>
      <c r="HJC45" s="1166"/>
      <c r="HJD45" s="1167"/>
      <c r="HJE45" s="1168"/>
      <c r="HJF45" s="1168"/>
      <c r="HJG45" s="1166"/>
      <c r="HJH45" s="1167"/>
      <c r="HJI45" s="1168"/>
      <c r="HJJ45" s="1168"/>
      <c r="HJK45" s="1166"/>
      <c r="HJL45" s="1167"/>
      <c r="HJM45" s="1168"/>
      <c r="HJN45" s="1168"/>
      <c r="HJO45" s="1166"/>
      <c r="HJP45" s="1167"/>
      <c r="HJQ45" s="1168"/>
      <c r="HJR45" s="1168"/>
      <c r="HJS45" s="1166"/>
      <c r="HJT45" s="1167"/>
      <c r="HJU45" s="1168"/>
      <c r="HJV45" s="1168"/>
      <c r="HJW45" s="1166"/>
      <c r="HJX45" s="1167"/>
      <c r="HJY45" s="1168"/>
      <c r="HJZ45" s="1168"/>
      <c r="HKA45" s="1166"/>
      <c r="HKB45" s="1167"/>
      <c r="HKC45" s="1168"/>
      <c r="HKD45" s="1168"/>
      <c r="HKE45" s="1166"/>
      <c r="HKF45" s="1167"/>
      <c r="HKG45" s="1168"/>
      <c r="HKH45" s="1168"/>
      <c r="HKI45" s="1166"/>
      <c r="HKJ45" s="1167"/>
      <c r="HKK45" s="1168"/>
      <c r="HKL45" s="1168"/>
      <c r="HKM45" s="1166"/>
      <c r="HKN45" s="1167"/>
      <c r="HKO45" s="1168"/>
      <c r="HKP45" s="1168"/>
      <c r="HKQ45" s="1166"/>
      <c r="HKR45" s="1167"/>
      <c r="HKS45" s="1168"/>
      <c r="HKT45" s="1168"/>
      <c r="HKU45" s="1166"/>
      <c r="HKV45" s="1167"/>
      <c r="HKW45" s="1168"/>
      <c r="HKX45" s="1168"/>
      <c r="HKY45" s="1166"/>
      <c r="HKZ45" s="1167"/>
      <c r="HLA45" s="1168"/>
      <c r="HLB45" s="1168"/>
      <c r="HLC45" s="1166"/>
      <c r="HLD45" s="1167"/>
      <c r="HLE45" s="1168"/>
      <c r="HLF45" s="1168"/>
      <c r="HLG45" s="1166"/>
      <c r="HLH45" s="1167"/>
      <c r="HLI45" s="1168"/>
      <c r="HLJ45" s="1168"/>
      <c r="HLK45" s="1166"/>
      <c r="HLL45" s="1167"/>
      <c r="HLM45" s="1168"/>
      <c r="HLN45" s="1168"/>
      <c r="HLO45" s="1166"/>
      <c r="HLP45" s="1167"/>
      <c r="HLQ45" s="1168"/>
      <c r="HLR45" s="1168"/>
      <c r="HLS45" s="1166"/>
      <c r="HLT45" s="1167"/>
      <c r="HLU45" s="1168"/>
      <c r="HLV45" s="1168"/>
      <c r="HLW45" s="1166"/>
      <c r="HLX45" s="1167"/>
      <c r="HLY45" s="1168"/>
      <c r="HLZ45" s="1168"/>
      <c r="HMA45" s="1166"/>
      <c r="HMB45" s="1167"/>
      <c r="HMC45" s="1168"/>
      <c r="HMD45" s="1168"/>
      <c r="HME45" s="1166"/>
      <c r="HMF45" s="1167"/>
      <c r="HMG45" s="1168"/>
      <c r="HMH45" s="1168"/>
      <c r="HMI45" s="1166"/>
      <c r="HMJ45" s="1167"/>
      <c r="HMK45" s="1168"/>
      <c r="HML45" s="1168"/>
      <c r="HMM45" s="1166"/>
      <c r="HMN45" s="1167"/>
      <c r="HMO45" s="1168"/>
      <c r="HMP45" s="1168"/>
      <c r="HMQ45" s="1166"/>
      <c r="HMR45" s="1167"/>
      <c r="HMS45" s="1168"/>
      <c r="HMT45" s="1168"/>
      <c r="HMU45" s="1166"/>
      <c r="HMV45" s="1167"/>
      <c r="HMW45" s="1168"/>
      <c r="HMX45" s="1168"/>
      <c r="HMY45" s="1166"/>
      <c r="HMZ45" s="1167"/>
      <c r="HNA45" s="1168"/>
      <c r="HNB45" s="1168"/>
      <c r="HNC45" s="1166"/>
      <c r="HND45" s="1167"/>
      <c r="HNE45" s="1168"/>
      <c r="HNF45" s="1168"/>
      <c r="HNG45" s="1166"/>
      <c r="HNH45" s="1167"/>
      <c r="HNI45" s="1168"/>
      <c r="HNJ45" s="1168"/>
      <c r="HNK45" s="1166"/>
      <c r="HNL45" s="1167"/>
      <c r="HNM45" s="1168"/>
      <c r="HNN45" s="1168"/>
      <c r="HNO45" s="1166"/>
      <c r="HNP45" s="1167"/>
      <c r="HNQ45" s="1168"/>
      <c r="HNR45" s="1168"/>
      <c r="HNS45" s="1166"/>
      <c r="HNT45" s="1167"/>
      <c r="HNU45" s="1168"/>
      <c r="HNV45" s="1168"/>
      <c r="HNW45" s="1166"/>
      <c r="HNX45" s="1167"/>
      <c r="HNY45" s="1168"/>
      <c r="HNZ45" s="1168"/>
      <c r="HOA45" s="1166"/>
      <c r="HOB45" s="1167"/>
      <c r="HOC45" s="1168"/>
      <c r="HOD45" s="1168"/>
      <c r="HOE45" s="1166"/>
      <c r="HOF45" s="1167"/>
      <c r="HOG45" s="1168"/>
      <c r="HOH45" s="1168"/>
      <c r="HOI45" s="1166"/>
      <c r="HOJ45" s="1167"/>
      <c r="HOK45" s="1168"/>
      <c r="HOL45" s="1168"/>
      <c r="HOM45" s="1166"/>
      <c r="HON45" s="1167"/>
      <c r="HOO45" s="1168"/>
      <c r="HOP45" s="1168"/>
      <c r="HOQ45" s="1166"/>
      <c r="HOR45" s="1167"/>
      <c r="HOS45" s="1168"/>
      <c r="HOT45" s="1168"/>
      <c r="HOU45" s="1166"/>
      <c r="HOV45" s="1167"/>
      <c r="HOW45" s="1168"/>
      <c r="HOX45" s="1168"/>
      <c r="HOY45" s="1166"/>
      <c r="HOZ45" s="1167"/>
      <c r="HPA45" s="1168"/>
      <c r="HPB45" s="1168"/>
      <c r="HPC45" s="1166"/>
      <c r="HPD45" s="1167"/>
      <c r="HPE45" s="1168"/>
      <c r="HPF45" s="1168"/>
      <c r="HPG45" s="1166"/>
      <c r="HPH45" s="1167"/>
      <c r="HPI45" s="1168"/>
      <c r="HPJ45" s="1168"/>
      <c r="HPK45" s="1166"/>
      <c r="HPL45" s="1167"/>
      <c r="HPM45" s="1168"/>
      <c r="HPN45" s="1168"/>
      <c r="HPO45" s="1166"/>
      <c r="HPP45" s="1167"/>
      <c r="HPQ45" s="1168"/>
      <c r="HPR45" s="1168"/>
      <c r="HPS45" s="1166"/>
      <c r="HPT45" s="1167"/>
      <c r="HPU45" s="1168"/>
      <c r="HPV45" s="1168"/>
      <c r="HPW45" s="1166"/>
      <c r="HPX45" s="1167"/>
      <c r="HPY45" s="1168"/>
      <c r="HPZ45" s="1168"/>
      <c r="HQA45" s="1166"/>
      <c r="HQB45" s="1167"/>
      <c r="HQC45" s="1168"/>
      <c r="HQD45" s="1168"/>
      <c r="HQE45" s="1166"/>
      <c r="HQF45" s="1167"/>
      <c r="HQG45" s="1168"/>
      <c r="HQH45" s="1168"/>
      <c r="HQI45" s="1166"/>
      <c r="HQJ45" s="1167"/>
      <c r="HQK45" s="1168"/>
      <c r="HQL45" s="1168"/>
      <c r="HQM45" s="1166"/>
      <c r="HQN45" s="1167"/>
      <c r="HQO45" s="1168"/>
      <c r="HQP45" s="1168"/>
      <c r="HQQ45" s="1166"/>
      <c r="HQR45" s="1167"/>
      <c r="HQS45" s="1168"/>
      <c r="HQT45" s="1168"/>
      <c r="HQU45" s="1166"/>
      <c r="HQV45" s="1167"/>
      <c r="HQW45" s="1168"/>
      <c r="HQX45" s="1168"/>
      <c r="HQY45" s="1166"/>
      <c r="HQZ45" s="1167"/>
      <c r="HRA45" s="1168"/>
      <c r="HRB45" s="1168"/>
      <c r="HRC45" s="1166"/>
      <c r="HRD45" s="1167"/>
      <c r="HRE45" s="1168"/>
      <c r="HRF45" s="1168"/>
      <c r="HRG45" s="1166"/>
      <c r="HRH45" s="1167"/>
      <c r="HRI45" s="1168"/>
      <c r="HRJ45" s="1168"/>
      <c r="HRK45" s="1166"/>
      <c r="HRL45" s="1167"/>
      <c r="HRM45" s="1168"/>
      <c r="HRN45" s="1168"/>
      <c r="HRO45" s="1166"/>
      <c r="HRP45" s="1167"/>
      <c r="HRQ45" s="1168"/>
      <c r="HRR45" s="1168"/>
      <c r="HRS45" s="1166"/>
      <c r="HRT45" s="1167"/>
      <c r="HRU45" s="1168"/>
      <c r="HRV45" s="1168"/>
      <c r="HRW45" s="1166"/>
      <c r="HRX45" s="1167"/>
      <c r="HRY45" s="1168"/>
      <c r="HRZ45" s="1168"/>
      <c r="HSA45" s="1166"/>
      <c r="HSB45" s="1167"/>
      <c r="HSC45" s="1168"/>
      <c r="HSD45" s="1168"/>
      <c r="HSE45" s="1166"/>
      <c r="HSF45" s="1167"/>
      <c r="HSG45" s="1168"/>
      <c r="HSH45" s="1168"/>
      <c r="HSI45" s="1166"/>
      <c r="HSJ45" s="1167"/>
      <c r="HSK45" s="1168"/>
      <c r="HSL45" s="1168"/>
      <c r="HSM45" s="1166"/>
      <c r="HSN45" s="1167"/>
      <c r="HSO45" s="1168"/>
      <c r="HSP45" s="1168"/>
      <c r="HSQ45" s="1166"/>
      <c r="HSR45" s="1167"/>
      <c r="HSS45" s="1168"/>
      <c r="HST45" s="1168"/>
      <c r="HSU45" s="1166"/>
      <c r="HSV45" s="1167"/>
      <c r="HSW45" s="1168"/>
      <c r="HSX45" s="1168"/>
      <c r="HSY45" s="1166"/>
      <c r="HSZ45" s="1167"/>
      <c r="HTA45" s="1168"/>
      <c r="HTB45" s="1168"/>
      <c r="HTC45" s="1166"/>
      <c r="HTD45" s="1167"/>
      <c r="HTE45" s="1168"/>
      <c r="HTF45" s="1168"/>
      <c r="HTG45" s="1166"/>
      <c r="HTH45" s="1167"/>
      <c r="HTI45" s="1168"/>
      <c r="HTJ45" s="1168"/>
      <c r="HTK45" s="1166"/>
      <c r="HTL45" s="1167"/>
      <c r="HTM45" s="1168"/>
      <c r="HTN45" s="1168"/>
      <c r="HTO45" s="1166"/>
      <c r="HTP45" s="1167"/>
      <c r="HTQ45" s="1168"/>
      <c r="HTR45" s="1168"/>
      <c r="HTS45" s="1166"/>
      <c r="HTT45" s="1167"/>
      <c r="HTU45" s="1168"/>
      <c r="HTV45" s="1168"/>
      <c r="HTW45" s="1166"/>
      <c r="HTX45" s="1167"/>
      <c r="HTY45" s="1168"/>
      <c r="HTZ45" s="1168"/>
      <c r="HUA45" s="1166"/>
      <c r="HUB45" s="1167"/>
      <c r="HUC45" s="1168"/>
      <c r="HUD45" s="1168"/>
      <c r="HUE45" s="1166"/>
      <c r="HUF45" s="1167"/>
      <c r="HUG45" s="1168"/>
      <c r="HUH45" s="1168"/>
      <c r="HUI45" s="1166"/>
      <c r="HUJ45" s="1167"/>
      <c r="HUK45" s="1168"/>
      <c r="HUL45" s="1168"/>
      <c r="HUM45" s="1166"/>
      <c r="HUN45" s="1167"/>
      <c r="HUO45" s="1168"/>
      <c r="HUP45" s="1168"/>
      <c r="HUQ45" s="1166"/>
      <c r="HUR45" s="1167"/>
      <c r="HUS45" s="1168"/>
      <c r="HUT45" s="1168"/>
      <c r="HUU45" s="1166"/>
      <c r="HUV45" s="1167"/>
      <c r="HUW45" s="1168"/>
      <c r="HUX45" s="1168"/>
      <c r="HUY45" s="1166"/>
      <c r="HUZ45" s="1167"/>
      <c r="HVA45" s="1168"/>
      <c r="HVB45" s="1168"/>
      <c r="HVC45" s="1166"/>
      <c r="HVD45" s="1167"/>
      <c r="HVE45" s="1168"/>
      <c r="HVF45" s="1168"/>
      <c r="HVG45" s="1166"/>
      <c r="HVH45" s="1167"/>
      <c r="HVI45" s="1168"/>
      <c r="HVJ45" s="1168"/>
      <c r="HVK45" s="1166"/>
      <c r="HVL45" s="1167"/>
      <c r="HVM45" s="1168"/>
      <c r="HVN45" s="1168"/>
      <c r="HVO45" s="1166"/>
      <c r="HVP45" s="1167"/>
      <c r="HVQ45" s="1168"/>
      <c r="HVR45" s="1168"/>
      <c r="HVS45" s="1166"/>
      <c r="HVT45" s="1167"/>
      <c r="HVU45" s="1168"/>
      <c r="HVV45" s="1168"/>
      <c r="HVW45" s="1166"/>
      <c r="HVX45" s="1167"/>
      <c r="HVY45" s="1168"/>
      <c r="HVZ45" s="1168"/>
      <c r="HWA45" s="1166"/>
      <c r="HWB45" s="1167"/>
      <c r="HWC45" s="1168"/>
      <c r="HWD45" s="1168"/>
      <c r="HWE45" s="1166"/>
      <c r="HWF45" s="1167"/>
      <c r="HWG45" s="1168"/>
      <c r="HWH45" s="1168"/>
      <c r="HWI45" s="1166"/>
      <c r="HWJ45" s="1167"/>
      <c r="HWK45" s="1168"/>
      <c r="HWL45" s="1168"/>
      <c r="HWM45" s="1166"/>
      <c r="HWN45" s="1167"/>
      <c r="HWO45" s="1168"/>
      <c r="HWP45" s="1168"/>
      <c r="HWQ45" s="1166"/>
      <c r="HWR45" s="1167"/>
      <c r="HWS45" s="1168"/>
      <c r="HWT45" s="1168"/>
      <c r="HWU45" s="1166"/>
      <c r="HWV45" s="1167"/>
      <c r="HWW45" s="1168"/>
      <c r="HWX45" s="1168"/>
      <c r="HWY45" s="1166"/>
      <c r="HWZ45" s="1167"/>
      <c r="HXA45" s="1168"/>
      <c r="HXB45" s="1168"/>
      <c r="HXC45" s="1166"/>
      <c r="HXD45" s="1167"/>
      <c r="HXE45" s="1168"/>
      <c r="HXF45" s="1168"/>
      <c r="HXG45" s="1166"/>
      <c r="HXH45" s="1167"/>
      <c r="HXI45" s="1168"/>
      <c r="HXJ45" s="1168"/>
      <c r="HXK45" s="1166"/>
      <c r="HXL45" s="1167"/>
      <c r="HXM45" s="1168"/>
      <c r="HXN45" s="1168"/>
      <c r="HXO45" s="1166"/>
      <c r="HXP45" s="1167"/>
      <c r="HXQ45" s="1168"/>
      <c r="HXR45" s="1168"/>
      <c r="HXS45" s="1166"/>
      <c r="HXT45" s="1167"/>
      <c r="HXU45" s="1168"/>
      <c r="HXV45" s="1168"/>
      <c r="HXW45" s="1166"/>
      <c r="HXX45" s="1167"/>
      <c r="HXY45" s="1168"/>
      <c r="HXZ45" s="1168"/>
      <c r="HYA45" s="1166"/>
      <c r="HYB45" s="1167"/>
      <c r="HYC45" s="1168"/>
      <c r="HYD45" s="1168"/>
      <c r="HYE45" s="1166"/>
      <c r="HYF45" s="1167"/>
      <c r="HYG45" s="1168"/>
      <c r="HYH45" s="1168"/>
      <c r="HYI45" s="1166"/>
      <c r="HYJ45" s="1167"/>
      <c r="HYK45" s="1168"/>
      <c r="HYL45" s="1168"/>
      <c r="HYM45" s="1166"/>
      <c r="HYN45" s="1167"/>
      <c r="HYO45" s="1168"/>
      <c r="HYP45" s="1168"/>
      <c r="HYQ45" s="1166"/>
      <c r="HYR45" s="1167"/>
      <c r="HYS45" s="1168"/>
      <c r="HYT45" s="1168"/>
      <c r="HYU45" s="1166"/>
      <c r="HYV45" s="1167"/>
      <c r="HYW45" s="1168"/>
      <c r="HYX45" s="1168"/>
      <c r="HYY45" s="1166"/>
      <c r="HYZ45" s="1167"/>
      <c r="HZA45" s="1168"/>
      <c r="HZB45" s="1168"/>
      <c r="HZC45" s="1166"/>
      <c r="HZD45" s="1167"/>
      <c r="HZE45" s="1168"/>
      <c r="HZF45" s="1168"/>
      <c r="HZG45" s="1166"/>
      <c r="HZH45" s="1167"/>
      <c r="HZI45" s="1168"/>
      <c r="HZJ45" s="1168"/>
      <c r="HZK45" s="1166"/>
      <c r="HZL45" s="1167"/>
      <c r="HZM45" s="1168"/>
      <c r="HZN45" s="1168"/>
      <c r="HZO45" s="1166"/>
      <c r="HZP45" s="1167"/>
      <c r="HZQ45" s="1168"/>
      <c r="HZR45" s="1168"/>
      <c r="HZS45" s="1166"/>
      <c r="HZT45" s="1167"/>
      <c r="HZU45" s="1168"/>
      <c r="HZV45" s="1168"/>
      <c r="HZW45" s="1166"/>
      <c r="HZX45" s="1167"/>
      <c r="HZY45" s="1168"/>
      <c r="HZZ45" s="1168"/>
      <c r="IAA45" s="1166"/>
      <c r="IAB45" s="1167"/>
      <c r="IAC45" s="1168"/>
      <c r="IAD45" s="1168"/>
      <c r="IAE45" s="1166"/>
      <c r="IAF45" s="1167"/>
      <c r="IAG45" s="1168"/>
      <c r="IAH45" s="1168"/>
      <c r="IAI45" s="1166"/>
      <c r="IAJ45" s="1167"/>
      <c r="IAK45" s="1168"/>
      <c r="IAL45" s="1168"/>
      <c r="IAM45" s="1166"/>
      <c r="IAN45" s="1167"/>
      <c r="IAO45" s="1168"/>
      <c r="IAP45" s="1168"/>
      <c r="IAQ45" s="1166"/>
      <c r="IAR45" s="1167"/>
      <c r="IAS45" s="1168"/>
      <c r="IAT45" s="1168"/>
      <c r="IAU45" s="1166"/>
      <c r="IAV45" s="1167"/>
      <c r="IAW45" s="1168"/>
      <c r="IAX45" s="1168"/>
      <c r="IAY45" s="1166"/>
      <c r="IAZ45" s="1167"/>
      <c r="IBA45" s="1168"/>
      <c r="IBB45" s="1168"/>
      <c r="IBC45" s="1166"/>
      <c r="IBD45" s="1167"/>
      <c r="IBE45" s="1168"/>
      <c r="IBF45" s="1168"/>
      <c r="IBG45" s="1166"/>
      <c r="IBH45" s="1167"/>
      <c r="IBI45" s="1168"/>
      <c r="IBJ45" s="1168"/>
      <c r="IBK45" s="1166"/>
      <c r="IBL45" s="1167"/>
      <c r="IBM45" s="1168"/>
      <c r="IBN45" s="1168"/>
      <c r="IBO45" s="1166"/>
      <c r="IBP45" s="1167"/>
      <c r="IBQ45" s="1168"/>
      <c r="IBR45" s="1168"/>
      <c r="IBS45" s="1166"/>
      <c r="IBT45" s="1167"/>
      <c r="IBU45" s="1168"/>
      <c r="IBV45" s="1168"/>
      <c r="IBW45" s="1166"/>
      <c r="IBX45" s="1167"/>
      <c r="IBY45" s="1168"/>
      <c r="IBZ45" s="1168"/>
      <c r="ICA45" s="1166"/>
      <c r="ICB45" s="1167"/>
      <c r="ICC45" s="1168"/>
      <c r="ICD45" s="1168"/>
      <c r="ICE45" s="1166"/>
      <c r="ICF45" s="1167"/>
      <c r="ICG45" s="1168"/>
      <c r="ICH45" s="1168"/>
      <c r="ICI45" s="1166"/>
      <c r="ICJ45" s="1167"/>
      <c r="ICK45" s="1168"/>
      <c r="ICL45" s="1168"/>
      <c r="ICM45" s="1166"/>
      <c r="ICN45" s="1167"/>
      <c r="ICO45" s="1168"/>
      <c r="ICP45" s="1168"/>
      <c r="ICQ45" s="1166"/>
      <c r="ICR45" s="1167"/>
      <c r="ICS45" s="1168"/>
      <c r="ICT45" s="1168"/>
      <c r="ICU45" s="1166"/>
      <c r="ICV45" s="1167"/>
      <c r="ICW45" s="1168"/>
      <c r="ICX45" s="1168"/>
      <c r="ICY45" s="1166"/>
      <c r="ICZ45" s="1167"/>
      <c r="IDA45" s="1168"/>
      <c r="IDB45" s="1168"/>
      <c r="IDC45" s="1166"/>
      <c r="IDD45" s="1167"/>
      <c r="IDE45" s="1168"/>
      <c r="IDF45" s="1168"/>
      <c r="IDG45" s="1166"/>
      <c r="IDH45" s="1167"/>
      <c r="IDI45" s="1168"/>
      <c r="IDJ45" s="1168"/>
      <c r="IDK45" s="1166"/>
      <c r="IDL45" s="1167"/>
      <c r="IDM45" s="1168"/>
      <c r="IDN45" s="1168"/>
      <c r="IDO45" s="1166"/>
      <c r="IDP45" s="1167"/>
      <c r="IDQ45" s="1168"/>
      <c r="IDR45" s="1168"/>
      <c r="IDS45" s="1166"/>
      <c r="IDT45" s="1167"/>
      <c r="IDU45" s="1168"/>
      <c r="IDV45" s="1168"/>
      <c r="IDW45" s="1166"/>
      <c r="IDX45" s="1167"/>
      <c r="IDY45" s="1168"/>
      <c r="IDZ45" s="1168"/>
      <c r="IEA45" s="1166"/>
      <c r="IEB45" s="1167"/>
      <c r="IEC45" s="1168"/>
      <c r="IED45" s="1168"/>
      <c r="IEE45" s="1166"/>
      <c r="IEF45" s="1167"/>
      <c r="IEG45" s="1168"/>
      <c r="IEH45" s="1168"/>
      <c r="IEI45" s="1166"/>
      <c r="IEJ45" s="1167"/>
      <c r="IEK45" s="1168"/>
      <c r="IEL45" s="1168"/>
      <c r="IEM45" s="1166"/>
      <c r="IEN45" s="1167"/>
      <c r="IEO45" s="1168"/>
      <c r="IEP45" s="1168"/>
      <c r="IEQ45" s="1166"/>
      <c r="IER45" s="1167"/>
      <c r="IES45" s="1168"/>
      <c r="IET45" s="1168"/>
      <c r="IEU45" s="1166"/>
      <c r="IEV45" s="1167"/>
      <c r="IEW45" s="1168"/>
      <c r="IEX45" s="1168"/>
      <c r="IEY45" s="1166"/>
      <c r="IEZ45" s="1167"/>
      <c r="IFA45" s="1168"/>
      <c r="IFB45" s="1168"/>
      <c r="IFC45" s="1166"/>
      <c r="IFD45" s="1167"/>
      <c r="IFE45" s="1168"/>
      <c r="IFF45" s="1168"/>
      <c r="IFG45" s="1166"/>
      <c r="IFH45" s="1167"/>
      <c r="IFI45" s="1168"/>
      <c r="IFJ45" s="1168"/>
      <c r="IFK45" s="1166"/>
      <c r="IFL45" s="1167"/>
      <c r="IFM45" s="1168"/>
      <c r="IFN45" s="1168"/>
      <c r="IFO45" s="1166"/>
      <c r="IFP45" s="1167"/>
      <c r="IFQ45" s="1168"/>
      <c r="IFR45" s="1168"/>
      <c r="IFS45" s="1166"/>
      <c r="IFT45" s="1167"/>
      <c r="IFU45" s="1168"/>
      <c r="IFV45" s="1168"/>
      <c r="IFW45" s="1166"/>
      <c r="IFX45" s="1167"/>
      <c r="IFY45" s="1168"/>
      <c r="IFZ45" s="1168"/>
      <c r="IGA45" s="1166"/>
      <c r="IGB45" s="1167"/>
      <c r="IGC45" s="1168"/>
      <c r="IGD45" s="1168"/>
      <c r="IGE45" s="1166"/>
      <c r="IGF45" s="1167"/>
      <c r="IGG45" s="1168"/>
      <c r="IGH45" s="1168"/>
      <c r="IGI45" s="1166"/>
      <c r="IGJ45" s="1167"/>
      <c r="IGK45" s="1168"/>
      <c r="IGL45" s="1168"/>
      <c r="IGM45" s="1166"/>
      <c r="IGN45" s="1167"/>
      <c r="IGO45" s="1168"/>
      <c r="IGP45" s="1168"/>
      <c r="IGQ45" s="1166"/>
      <c r="IGR45" s="1167"/>
      <c r="IGS45" s="1168"/>
      <c r="IGT45" s="1168"/>
      <c r="IGU45" s="1166"/>
      <c r="IGV45" s="1167"/>
      <c r="IGW45" s="1168"/>
      <c r="IGX45" s="1168"/>
      <c r="IGY45" s="1166"/>
      <c r="IGZ45" s="1167"/>
      <c r="IHA45" s="1168"/>
      <c r="IHB45" s="1168"/>
      <c r="IHC45" s="1166"/>
      <c r="IHD45" s="1167"/>
      <c r="IHE45" s="1168"/>
      <c r="IHF45" s="1168"/>
      <c r="IHG45" s="1166"/>
      <c r="IHH45" s="1167"/>
      <c r="IHI45" s="1168"/>
      <c r="IHJ45" s="1168"/>
      <c r="IHK45" s="1166"/>
      <c r="IHL45" s="1167"/>
      <c r="IHM45" s="1168"/>
      <c r="IHN45" s="1168"/>
      <c r="IHO45" s="1166"/>
      <c r="IHP45" s="1167"/>
      <c r="IHQ45" s="1168"/>
      <c r="IHR45" s="1168"/>
      <c r="IHS45" s="1166"/>
      <c r="IHT45" s="1167"/>
      <c r="IHU45" s="1168"/>
      <c r="IHV45" s="1168"/>
      <c r="IHW45" s="1166"/>
      <c r="IHX45" s="1167"/>
      <c r="IHY45" s="1168"/>
      <c r="IHZ45" s="1168"/>
      <c r="IIA45" s="1166"/>
      <c r="IIB45" s="1167"/>
      <c r="IIC45" s="1168"/>
      <c r="IID45" s="1168"/>
      <c r="IIE45" s="1166"/>
      <c r="IIF45" s="1167"/>
      <c r="IIG45" s="1168"/>
      <c r="IIH45" s="1168"/>
      <c r="III45" s="1166"/>
      <c r="IIJ45" s="1167"/>
      <c r="IIK45" s="1168"/>
      <c r="IIL45" s="1168"/>
      <c r="IIM45" s="1166"/>
      <c r="IIN45" s="1167"/>
      <c r="IIO45" s="1168"/>
      <c r="IIP45" s="1168"/>
      <c r="IIQ45" s="1166"/>
      <c r="IIR45" s="1167"/>
      <c r="IIS45" s="1168"/>
      <c r="IIT45" s="1168"/>
      <c r="IIU45" s="1166"/>
      <c r="IIV45" s="1167"/>
      <c r="IIW45" s="1168"/>
      <c r="IIX45" s="1168"/>
      <c r="IIY45" s="1166"/>
      <c r="IIZ45" s="1167"/>
      <c r="IJA45" s="1168"/>
      <c r="IJB45" s="1168"/>
      <c r="IJC45" s="1166"/>
      <c r="IJD45" s="1167"/>
      <c r="IJE45" s="1168"/>
      <c r="IJF45" s="1168"/>
      <c r="IJG45" s="1166"/>
      <c r="IJH45" s="1167"/>
      <c r="IJI45" s="1168"/>
      <c r="IJJ45" s="1168"/>
      <c r="IJK45" s="1166"/>
      <c r="IJL45" s="1167"/>
      <c r="IJM45" s="1168"/>
      <c r="IJN45" s="1168"/>
      <c r="IJO45" s="1166"/>
      <c r="IJP45" s="1167"/>
      <c r="IJQ45" s="1168"/>
      <c r="IJR45" s="1168"/>
      <c r="IJS45" s="1166"/>
      <c r="IJT45" s="1167"/>
      <c r="IJU45" s="1168"/>
      <c r="IJV45" s="1168"/>
      <c r="IJW45" s="1166"/>
      <c r="IJX45" s="1167"/>
      <c r="IJY45" s="1168"/>
      <c r="IJZ45" s="1168"/>
      <c r="IKA45" s="1166"/>
      <c r="IKB45" s="1167"/>
      <c r="IKC45" s="1168"/>
      <c r="IKD45" s="1168"/>
      <c r="IKE45" s="1166"/>
      <c r="IKF45" s="1167"/>
      <c r="IKG45" s="1168"/>
      <c r="IKH45" s="1168"/>
      <c r="IKI45" s="1166"/>
      <c r="IKJ45" s="1167"/>
      <c r="IKK45" s="1168"/>
      <c r="IKL45" s="1168"/>
      <c r="IKM45" s="1166"/>
      <c r="IKN45" s="1167"/>
      <c r="IKO45" s="1168"/>
      <c r="IKP45" s="1168"/>
      <c r="IKQ45" s="1166"/>
      <c r="IKR45" s="1167"/>
      <c r="IKS45" s="1168"/>
      <c r="IKT45" s="1168"/>
      <c r="IKU45" s="1166"/>
      <c r="IKV45" s="1167"/>
      <c r="IKW45" s="1168"/>
      <c r="IKX45" s="1168"/>
      <c r="IKY45" s="1166"/>
      <c r="IKZ45" s="1167"/>
      <c r="ILA45" s="1168"/>
      <c r="ILB45" s="1168"/>
      <c r="ILC45" s="1166"/>
      <c r="ILD45" s="1167"/>
      <c r="ILE45" s="1168"/>
      <c r="ILF45" s="1168"/>
      <c r="ILG45" s="1166"/>
      <c r="ILH45" s="1167"/>
      <c r="ILI45" s="1168"/>
      <c r="ILJ45" s="1168"/>
      <c r="ILK45" s="1166"/>
      <c r="ILL45" s="1167"/>
      <c r="ILM45" s="1168"/>
      <c r="ILN45" s="1168"/>
      <c r="ILO45" s="1166"/>
      <c r="ILP45" s="1167"/>
      <c r="ILQ45" s="1168"/>
      <c r="ILR45" s="1168"/>
      <c r="ILS45" s="1166"/>
      <c r="ILT45" s="1167"/>
      <c r="ILU45" s="1168"/>
      <c r="ILV45" s="1168"/>
      <c r="ILW45" s="1166"/>
      <c r="ILX45" s="1167"/>
      <c r="ILY45" s="1168"/>
      <c r="ILZ45" s="1168"/>
      <c r="IMA45" s="1166"/>
      <c r="IMB45" s="1167"/>
      <c r="IMC45" s="1168"/>
      <c r="IMD45" s="1168"/>
      <c r="IME45" s="1166"/>
      <c r="IMF45" s="1167"/>
      <c r="IMG45" s="1168"/>
      <c r="IMH45" s="1168"/>
      <c r="IMI45" s="1166"/>
      <c r="IMJ45" s="1167"/>
      <c r="IMK45" s="1168"/>
      <c r="IML45" s="1168"/>
      <c r="IMM45" s="1166"/>
      <c r="IMN45" s="1167"/>
      <c r="IMO45" s="1168"/>
      <c r="IMP45" s="1168"/>
      <c r="IMQ45" s="1166"/>
      <c r="IMR45" s="1167"/>
      <c r="IMS45" s="1168"/>
      <c r="IMT45" s="1168"/>
      <c r="IMU45" s="1166"/>
      <c r="IMV45" s="1167"/>
      <c r="IMW45" s="1168"/>
      <c r="IMX45" s="1168"/>
      <c r="IMY45" s="1166"/>
      <c r="IMZ45" s="1167"/>
      <c r="INA45" s="1168"/>
      <c r="INB45" s="1168"/>
      <c r="INC45" s="1166"/>
      <c r="IND45" s="1167"/>
      <c r="INE45" s="1168"/>
      <c r="INF45" s="1168"/>
      <c r="ING45" s="1166"/>
      <c r="INH45" s="1167"/>
      <c r="INI45" s="1168"/>
      <c r="INJ45" s="1168"/>
      <c r="INK45" s="1166"/>
      <c r="INL45" s="1167"/>
      <c r="INM45" s="1168"/>
      <c r="INN45" s="1168"/>
      <c r="INO45" s="1166"/>
      <c r="INP45" s="1167"/>
      <c r="INQ45" s="1168"/>
      <c r="INR45" s="1168"/>
      <c r="INS45" s="1166"/>
      <c r="INT45" s="1167"/>
      <c r="INU45" s="1168"/>
      <c r="INV45" s="1168"/>
      <c r="INW45" s="1166"/>
      <c r="INX45" s="1167"/>
      <c r="INY45" s="1168"/>
      <c r="INZ45" s="1168"/>
      <c r="IOA45" s="1166"/>
      <c r="IOB45" s="1167"/>
      <c r="IOC45" s="1168"/>
      <c r="IOD45" s="1168"/>
      <c r="IOE45" s="1166"/>
      <c r="IOF45" s="1167"/>
      <c r="IOG45" s="1168"/>
      <c r="IOH45" s="1168"/>
      <c r="IOI45" s="1166"/>
      <c r="IOJ45" s="1167"/>
      <c r="IOK45" s="1168"/>
      <c r="IOL45" s="1168"/>
      <c r="IOM45" s="1166"/>
      <c r="ION45" s="1167"/>
      <c r="IOO45" s="1168"/>
      <c r="IOP45" s="1168"/>
      <c r="IOQ45" s="1166"/>
      <c r="IOR45" s="1167"/>
      <c r="IOS45" s="1168"/>
      <c r="IOT45" s="1168"/>
      <c r="IOU45" s="1166"/>
      <c r="IOV45" s="1167"/>
      <c r="IOW45" s="1168"/>
      <c r="IOX45" s="1168"/>
      <c r="IOY45" s="1166"/>
      <c r="IOZ45" s="1167"/>
      <c r="IPA45" s="1168"/>
      <c r="IPB45" s="1168"/>
      <c r="IPC45" s="1166"/>
      <c r="IPD45" s="1167"/>
      <c r="IPE45" s="1168"/>
      <c r="IPF45" s="1168"/>
      <c r="IPG45" s="1166"/>
      <c r="IPH45" s="1167"/>
      <c r="IPI45" s="1168"/>
      <c r="IPJ45" s="1168"/>
      <c r="IPK45" s="1166"/>
      <c r="IPL45" s="1167"/>
      <c r="IPM45" s="1168"/>
      <c r="IPN45" s="1168"/>
      <c r="IPO45" s="1166"/>
      <c r="IPP45" s="1167"/>
      <c r="IPQ45" s="1168"/>
      <c r="IPR45" s="1168"/>
      <c r="IPS45" s="1166"/>
      <c r="IPT45" s="1167"/>
      <c r="IPU45" s="1168"/>
      <c r="IPV45" s="1168"/>
      <c r="IPW45" s="1166"/>
      <c r="IPX45" s="1167"/>
      <c r="IPY45" s="1168"/>
      <c r="IPZ45" s="1168"/>
      <c r="IQA45" s="1166"/>
      <c r="IQB45" s="1167"/>
      <c r="IQC45" s="1168"/>
      <c r="IQD45" s="1168"/>
      <c r="IQE45" s="1166"/>
      <c r="IQF45" s="1167"/>
      <c r="IQG45" s="1168"/>
      <c r="IQH45" s="1168"/>
      <c r="IQI45" s="1166"/>
      <c r="IQJ45" s="1167"/>
      <c r="IQK45" s="1168"/>
      <c r="IQL45" s="1168"/>
      <c r="IQM45" s="1166"/>
      <c r="IQN45" s="1167"/>
      <c r="IQO45" s="1168"/>
      <c r="IQP45" s="1168"/>
      <c r="IQQ45" s="1166"/>
      <c r="IQR45" s="1167"/>
      <c r="IQS45" s="1168"/>
      <c r="IQT45" s="1168"/>
      <c r="IQU45" s="1166"/>
      <c r="IQV45" s="1167"/>
      <c r="IQW45" s="1168"/>
      <c r="IQX45" s="1168"/>
      <c r="IQY45" s="1166"/>
      <c r="IQZ45" s="1167"/>
      <c r="IRA45" s="1168"/>
      <c r="IRB45" s="1168"/>
      <c r="IRC45" s="1166"/>
      <c r="IRD45" s="1167"/>
      <c r="IRE45" s="1168"/>
      <c r="IRF45" s="1168"/>
      <c r="IRG45" s="1166"/>
      <c r="IRH45" s="1167"/>
      <c r="IRI45" s="1168"/>
      <c r="IRJ45" s="1168"/>
      <c r="IRK45" s="1166"/>
      <c r="IRL45" s="1167"/>
      <c r="IRM45" s="1168"/>
      <c r="IRN45" s="1168"/>
      <c r="IRO45" s="1166"/>
      <c r="IRP45" s="1167"/>
      <c r="IRQ45" s="1168"/>
      <c r="IRR45" s="1168"/>
      <c r="IRS45" s="1166"/>
      <c r="IRT45" s="1167"/>
      <c r="IRU45" s="1168"/>
      <c r="IRV45" s="1168"/>
      <c r="IRW45" s="1166"/>
      <c r="IRX45" s="1167"/>
      <c r="IRY45" s="1168"/>
      <c r="IRZ45" s="1168"/>
      <c r="ISA45" s="1166"/>
      <c r="ISB45" s="1167"/>
      <c r="ISC45" s="1168"/>
      <c r="ISD45" s="1168"/>
      <c r="ISE45" s="1166"/>
      <c r="ISF45" s="1167"/>
      <c r="ISG45" s="1168"/>
      <c r="ISH45" s="1168"/>
      <c r="ISI45" s="1166"/>
      <c r="ISJ45" s="1167"/>
      <c r="ISK45" s="1168"/>
      <c r="ISL45" s="1168"/>
      <c r="ISM45" s="1166"/>
      <c r="ISN45" s="1167"/>
      <c r="ISO45" s="1168"/>
      <c r="ISP45" s="1168"/>
      <c r="ISQ45" s="1166"/>
      <c r="ISR45" s="1167"/>
      <c r="ISS45" s="1168"/>
      <c r="IST45" s="1168"/>
      <c r="ISU45" s="1166"/>
      <c r="ISV45" s="1167"/>
      <c r="ISW45" s="1168"/>
      <c r="ISX45" s="1168"/>
      <c r="ISY45" s="1166"/>
      <c r="ISZ45" s="1167"/>
      <c r="ITA45" s="1168"/>
      <c r="ITB45" s="1168"/>
      <c r="ITC45" s="1166"/>
      <c r="ITD45" s="1167"/>
      <c r="ITE45" s="1168"/>
      <c r="ITF45" s="1168"/>
      <c r="ITG45" s="1166"/>
      <c r="ITH45" s="1167"/>
      <c r="ITI45" s="1168"/>
      <c r="ITJ45" s="1168"/>
      <c r="ITK45" s="1166"/>
      <c r="ITL45" s="1167"/>
      <c r="ITM45" s="1168"/>
      <c r="ITN45" s="1168"/>
      <c r="ITO45" s="1166"/>
      <c r="ITP45" s="1167"/>
      <c r="ITQ45" s="1168"/>
      <c r="ITR45" s="1168"/>
      <c r="ITS45" s="1166"/>
      <c r="ITT45" s="1167"/>
      <c r="ITU45" s="1168"/>
      <c r="ITV45" s="1168"/>
      <c r="ITW45" s="1166"/>
      <c r="ITX45" s="1167"/>
      <c r="ITY45" s="1168"/>
      <c r="ITZ45" s="1168"/>
      <c r="IUA45" s="1166"/>
      <c r="IUB45" s="1167"/>
      <c r="IUC45" s="1168"/>
      <c r="IUD45" s="1168"/>
      <c r="IUE45" s="1166"/>
      <c r="IUF45" s="1167"/>
      <c r="IUG45" s="1168"/>
      <c r="IUH45" s="1168"/>
      <c r="IUI45" s="1166"/>
      <c r="IUJ45" s="1167"/>
      <c r="IUK45" s="1168"/>
      <c r="IUL45" s="1168"/>
      <c r="IUM45" s="1166"/>
      <c r="IUN45" s="1167"/>
      <c r="IUO45" s="1168"/>
      <c r="IUP45" s="1168"/>
      <c r="IUQ45" s="1166"/>
      <c r="IUR45" s="1167"/>
      <c r="IUS45" s="1168"/>
      <c r="IUT45" s="1168"/>
      <c r="IUU45" s="1166"/>
      <c r="IUV45" s="1167"/>
      <c r="IUW45" s="1168"/>
      <c r="IUX45" s="1168"/>
      <c r="IUY45" s="1166"/>
      <c r="IUZ45" s="1167"/>
      <c r="IVA45" s="1168"/>
      <c r="IVB45" s="1168"/>
      <c r="IVC45" s="1166"/>
      <c r="IVD45" s="1167"/>
      <c r="IVE45" s="1168"/>
      <c r="IVF45" s="1168"/>
      <c r="IVG45" s="1166"/>
      <c r="IVH45" s="1167"/>
      <c r="IVI45" s="1168"/>
      <c r="IVJ45" s="1168"/>
      <c r="IVK45" s="1166"/>
      <c r="IVL45" s="1167"/>
      <c r="IVM45" s="1168"/>
      <c r="IVN45" s="1168"/>
      <c r="IVO45" s="1166"/>
      <c r="IVP45" s="1167"/>
      <c r="IVQ45" s="1168"/>
      <c r="IVR45" s="1168"/>
      <c r="IVS45" s="1166"/>
      <c r="IVT45" s="1167"/>
      <c r="IVU45" s="1168"/>
      <c r="IVV45" s="1168"/>
      <c r="IVW45" s="1166"/>
      <c r="IVX45" s="1167"/>
      <c r="IVY45" s="1168"/>
      <c r="IVZ45" s="1168"/>
      <c r="IWA45" s="1166"/>
      <c r="IWB45" s="1167"/>
      <c r="IWC45" s="1168"/>
      <c r="IWD45" s="1168"/>
      <c r="IWE45" s="1166"/>
      <c r="IWF45" s="1167"/>
      <c r="IWG45" s="1168"/>
      <c r="IWH45" s="1168"/>
      <c r="IWI45" s="1166"/>
      <c r="IWJ45" s="1167"/>
      <c r="IWK45" s="1168"/>
      <c r="IWL45" s="1168"/>
      <c r="IWM45" s="1166"/>
      <c r="IWN45" s="1167"/>
      <c r="IWO45" s="1168"/>
      <c r="IWP45" s="1168"/>
      <c r="IWQ45" s="1166"/>
      <c r="IWR45" s="1167"/>
      <c r="IWS45" s="1168"/>
      <c r="IWT45" s="1168"/>
      <c r="IWU45" s="1166"/>
      <c r="IWV45" s="1167"/>
      <c r="IWW45" s="1168"/>
      <c r="IWX45" s="1168"/>
      <c r="IWY45" s="1166"/>
      <c r="IWZ45" s="1167"/>
      <c r="IXA45" s="1168"/>
      <c r="IXB45" s="1168"/>
      <c r="IXC45" s="1166"/>
      <c r="IXD45" s="1167"/>
      <c r="IXE45" s="1168"/>
      <c r="IXF45" s="1168"/>
      <c r="IXG45" s="1166"/>
      <c r="IXH45" s="1167"/>
      <c r="IXI45" s="1168"/>
      <c r="IXJ45" s="1168"/>
      <c r="IXK45" s="1166"/>
      <c r="IXL45" s="1167"/>
      <c r="IXM45" s="1168"/>
      <c r="IXN45" s="1168"/>
      <c r="IXO45" s="1166"/>
      <c r="IXP45" s="1167"/>
      <c r="IXQ45" s="1168"/>
      <c r="IXR45" s="1168"/>
      <c r="IXS45" s="1166"/>
      <c r="IXT45" s="1167"/>
      <c r="IXU45" s="1168"/>
      <c r="IXV45" s="1168"/>
      <c r="IXW45" s="1166"/>
      <c r="IXX45" s="1167"/>
      <c r="IXY45" s="1168"/>
      <c r="IXZ45" s="1168"/>
      <c r="IYA45" s="1166"/>
      <c r="IYB45" s="1167"/>
      <c r="IYC45" s="1168"/>
      <c r="IYD45" s="1168"/>
      <c r="IYE45" s="1166"/>
      <c r="IYF45" s="1167"/>
      <c r="IYG45" s="1168"/>
      <c r="IYH45" s="1168"/>
      <c r="IYI45" s="1166"/>
      <c r="IYJ45" s="1167"/>
      <c r="IYK45" s="1168"/>
      <c r="IYL45" s="1168"/>
      <c r="IYM45" s="1166"/>
      <c r="IYN45" s="1167"/>
      <c r="IYO45" s="1168"/>
      <c r="IYP45" s="1168"/>
      <c r="IYQ45" s="1166"/>
      <c r="IYR45" s="1167"/>
      <c r="IYS45" s="1168"/>
      <c r="IYT45" s="1168"/>
      <c r="IYU45" s="1166"/>
      <c r="IYV45" s="1167"/>
      <c r="IYW45" s="1168"/>
      <c r="IYX45" s="1168"/>
      <c r="IYY45" s="1166"/>
      <c r="IYZ45" s="1167"/>
      <c r="IZA45" s="1168"/>
      <c r="IZB45" s="1168"/>
      <c r="IZC45" s="1166"/>
      <c r="IZD45" s="1167"/>
      <c r="IZE45" s="1168"/>
      <c r="IZF45" s="1168"/>
      <c r="IZG45" s="1166"/>
      <c r="IZH45" s="1167"/>
      <c r="IZI45" s="1168"/>
      <c r="IZJ45" s="1168"/>
      <c r="IZK45" s="1166"/>
      <c r="IZL45" s="1167"/>
      <c r="IZM45" s="1168"/>
      <c r="IZN45" s="1168"/>
      <c r="IZO45" s="1166"/>
      <c r="IZP45" s="1167"/>
      <c r="IZQ45" s="1168"/>
      <c r="IZR45" s="1168"/>
      <c r="IZS45" s="1166"/>
      <c r="IZT45" s="1167"/>
      <c r="IZU45" s="1168"/>
      <c r="IZV45" s="1168"/>
      <c r="IZW45" s="1166"/>
      <c r="IZX45" s="1167"/>
      <c r="IZY45" s="1168"/>
      <c r="IZZ45" s="1168"/>
      <c r="JAA45" s="1166"/>
      <c r="JAB45" s="1167"/>
      <c r="JAC45" s="1168"/>
      <c r="JAD45" s="1168"/>
      <c r="JAE45" s="1166"/>
      <c r="JAF45" s="1167"/>
      <c r="JAG45" s="1168"/>
      <c r="JAH45" s="1168"/>
      <c r="JAI45" s="1166"/>
      <c r="JAJ45" s="1167"/>
      <c r="JAK45" s="1168"/>
      <c r="JAL45" s="1168"/>
      <c r="JAM45" s="1166"/>
      <c r="JAN45" s="1167"/>
      <c r="JAO45" s="1168"/>
      <c r="JAP45" s="1168"/>
      <c r="JAQ45" s="1166"/>
      <c r="JAR45" s="1167"/>
      <c r="JAS45" s="1168"/>
      <c r="JAT45" s="1168"/>
      <c r="JAU45" s="1166"/>
      <c r="JAV45" s="1167"/>
      <c r="JAW45" s="1168"/>
      <c r="JAX45" s="1168"/>
      <c r="JAY45" s="1166"/>
      <c r="JAZ45" s="1167"/>
      <c r="JBA45" s="1168"/>
      <c r="JBB45" s="1168"/>
      <c r="JBC45" s="1166"/>
      <c r="JBD45" s="1167"/>
      <c r="JBE45" s="1168"/>
      <c r="JBF45" s="1168"/>
      <c r="JBG45" s="1166"/>
      <c r="JBH45" s="1167"/>
      <c r="JBI45" s="1168"/>
      <c r="JBJ45" s="1168"/>
      <c r="JBK45" s="1166"/>
      <c r="JBL45" s="1167"/>
      <c r="JBM45" s="1168"/>
      <c r="JBN45" s="1168"/>
      <c r="JBO45" s="1166"/>
      <c r="JBP45" s="1167"/>
      <c r="JBQ45" s="1168"/>
      <c r="JBR45" s="1168"/>
      <c r="JBS45" s="1166"/>
      <c r="JBT45" s="1167"/>
      <c r="JBU45" s="1168"/>
      <c r="JBV45" s="1168"/>
      <c r="JBW45" s="1166"/>
      <c r="JBX45" s="1167"/>
      <c r="JBY45" s="1168"/>
      <c r="JBZ45" s="1168"/>
      <c r="JCA45" s="1166"/>
      <c r="JCB45" s="1167"/>
      <c r="JCC45" s="1168"/>
      <c r="JCD45" s="1168"/>
      <c r="JCE45" s="1166"/>
      <c r="JCF45" s="1167"/>
      <c r="JCG45" s="1168"/>
      <c r="JCH45" s="1168"/>
      <c r="JCI45" s="1166"/>
      <c r="JCJ45" s="1167"/>
      <c r="JCK45" s="1168"/>
      <c r="JCL45" s="1168"/>
      <c r="JCM45" s="1166"/>
      <c r="JCN45" s="1167"/>
      <c r="JCO45" s="1168"/>
      <c r="JCP45" s="1168"/>
      <c r="JCQ45" s="1166"/>
      <c r="JCR45" s="1167"/>
      <c r="JCS45" s="1168"/>
      <c r="JCT45" s="1168"/>
      <c r="JCU45" s="1166"/>
      <c r="JCV45" s="1167"/>
      <c r="JCW45" s="1168"/>
      <c r="JCX45" s="1168"/>
      <c r="JCY45" s="1166"/>
      <c r="JCZ45" s="1167"/>
      <c r="JDA45" s="1168"/>
      <c r="JDB45" s="1168"/>
      <c r="JDC45" s="1166"/>
      <c r="JDD45" s="1167"/>
      <c r="JDE45" s="1168"/>
      <c r="JDF45" s="1168"/>
      <c r="JDG45" s="1166"/>
      <c r="JDH45" s="1167"/>
      <c r="JDI45" s="1168"/>
      <c r="JDJ45" s="1168"/>
      <c r="JDK45" s="1166"/>
      <c r="JDL45" s="1167"/>
      <c r="JDM45" s="1168"/>
      <c r="JDN45" s="1168"/>
      <c r="JDO45" s="1166"/>
      <c r="JDP45" s="1167"/>
      <c r="JDQ45" s="1168"/>
      <c r="JDR45" s="1168"/>
      <c r="JDS45" s="1166"/>
      <c r="JDT45" s="1167"/>
      <c r="JDU45" s="1168"/>
      <c r="JDV45" s="1168"/>
      <c r="JDW45" s="1166"/>
      <c r="JDX45" s="1167"/>
      <c r="JDY45" s="1168"/>
      <c r="JDZ45" s="1168"/>
      <c r="JEA45" s="1166"/>
      <c r="JEB45" s="1167"/>
      <c r="JEC45" s="1168"/>
      <c r="JED45" s="1168"/>
      <c r="JEE45" s="1166"/>
      <c r="JEF45" s="1167"/>
      <c r="JEG45" s="1168"/>
      <c r="JEH45" s="1168"/>
      <c r="JEI45" s="1166"/>
      <c r="JEJ45" s="1167"/>
      <c r="JEK45" s="1168"/>
      <c r="JEL45" s="1168"/>
      <c r="JEM45" s="1166"/>
      <c r="JEN45" s="1167"/>
      <c r="JEO45" s="1168"/>
      <c r="JEP45" s="1168"/>
      <c r="JEQ45" s="1166"/>
      <c r="JER45" s="1167"/>
      <c r="JES45" s="1168"/>
      <c r="JET45" s="1168"/>
      <c r="JEU45" s="1166"/>
      <c r="JEV45" s="1167"/>
      <c r="JEW45" s="1168"/>
      <c r="JEX45" s="1168"/>
      <c r="JEY45" s="1166"/>
      <c r="JEZ45" s="1167"/>
      <c r="JFA45" s="1168"/>
      <c r="JFB45" s="1168"/>
      <c r="JFC45" s="1166"/>
      <c r="JFD45" s="1167"/>
      <c r="JFE45" s="1168"/>
      <c r="JFF45" s="1168"/>
      <c r="JFG45" s="1166"/>
      <c r="JFH45" s="1167"/>
      <c r="JFI45" s="1168"/>
      <c r="JFJ45" s="1168"/>
      <c r="JFK45" s="1166"/>
      <c r="JFL45" s="1167"/>
      <c r="JFM45" s="1168"/>
      <c r="JFN45" s="1168"/>
      <c r="JFO45" s="1166"/>
      <c r="JFP45" s="1167"/>
      <c r="JFQ45" s="1168"/>
      <c r="JFR45" s="1168"/>
      <c r="JFS45" s="1166"/>
      <c r="JFT45" s="1167"/>
      <c r="JFU45" s="1168"/>
      <c r="JFV45" s="1168"/>
      <c r="JFW45" s="1166"/>
      <c r="JFX45" s="1167"/>
      <c r="JFY45" s="1168"/>
      <c r="JFZ45" s="1168"/>
      <c r="JGA45" s="1166"/>
      <c r="JGB45" s="1167"/>
      <c r="JGC45" s="1168"/>
      <c r="JGD45" s="1168"/>
      <c r="JGE45" s="1166"/>
      <c r="JGF45" s="1167"/>
      <c r="JGG45" s="1168"/>
      <c r="JGH45" s="1168"/>
      <c r="JGI45" s="1166"/>
      <c r="JGJ45" s="1167"/>
      <c r="JGK45" s="1168"/>
      <c r="JGL45" s="1168"/>
      <c r="JGM45" s="1166"/>
      <c r="JGN45" s="1167"/>
      <c r="JGO45" s="1168"/>
      <c r="JGP45" s="1168"/>
      <c r="JGQ45" s="1166"/>
      <c r="JGR45" s="1167"/>
      <c r="JGS45" s="1168"/>
      <c r="JGT45" s="1168"/>
      <c r="JGU45" s="1166"/>
      <c r="JGV45" s="1167"/>
      <c r="JGW45" s="1168"/>
      <c r="JGX45" s="1168"/>
      <c r="JGY45" s="1166"/>
      <c r="JGZ45" s="1167"/>
      <c r="JHA45" s="1168"/>
      <c r="JHB45" s="1168"/>
      <c r="JHC45" s="1166"/>
      <c r="JHD45" s="1167"/>
      <c r="JHE45" s="1168"/>
      <c r="JHF45" s="1168"/>
      <c r="JHG45" s="1166"/>
      <c r="JHH45" s="1167"/>
      <c r="JHI45" s="1168"/>
      <c r="JHJ45" s="1168"/>
      <c r="JHK45" s="1166"/>
      <c r="JHL45" s="1167"/>
      <c r="JHM45" s="1168"/>
      <c r="JHN45" s="1168"/>
      <c r="JHO45" s="1166"/>
      <c r="JHP45" s="1167"/>
      <c r="JHQ45" s="1168"/>
      <c r="JHR45" s="1168"/>
      <c r="JHS45" s="1166"/>
      <c r="JHT45" s="1167"/>
      <c r="JHU45" s="1168"/>
      <c r="JHV45" s="1168"/>
      <c r="JHW45" s="1166"/>
      <c r="JHX45" s="1167"/>
      <c r="JHY45" s="1168"/>
      <c r="JHZ45" s="1168"/>
      <c r="JIA45" s="1166"/>
      <c r="JIB45" s="1167"/>
      <c r="JIC45" s="1168"/>
      <c r="JID45" s="1168"/>
      <c r="JIE45" s="1166"/>
      <c r="JIF45" s="1167"/>
      <c r="JIG45" s="1168"/>
      <c r="JIH45" s="1168"/>
      <c r="JII45" s="1166"/>
      <c r="JIJ45" s="1167"/>
      <c r="JIK45" s="1168"/>
      <c r="JIL45" s="1168"/>
      <c r="JIM45" s="1166"/>
      <c r="JIN45" s="1167"/>
      <c r="JIO45" s="1168"/>
      <c r="JIP45" s="1168"/>
      <c r="JIQ45" s="1166"/>
      <c r="JIR45" s="1167"/>
      <c r="JIS45" s="1168"/>
      <c r="JIT45" s="1168"/>
      <c r="JIU45" s="1166"/>
      <c r="JIV45" s="1167"/>
      <c r="JIW45" s="1168"/>
      <c r="JIX45" s="1168"/>
      <c r="JIY45" s="1166"/>
      <c r="JIZ45" s="1167"/>
      <c r="JJA45" s="1168"/>
      <c r="JJB45" s="1168"/>
      <c r="JJC45" s="1166"/>
      <c r="JJD45" s="1167"/>
      <c r="JJE45" s="1168"/>
      <c r="JJF45" s="1168"/>
      <c r="JJG45" s="1166"/>
      <c r="JJH45" s="1167"/>
      <c r="JJI45" s="1168"/>
      <c r="JJJ45" s="1168"/>
      <c r="JJK45" s="1166"/>
      <c r="JJL45" s="1167"/>
      <c r="JJM45" s="1168"/>
      <c r="JJN45" s="1168"/>
      <c r="JJO45" s="1166"/>
      <c r="JJP45" s="1167"/>
      <c r="JJQ45" s="1168"/>
      <c r="JJR45" s="1168"/>
      <c r="JJS45" s="1166"/>
      <c r="JJT45" s="1167"/>
      <c r="JJU45" s="1168"/>
      <c r="JJV45" s="1168"/>
      <c r="JJW45" s="1166"/>
      <c r="JJX45" s="1167"/>
      <c r="JJY45" s="1168"/>
      <c r="JJZ45" s="1168"/>
      <c r="JKA45" s="1166"/>
      <c r="JKB45" s="1167"/>
      <c r="JKC45" s="1168"/>
      <c r="JKD45" s="1168"/>
      <c r="JKE45" s="1166"/>
      <c r="JKF45" s="1167"/>
      <c r="JKG45" s="1168"/>
      <c r="JKH45" s="1168"/>
      <c r="JKI45" s="1166"/>
      <c r="JKJ45" s="1167"/>
      <c r="JKK45" s="1168"/>
      <c r="JKL45" s="1168"/>
      <c r="JKM45" s="1166"/>
      <c r="JKN45" s="1167"/>
      <c r="JKO45" s="1168"/>
      <c r="JKP45" s="1168"/>
      <c r="JKQ45" s="1166"/>
      <c r="JKR45" s="1167"/>
      <c r="JKS45" s="1168"/>
      <c r="JKT45" s="1168"/>
      <c r="JKU45" s="1166"/>
      <c r="JKV45" s="1167"/>
      <c r="JKW45" s="1168"/>
      <c r="JKX45" s="1168"/>
      <c r="JKY45" s="1166"/>
      <c r="JKZ45" s="1167"/>
      <c r="JLA45" s="1168"/>
      <c r="JLB45" s="1168"/>
      <c r="JLC45" s="1166"/>
      <c r="JLD45" s="1167"/>
      <c r="JLE45" s="1168"/>
      <c r="JLF45" s="1168"/>
      <c r="JLG45" s="1166"/>
      <c r="JLH45" s="1167"/>
      <c r="JLI45" s="1168"/>
      <c r="JLJ45" s="1168"/>
      <c r="JLK45" s="1166"/>
      <c r="JLL45" s="1167"/>
      <c r="JLM45" s="1168"/>
      <c r="JLN45" s="1168"/>
      <c r="JLO45" s="1166"/>
      <c r="JLP45" s="1167"/>
      <c r="JLQ45" s="1168"/>
      <c r="JLR45" s="1168"/>
      <c r="JLS45" s="1166"/>
      <c r="JLT45" s="1167"/>
      <c r="JLU45" s="1168"/>
      <c r="JLV45" s="1168"/>
      <c r="JLW45" s="1166"/>
      <c r="JLX45" s="1167"/>
      <c r="JLY45" s="1168"/>
      <c r="JLZ45" s="1168"/>
      <c r="JMA45" s="1166"/>
      <c r="JMB45" s="1167"/>
      <c r="JMC45" s="1168"/>
      <c r="JMD45" s="1168"/>
      <c r="JME45" s="1166"/>
      <c r="JMF45" s="1167"/>
      <c r="JMG45" s="1168"/>
      <c r="JMH45" s="1168"/>
      <c r="JMI45" s="1166"/>
      <c r="JMJ45" s="1167"/>
      <c r="JMK45" s="1168"/>
      <c r="JML45" s="1168"/>
      <c r="JMM45" s="1166"/>
      <c r="JMN45" s="1167"/>
      <c r="JMO45" s="1168"/>
      <c r="JMP45" s="1168"/>
      <c r="JMQ45" s="1166"/>
      <c r="JMR45" s="1167"/>
      <c r="JMS45" s="1168"/>
      <c r="JMT45" s="1168"/>
      <c r="JMU45" s="1166"/>
      <c r="JMV45" s="1167"/>
      <c r="JMW45" s="1168"/>
      <c r="JMX45" s="1168"/>
      <c r="JMY45" s="1166"/>
      <c r="JMZ45" s="1167"/>
      <c r="JNA45" s="1168"/>
      <c r="JNB45" s="1168"/>
      <c r="JNC45" s="1166"/>
      <c r="JND45" s="1167"/>
      <c r="JNE45" s="1168"/>
      <c r="JNF45" s="1168"/>
      <c r="JNG45" s="1166"/>
      <c r="JNH45" s="1167"/>
      <c r="JNI45" s="1168"/>
      <c r="JNJ45" s="1168"/>
      <c r="JNK45" s="1166"/>
      <c r="JNL45" s="1167"/>
      <c r="JNM45" s="1168"/>
      <c r="JNN45" s="1168"/>
      <c r="JNO45" s="1166"/>
      <c r="JNP45" s="1167"/>
      <c r="JNQ45" s="1168"/>
      <c r="JNR45" s="1168"/>
      <c r="JNS45" s="1166"/>
      <c r="JNT45" s="1167"/>
      <c r="JNU45" s="1168"/>
      <c r="JNV45" s="1168"/>
      <c r="JNW45" s="1166"/>
      <c r="JNX45" s="1167"/>
      <c r="JNY45" s="1168"/>
      <c r="JNZ45" s="1168"/>
      <c r="JOA45" s="1166"/>
      <c r="JOB45" s="1167"/>
      <c r="JOC45" s="1168"/>
      <c r="JOD45" s="1168"/>
      <c r="JOE45" s="1166"/>
      <c r="JOF45" s="1167"/>
      <c r="JOG45" s="1168"/>
      <c r="JOH45" s="1168"/>
      <c r="JOI45" s="1166"/>
      <c r="JOJ45" s="1167"/>
      <c r="JOK45" s="1168"/>
      <c r="JOL45" s="1168"/>
      <c r="JOM45" s="1166"/>
      <c r="JON45" s="1167"/>
      <c r="JOO45" s="1168"/>
      <c r="JOP45" s="1168"/>
      <c r="JOQ45" s="1166"/>
      <c r="JOR45" s="1167"/>
      <c r="JOS45" s="1168"/>
      <c r="JOT45" s="1168"/>
      <c r="JOU45" s="1166"/>
      <c r="JOV45" s="1167"/>
      <c r="JOW45" s="1168"/>
      <c r="JOX45" s="1168"/>
      <c r="JOY45" s="1166"/>
      <c r="JOZ45" s="1167"/>
      <c r="JPA45" s="1168"/>
      <c r="JPB45" s="1168"/>
      <c r="JPC45" s="1166"/>
      <c r="JPD45" s="1167"/>
      <c r="JPE45" s="1168"/>
      <c r="JPF45" s="1168"/>
      <c r="JPG45" s="1166"/>
      <c r="JPH45" s="1167"/>
      <c r="JPI45" s="1168"/>
      <c r="JPJ45" s="1168"/>
      <c r="JPK45" s="1166"/>
      <c r="JPL45" s="1167"/>
      <c r="JPM45" s="1168"/>
      <c r="JPN45" s="1168"/>
      <c r="JPO45" s="1166"/>
      <c r="JPP45" s="1167"/>
      <c r="JPQ45" s="1168"/>
      <c r="JPR45" s="1168"/>
      <c r="JPS45" s="1166"/>
      <c r="JPT45" s="1167"/>
      <c r="JPU45" s="1168"/>
      <c r="JPV45" s="1168"/>
      <c r="JPW45" s="1166"/>
      <c r="JPX45" s="1167"/>
      <c r="JPY45" s="1168"/>
      <c r="JPZ45" s="1168"/>
      <c r="JQA45" s="1166"/>
      <c r="JQB45" s="1167"/>
      <c r="JQC45" s="1168"/>
      <c r="JQD45" s="1168"/>
      <c r="JQE45" s="1166"/>
      <c r="JQF45" s="1167"/>
      <c r="JQG45" s="1168"/>
      <c r="JQH45" s="1168"/>
      <c r="JQI45" s="1166"/>
      <c r="JQJ45" s="1167"/>
      <c r="JQK45" s="1168"/>
      <c r="JQL45" s="1168"/>
      <c r="JQM45" s="1166"/>
      <c r="JQN45" s="1167"/>
      <c r="JQO45" s="1168"/>
      <c r="JQP45" s="1168"/>
      <c r="JQQ45" s="1166"/>
      <c r="JQR45" s="1167"/>
      <c r="JQS45" s="1168"/>
      <c r="JQT45" s="1168"/>
      <c r="JQU45" s="1166"/>
      <c r="JQV45" s="1167"/>
      <c r="JQW45" s="1168"/>
      <c r="JQX45" s="1168"/>
      <c r="JQY45" s="1166"/>
      <c r="JQZ45" s="1167"/>
      <c r="JRA45" s="1168"/>
      <c r="JRB45" s="1168"/>
      <c r="JRC45" s="1166"/>
      <c r="JRD45" s="1167"/>
      <c r="JRE45" s="1168"/>
      <c r="JRF45" s="1168"/>
      <c r="JRG45" s="1166"/>
      <c r="JRH45" s="1167"/>
      <c r="JRI45" s="1168"/>
      <c r="JRJ45" s="1168"/>
      <c r="JRK45" s="1166"/>
      <c r="JRL45" s="1167"/>
      <c r="JRM45" s="1168"/>
      <c r="JRN45" s="1168"/>
      <c r="JRO45" s="1166"/>
      <c r="JRP45" s="1167"/>
      <c r="JRQ45" s="1168"/>
      <c r="JRR45" s="1168"/>
      <c r="JRS45" s="1166"/>
      <c r="JRT45" s="1167"/>
      <c r="JRU45" s="1168"/>
      <c r="JRV45" s="1168"/>
      <c r="JRW45" s="1166"/>
      <c r="JRX45" s="1167"/>
      <c r="JRY45" s="1168"/>
      <c r="JRZ45" s="1168"/>
      <c r="JSA45" s="1166"/>
      <c r="JSB45" s="1167"/>
      <c r="JSC45" s="1168"/>
      <c r="JSD45" s="1168"/>
      <c r="JSE45" s="1166"/>
      <c r="JSF45" s="1167"/>
      <c r="JSG45" s="1168"/>
      <c r="JSH45" s="1168"/>
      <c r="JSI45" s="1166"/>
      <c r="JSJ45" s="1167"/>
      <c r="JSK45" s="1168"/>
      <c r="JSL45" s="1168"/>
      <c r="JSM45" s="1166"/>
      <c r="JSN45" s="1167"/>
      <c r="JSO45" s="1168"/>
      <c r="JSP45" s="1168"/>
      <c r="JSQ45" s="1166"/>
      <c r="JSR45" s="1167"/>
      <c r="JSS45" s="1168"/>
      <c r="JST45" s="1168"/>
      <c r="JSU45" s="1166"/>
      <c r="JSV45" s="1167"/>
      <c r="JSW45" s="1168"/>
      <c r="JSX45" s="1168"/>
      <c r="JSY45" s="1166"/>
      <c r="JSZ45" s="1167"/>
      <c r="JTA45" s="1168"/>
      <c r="JTB45" s="1168"/>
      <c r="JTC45" s="1166"/>
      <c r="JTD45" s="1167"/>
      <c r="JTE45" s="1168"/>
      <c r="JTF45" s="1168"/>
      <c r="JTG45" s="1166"/>
      <c r="JTH45" s="1167"/>
      <c r="JTI45" s="1168"/>
      <c r="JTJ45" s="1168"/>
      <c r="JTK45" s="1166"/>
      <c r="JTL45" s="1167"/>
      <c r="JTM45" s="1168"/>
      <c r="JTN45" s="1168"/>
      <c r="JTO45" s="1166"/>
      <c r="JTP45" s="1167"/>
      <c r="JTQ45" s="1168"/>
      <c r="JTR45" s="1168"/>
      <c r="JTS45" s="1166"/>
      <c r="JTT45" s="1167"/>
      <c r="JTU45" s="1168"/>
      <c r="JTV45" s="1168"/>
      <c r="JTW45" s="1166"/>
      <c r="JTX45" s="1167"/>
      <c r="JTY45" s="1168"/>
      <c r="JTZ45" s="1168"/>
      <c r="JUA45" s="1166"/>
      <c r="JUB45" s="1167"/>
      <c r="JUC45" s="1168"/>
      <c r="JUD45" s="1168"/>
      <c r="JUE45" s="1166"/>
      <c r="JUF45" s="1167"/>
      <c r="JUG45" s="1168"/>
      <c r="JUH45" s="1168"/>
      <c r="JUI45" s="1166"/>
      <c r="JUJ45" s="1167"/>
      <c r="JUK45" s="1168"/>
      <c r="JUL45" s="1168"/>
      <c r="JUM45" s="1166"/>
      <c r="JUN45" s="1167"/>
      <c r="JUO45" s="1168"/>
      <c r="JUP45" s="1168"/>
      <c r="JUQ45" s="1166"/>
      <c r="JUR45" s="1167"/>
      <c r="JUS45" s="1168"/>
      <c r="JUT45" s="1168"/>
      <c r="JUU45" s="1166"/>
      <c r="JUV45" s="1167"/>
      <c r="JUW45" s="1168"/>
      <c r="JUX45" s="1168"/>
      <c r="JUY45" s="1166"/>
      <c r="JUZ45" s="1167"/>
      <c r="JVA45" s="1168"/>
      <c r="JVB45" s="1168"/>
      <c r="JVC45" s="1166"/>
      <c r="JVD45" s="1167"/>
      <c r="JVE45" s="1168"/>
      <c r="JVF45" s="1168"/>
      <c r="JVG45" s="1166"/>
      <c r="JVH45" s="1167"/>
      <c r="JVI45" s="1168"/>
      <c r="JVJ45" s="1168"/>
      <c r="JVK45" s="1166"/>
      <c r="JVL45" s="1167"/>
      <c r="JVM45" s="1168"/>
      <c r="JVN45" s="1168"/>
      <c r="JVO45" s="1166"/>
      <c r="JVP45" s="1167"/>
      <c r="JVQ45" s="1168"/>
      <c r="JVR45" s="1168"/>
      <c r="JVS45" s="1166"/>
      <c r="JVT45" s="1167"/>
      <c r="JVU45" s="1168"/>
      <c r="JVV45" s="1168"/>
      <c r="JVW45" s="1166"/>
      <c r="JVX45" s="1167"/>
      <c r="JVY45" s="1168"/>
      <c r="JVZ45" s="1168"/>
      <c r="JWA45" s="1166"/>
      <c r="JWB45" s="1167"/>
      <c r="JWC45" s="1168"/>
      <c r="JWD45" s="1168"/>
      <c r="JWE45" s="1166"/>
      <c r="JWF45" s="1167"/>
      <c r="JWG45" s="1168"/>
      <c r="JWH45" s="1168"/>
      <c r="JWI45" s="1166"/>
      <c r="JWJ45" s="1167"/>
      <c r="JWK45" s="1168"/>
      <c r="JWL45" s="1168"/>
      <c r="JWM45" s="1166"/>
      <c r="JWN45" s="1167"/>
      <c r="JWO45" s="1168"/>
      <c r="JWP45" s="1168"/>
      <c r="JWQ45" s="1166"/>
      <c r="JWR45" s="1167"/>
      <c r="JWS45" s="1168"/>
      <c r="JWT45" s="1168"/>
      <c r="JWU45" s="1166"/>
      <c r="JWV45" s="1167"/>
      <c r="JWW45" s="1168"/>
      <c r="JWX45" s="1168"/>
      <c r="JWY45" s="1166"/>
      <c r="JWZ45" s="1167"/>
      <c r="JXA45" s="1168"/>
      <c r="JXB45" s="1168"/>
      <c r="JXC45" s="1166"/>
      <c r="JXD45" s="1167"/>
      <c r="JXE45" s="1168"/>
      <c r="JXF45" s="1168"/>
      <c r="JXG45" s="1166"/>
      <c r="JXH45" s="1167"/>
      <c r="JXI45" s="1168"/>
      <c r="JXJ45" s="1168"/>
      <c r="JXK45" s="1166"/>
      <c r="JXL45" s="1167"/>
      <c r="JXM45" s="1168"/>
      <c r="JXN45" s="1168"/>
      <c r="JXO45" s="1166"/>
      <c r="JXP45" s="1167"/>
      <c r="JXQ45" s="1168"/>
      <c r="JXR45" s="1168"/>
      <c r="JXS45" s="1166"/>
      <c r="JXT45" s="1167"/>
      <c r="JXU45" s="1168"/>
      <c r="JXV45" s="1168"/>
      <c r="JXW45" s="1166"/>
      <c r="JXX45" s="1167"/>
      <c r="JXY45" s="1168"/>
      <c r="JXZ45" s="1168"/>
      <c r="JYA45" s="1166"/>
      <c r="JYB45" s="1167"/>
      <c r="JYC45" s="1168"/>
      <c r="JYD45" s="1168"/>
      <c r="JYE45" s="1166"/>
      <c r="JYF45" s="1167"/>
      <c r="JYG45" s="1168"/>
      <c r="JYH45" s="1168"/>
      <c r="JYI45" s="1166"/>
      <c r="JYJ45" s="1167"/>
      <c r="JYK45" s="1168"/>
      <c r="JYL45" s="1168"/>
      <c r="JYM45" s="1166"/>
      <c r="JYN45" s="1167"/>
      <c r="JYO45" s="1168"/>
      <c r="JYP45" s="1168"/>
      <c r="JYQ45" s="1166"/>
      <c r="JYR45" s="1167"/>
      <c r="JYS45" s="1168"/>
      <c r="JYT45" s="1168"/>
      <c r="JYU45" s="1166"/>
      <c r="JYV45" s="1167"/>
      <c r="JYW45" s="1168"/>
      <c r="JYX45" s="1168"/>
      <c r="JYY45" s="1166"/>
      <c r="JYZ45" s="1167"/>
      <c r="JZA45" s="1168"/>
      <c r="JZB45" s="1168"/>
      <c r="JZC45" s="1166"/>
      <c r="JZD45" s="1167"/>
      <c r="JZE45" s="1168"/>
      <c r="JZF45" s="1168"/>
      <c r="JZG45" s="1166"/>
      <c r="JZH45" s="1167"/>
      <c r="JZI45" s="1168"/>
      <c r="JZJ45" s="1168"/>
      <c r="JZK45" s="1166"/>
      <c r="JZL45" s="1167"/>
      <c r="JZM45" s="1168"/>
      <c r="JZN45" s="1168"/>
      <c r="JZO45" s="1166"/>
      <c r="JZP45" s="1167"/>
      <c r="JZQ45" s="1168"/>
      <c r="JZR45" s="1168"/>
      <c r="JZS45" s="1166"/>
      <c r="JZT45" s="1167"/>
      <c r="JZU45" s="1168"/>
      <c r="JZV45" s="1168"/>
      <c r="JZW45" s="1166"/>
      <c r="JZX45" s="1167"/>
      <c r="JZY45" s="1168"/>
      <c r="JZZ45" s="1168"/>
      <c r="KAA45" s="1166"/>
      <c r="KAB45" s="1167"/>
      <c r="KAC45" s="1168"/>
      <c r="KAD45" s="1168"/>
      <c r="KAE45" s="1166"/>
      <c r="KAF45" s="1167"/>
      <c r="KAG45" s="1168"/>
      <c r="KAH45" s="1168"/>
      <c r="KAI45" s="1166"/>
      <c r="KAJ45" s="1167"/>
      <c r="KAK45" s="1168"/>
      <c r="KAL45" s="1168"/>
      <c r="KAM45" s="1166"/>
      <c r="KAN45" s="1167"/>
      <c r="KAO45" s="1168"/>
      <c r="KAP45" s="1168"/>
      <c r="KAQ45" s="1166"/>
      <c r="KAR45" s="1167"/>
      <c r="KAS45" s="1168"/>
      <c r="KAT45" s="1168"/>
      <c r="KAU45" s="1166"/>
      <c r="KAV45" s="1167"/>
      <c r="KAW45" s="1168"/>
      <c r="KAX45" s="1168"/>
      <c r="KAY45" s="1166"/>
      <c r="KAZ45" s="1167"/>
      <c r="KBA45" s="1168"/>
      <c r="KBB45" s="1168"/>
      <c r="KBC45" s="1166"/>
      <c r="KBD45" s="1167"/>
      <c r="KBE45" s="1168"/>
      <c r="KBF45" s="1168"/>
      <c r="KBG45" s="1166"/>
      <c r="KBH45" s="1167"/>
      <c r="KBI45" s="1168"/>
      <c r="KBJ45" s="1168"/>
      <c r="KBK45" s="1166"/>
      <c r="KBL45" s="1167"/>
      <c r="KBM45" s="1168"/>
      <c r="KBN45" s="1168"/>
      <c r="KBO45" s="1166"/>
      <c r="KBP45" s="1167"/>
      <c r="KBQ45" s="1168"/>
      <c r="KBR45" s="1168"/>
      <c r="KBS45" s="1166"/>
      <c r="KBT45" s="1167"/>
      <c r="KBU45" s="1168"/>
      <c r="KBV45" s="1168"/>
      <c r="KBW45" s="1166"/>
      <c r="KBX45" s="1167"/>
      <c r="KBY45" s="1168"/>
      <c r="KBZ45" s="1168"/>
      <c r="KCA45" s="1166"/>
      <c r="KCB45" s="1167"/>
      <c r="KCC45" s="1168"/>
      <c r="KCD45" s="1168"/>
      <c r="KCE45" s="1166"/>
      <c r="KCF45" s="1167"/>
      <c r="KCG45" s="1168"/>
      <c r="KCH45" s="1168"/>
      <c r="KCI45" s="1166"/>
      <c r="KCJ45" s="1167"/>
      <c r="KCK45" s="1168"/>
      <c r="KCL45" s="1168"/>
      <c r="KCM45" s="1166"/>
      <c r="KCN45" s="1167"/>
      <c r="KCO45" s="1168"/>
      <c r="KCP45" s="1168"/>
      <c r="KCQ45" s="1166"/>
      <c r="KCR45" s="1167"/>
      <c r="KCS45" s="1168"/>
      <c r="KCT45" s="1168"/>
      <c r="KCU45" s="1166"/>
      <c r="KCV45" s="1167"/>
      <c r="KCW45" s="1168"/>
      <c r="KCX45" s="1168"/>
      <c r="KCY45" s="1166"/>
      <c r="KCZ45" s="1167"/>
      <c r="KDA45" s="1168"/>
      <c r="KDB45" s="1168"/>
      <c r="KDC45" s="1166"/>
      <c r="KDD45" s="1167"/>
      <c r="KDE45" s="1168"/>
      <c r="KDF45" s="1168"/>
      <c r="KDG45" s="1166"/>
      <c r="KDH45" s="1167"/>
      <c r="KDI45" s="1168"/>
      <c r="KDJ45" s="1168"/>
      <c r="KDK45" s="1166"/>
      <c r="KDL45" s="1167"/>
      <c r="KDM45" s="1168"/>
      <c r="KDN45" s="1168"/>
      <c r="KDO45" s="1166"/>
      <c r="KDP45" s="1167"/>
      <c r="KDQ45" s="1168"/>
      <c r="KDR45" s="1168"/>
      <c r="KDS45" s="1166"/>
      <c r="KDT45" s="1167"/>
      <c r="KDU45" s="1168"/>
      <c r="KDV45" s="1168"/>
      <c r="KDW45" s="1166"/>
      <c r="KDX45" s="1167"/>
      <c r="KDY45" s="1168"/>
      <c r="KDZ45" s="1168"/>
      <c r="KEA45" s="1166"/>
      <c r="KEB45" s="1167"/>
      <c r="KEC45" s="1168"/>
      <c r="KED45" s="1168"/>
      <c r="KEE45" s="1166"/>
      <c r="KEF45" s="1167"/>
      <c r="KEG45" s="1168"/>
      <c r="KEH45" s="1168"/>
      <c r="KEI45" s="1166"/>
      <c r="KEJ45" s="1167"/>
      <c r="KEK45" s="1168"/>
      <c r="KEL45" s="1168"/>
      <c r="KEM45" s="1166"/>
      <c r="KEN45" s="1167"/>
      <c r="KEO45" s="1168"/>
      <c r="KEP45" s="1168"/>
      <c r="KEQ45" s="1166"/>
      <c r="KER45" s="1167"/>
      <c r="KES45" s="1168"/>
      <c r="KET45" s="1168"/>
      <c r="KEU45" s="1166"/>
      <c r="KEV45" s="1167"/>
      <c r="KEW45" s="1168"/>
      <c r="KEX45" s="1168"/>
      <c r="KEY45" s="1166"/>
      <c r="KEZ45" s="1167"/>
      <c r="KFA45" s="1168"/>
      <c r="KFB45" s="1168"/>
      <c r="KFC45" s="1166"/>
      <c r="KFD45" s="1167"/>
      <c r="KFE45" s="1168"/>
      <c r="KFF45" s="1168"/>
      <c r="KFG45" s="1166"/>
      <c r="KFH45" s="1167"/>
      <c r="KFI45" s="1168"/>
      <c r="KFJ45" s="1168"/>
      <c r="KFK45" s="1166"/>
      <c r="KFL45" s="1167"/>
      <c r="KFM45" s="1168"/>
      <c r="KFN45" s="1168"/>
      <c r="KFO45" s="1166"/>
      <c r="KFP45" s="1167"/>
      <c r="KFQ45" s="1168"/>
      <c r="KFR45" s="1168"/>
      <c r="KFS45" s="1166"/>
      <c r="KFT45" s="1167"/>
      <c r="KFU45" s="1168"/>
      <c r="KFV45" s="1168"/>
      <c r="KFW45" s="1166"/>
      <c r="KFX45" s="1167"/>
      <c r="KFY45" s="1168"/>
      <c r="KFZ45" s="1168"/>
      <c r="KGA45" s="1166"/>
      <c r="KGB45" s="1167"/>
      <c r="KGC45" s="1168"/>
      <c r="KGD45" s="1168"/>
      <c r="KGE45" s="1166"/>
      <c r="KGF45" s="1167"/>
      <c r="KGG45" s="1168"/>
      <c r="KGH45" s="1168"/>
      <c r="KGI45" s="1166"/>
      <c r="KGJ45" s="1167"/>
      <c r="KGK45" s="1168"/>
      <c r="KGL45" s="1168"/>
      <c r="KGM45" s="1166"/>
      <c r="KGN45" s="1167"/>
      <c r="KGO45" s="1168"/>
      <c r="KGP45" s="1168"/>
      <c r="KGQ45" s="1166"/>
      <c r="KGR45" s="1167"/>
      <c r="KGS45" s="1168"/>
      <c r="KGT45" s="1168"/>
      <c r="KGU45" s="1166"/>
      <c r="KGV45" s="1167"/>
      <c r="KGW45" s="1168"/>
      <c r="KGX45" s="1168"/>
      <c r="KGY45" s="1166"/>
      <c r="KGZ45" s="1167"/>
      <c r="KHA45" s="1168"/>
      <c r="KHB45" s="1168"/>
      <c r="KHC45" s="1166"/>
      <c r="KHD45" s="1167"/>
      <c r="KHE45" s="1168"/>
      <c r="KHF45" s="1168"/>
      <c r="KHG45" s="1166"/>
      <c r="KHH45" s="1167"/>
      <c r="KHI45" s="1168"/>
      <c r="KHJ45" s="1168"/>
      <c r="KHK45" s="1166"/>
      <c r="KHL45" s="1167"/>
      <c r="KHM45" s="1168"/>
      <c r="KHN45" s="1168"/>
      <c r="KHO45" s="1166"/>
      <c r="KHP45" s="1167"/>
      <c r="KHQ45" s="1168"/>
      <c r="KHR45" s="1168"/>
      <c r="KHS45" s="1166"/>
      <c r="KHT45" s="1167"/>
      <c r="KHU45" s="1168"/>
      <c r="KHV45" s="1168"/>
      <c r="KHW45" s="1166"/>
      <c r="KHX45" s="1167"/>
      <c r="KHY45" s="1168"/>
      <c r="KHZ45" s="1168"/>
      <c r="KIA45" s="1166"/>
      <c r="KIB45" s="1167"/>
      <c r="KIC45" s="1168"/>
      <c r="KID45" s="1168"/>
      <c r="KIE45" s="1166"/>
      <c r="KIF45" s="1167"/>
      <c r="KIG45" s="1168"/>
      <c r="KIH45" s="1168"/>
      <c r="KII45" s="1166"/>
      <c r="KIJ45" s="1167"/>
      <c r="KIK45" s="1168"/>
      <c r="KIL45" s="1168"/>
      <c r="KIM45" s="1166"/>
      <c r="KIN45" s="1167"/>
      <c r="KIO45" s="1168"/>
      <c r="KIP45" s="1168"/>
      <c r="KIQ45" s="1166"/>
      <c r="KIR45" s="1167"/>
      <c r="KIS45" s="1168"/>
      <c r="KIT45" s="1168"/>
      <c r="KIU45" s="1166"/>
      <c r="KIV45" s="1167"/>
      <c r="KIW45" s="1168"/>
      <c r="KIX45" s="1168"/>
      <c r="KIY45" s="1166"/>
      <c r="KIZ45" s="1167"/>
      <c r="KJA45" s="1168"/>
      <c r="KJB45" s="1168"/>
      <c r="KJC45" s="1166"/>
      <c r="KJD45" s="1167"/>
      <c r="KJE45" s="1168"/>
      <c r="KJF45" s="1168"/>
      <c r="KJG45" s="1166"/>
      <c r="KJH45" s="1167"/>
      <c r="KJI45" s="1168"/>
      <c r="KJJ45" s="1168"/>
      <c r="KJK45" s="1166"/>
      <c r="KJL45" s="1167"/>
      <c r="KJM45" s="1168"/>
      <c r="KJN45" s="1168"/>
      <c r="KJO45" s="1166"/>
      <c r="KJP45" s="1167"/>
      <c r="KJQ45" s="1168"/>
      <c r="KJR45" s="1168"/>
      <c r="KJS45" s="1166"/>
      <c r="KJT45" s="1167"/>
      <c r="KJU45" s="1168"/>
      <c r="KJV45" s="1168"/>
      <c r="KJW45" s="1166"/>
      <c r="KJX45" s="1167"/>
      <c r="KJY45" s="1168"/>
      <c r="KJZ45" s="1168"/>
      <c r="KKA45" s="1166"/>
      <c r="KKB45" s="1167"/>
      <c r="KKC45" s="1168"/>
      <c r="KKD45" s="1168"/>
      <c r="KKE45" s="1166"/>
      <c r="KKF45" s="1167"/>
      <c r="KKG45" s="1168"/>
      <c r="KKH45" s="1168"/>
      <c r="KKI45" s="1166"/>
      <c r="KKJ45" s="1167"/>
      <c r="KKK45" s="1168"/>
      <c r="KKL45" s="1168"/>
      <c r="KKM45" s="1166"/>
      <c r="KKN45" s="1167"/>
      <c r="KKO45" s="1168"/>
      <c r="KKP45" s="1168"/>
      <c r="KKQ45" s="1166"/>
      <c r="KKR45" s="1167"/>
      <c r="KKS45" s="1168"/>
      <c r="KKT45" s="1168"/>
      <c r="KKU45" s="1166"/>
      <c r="KKV45" s="1167"/>
      <c r="KKW45" s="1168"/>
      <c r="KKX45" s="1168"/>
      <c r="KKY45" s="1166"/>
      <c r="KKZ45" s="1167"/>
      <c r="KLA45" s="1168"/>
      <c r="KLB45" s="1168"/>
      <c r="KLC45" s="1166"/>
      <c r="KLD45" s="1167"/>
      <c r="KLE45" s="1168"/>
      <c r="KLF45" s="1168"/>
      <c r="KLG45" s="1166"/>
      <c r="KLH45" s="1167"/>
      <c r="KLI45" s="1168"/>
      <c r="KLJ45" s="1168"/>
      <c r="KLK45" s="1166"/>
      <c r="KLL45" s="1167"/>
      <c r="KLM45" s="1168"/>
      <c r="KLN45" s="1168"/>
      <c r="KLO45" s="1166"/>
      <c r="KLP45" s="1167"/>
      <c r="KLQ45" s="1168"/>
      <c r="KLR45" s="1168"/>
      <c r="KLS45" s="1166"/>
      <c r="KLT45" s="1167"/>
      <c r="KLU45" s="1168"/>
      <c r="KLV45" s="1168"/>
      <c r="KLW45" s="1166"/>
      <c r="KLX45" s="1167"/>
      <c r="KLY45" s="1168"/>
      <c r="KLZ45" s="1168"/>
      <c r="KMA45" s="1166"/>
      <c r="KMB45" s="1167"/>
      <c r="KMC45" s="1168"/>
      <c r="KMD45" s="1168"/>
      <c r="KME45" s="1166"/>
      <c r="KMF45" s="1167"/>
      <c r="KMG45" s="1168"/>
      <c r="KMH45" s="1168"/>
      <c r="KMI45" s="1166"/>
      <c r="KMJ45" s="1167"/>
      <c r="KMK45" s="1168"/>
      <c r="KML45" s="1168"/>
      <c r="KMM45" s="1166"/>
      <c r="KMN45" s="1167"/>
      <c r="KMO45" s="1168"/>
      <c r="KMP45" s="1168"/>
      <c r="KMQ45" s="1166"/>
      <c r="KMR45" s="1167"/>
      <c r="KMS45" s="1168"/>
      <c r="KMT45" s="1168"/>
      <c r="KMU45" s="1166"/>
      <c r="KMV45" s="1167"/>
      <c r="KMW45" s="1168"/>
      <c r="KMX45" s="1168"/>
      <c r="KMY45" s="1166"/>
      <c r="KMZ45" s="1167"/>
      <c r="KNA45" s="1168"/>
      <c r="KNB45" s="1168"/>
      <c r="KNC45" s="1166"/>
      <c r="KND45" s="1167"/>
      <c r="KNE45" s="1168"/>
      <c r="KNF45" s="1168"/>
      <c r="KNG45" s="1166"/>
      <c r="KNH45" s="1167"/>
      <c r="KNI45" s="1168"/>
      <c r="KNJ45" s="1168"/>
      <c r="KNK45" s="1166"/>
      <c r="KNL45" s="1167"/>
      <c r="KNM45" s="1168"/>
      <c r="KNN45" s="1168"/>
      <c r="KNO45" s="1166"/>
      <c r="KNP45" s="1167"/>
      <c r="KNQ45" s="1168"/>
      <c r="KNR45" s="1168"/>
      <c r="KNS45" s="1166"/>
      <c r="KNT45" s="1167"/>
      <c r="KNU45" s="1168"/>
      <c r="KNV45" s="1168"/>
      <c r="KNW45" s="1166"/>
      <c r="KNX45" s="1167"/>
      <c r="KNY45" s="1168"/>
      <c r="KNZ45" s="1168"/>
      <c r="KOA45" s="1166"/>
      <c r="KOB45" s="1167"/>
      <c r="KOC45" s="1168"/>
      <c r="KOD45" s="1168"/>
      <c r="KOE45" s="1166"/>
      <c r="KOF45" s="1167"/>
      <c r="KOG45" s="1168"/>
      <c r="KOH45" s="1168"/>
      <c r="KOI45" s="1166"/>
      <c r="KOJ45" s="1167"/>
      <c r="KOK45" s="1168"/>
      <c r="KOL45" s="1168"/>
      <c r="KOM45" s="1166"/>
      <c r="KON45" s="1167"/>
      <c r="KOO45" s="1168"/>
      <c r="KOP45" s="1168"/>
      <c r="KOQ45" s="1166"/>
      <c r="KOR45" s="1167"/>
      <c r="KOS45" s="1168"/>
      <c r="KOT45" s="1168"/>
      <c r="KOU45" s="1166"/>
      <c r="KOV45" s="1167"/>
      <c r="KOW45" s="1168"/>
      <c r="KOX45" s="1168"/>
      <c r="KOY45" s="1166"/>
      <c r="KOZ45" s="1167"/>
      <c r="KPA45" s="1168"/>
      <c r="KPB45" s="1168"/>
      <c r="KPC45" s="1166"/>
      <c r="KPD45" s="1167"/>
      <c r="KPE45" s="1168"/>
      <c r="KPF45" s="1168"/>
      <c r="KPG45" s="1166"/>
      <c r="KPH45" s="1167"/>
      <c r="KPI45" s="1168"/>
      <c r="KPJ45" s="1168"/>
      <c r="KPK45" s="1166"/>
      <c r="KPL45" s="1167"/>
      <c r="KPM45" s="1168"/>
      <c r="KPN45" s="1168"/>
      <c r="KPO45" s="1166"/>
      <c r="KPP45" s="1167"/>
      <c r="KPQ45" s="1168"/>
      <c r="KPR45" s="1168"/>
      <c r="KPS45" s="1166"/>
      <c r="KPT45" s="1167"/>
      <c r="KPU45" s="1168"/>
      <c r="KPV45" s="1168"/>
      <c r="KPW45" s="1166"/>
      <c r="KPX45" s="1167"/>
      <c r="KPY45" s="1168"/>
      <c r="KPZ45" s="1168"/>
      <c r="KQA45" s="1166"/>
      <c r="KQB45" s="1167"/>
      <c r="KQC45" s="1168"/>
      <c r="KQD45" s="1168"/>
      <c r="KQE45" s="1166"/>
      <c r="KQF45" s="1167"/>
      <c r="KQG45" s="1168"/>
      <c r="KQH45" s="1168"/>
      <c r="KQI45" s="1166"/>
      <c r="KQJ45" s="1167"/>
      <c r="KQK45" s="1168"/>
      <c r="KQL45" s="1168"/>
      <c r="KQM45" s="1166"/>
      <c r="KQN45" s="1167"/>
      <c r="KQO45" s="1168"/>
      <c r="KQP45" s="1168"/>
      <c r="KQQ45" s="1166"/>
      <c r="KQR45" s="1167"/>
      <c r="KQS45" s="1168"/>
      <c r="KQT45" s="1168"/>
      <c r="KQU45" s="1166"/>
      <c r="KQV45" s="1167"/>
      <c r="KQW45" s="1168"/>
      <c r="KQX45" s="1168"/>
      <c r="KQY45" s="1166"/>
      <c r="KQZ45" s="1167"/>
      <c r="KRA45" s="1168"/>
      <c r="KRB45" s="1168"/>
      <c r="KRC45" s="1166"/>
      <c r="KRD45" s="1167"/>
      <c r="KRE45" s="1168"/>
      <c r="KRF45" s="1168"/>
      <c r="KRG45" s="1166"/>
      <c r="KRH45" s="1167"/>
      <c r="KRI45" s="1168"/>
      <c r="KRJ45" s="1168"/>
      <c r="KRK45" s="1166"/>
      <c r="KRL45" s="1167"/>
      <c r="KRM45" s="1168"/>
      <c r="KRN45" s="1168"/>
      <c r="KRO45" s="1166"/>
      <c r="KRP45" s="1167"/>
      <c r="KRQ45" s="1168"/>
      <c r="KRR45" s="1168"/>
      <c r="KRS45" s="1166"/>
      <c r="KRT45" s="1167"/>
      <c r="KRU45" s="1168"/>
      <c r="KRV45" s="1168"/>
      <c r="KRW45" s="1166"/>
      <c r="KRX45" s="1167"/>
      <c r="KRY45" s="1168"/>
      <c r="KRZ45" s="1168"/>
      <c r="KSA45" s="1166"/>
      <c r="KSB45" s="1167"/>
      <c r="KSC45" s="1168"/>
      <c r="KSD45" s="1168"/>
      <c r="KSE45" s="1166"/>
      <c r="KSF45" s="1167"/>
      <c r="KSG45" s="1168"/>
      <c r="KSH45" s="1168"/>
      <c r="KSI45" s="1166"/>
      <c r="KSJ45" s="1167"/>
      <c r="KSK45" s="1168"/>
      <c r="KSL45" s="1168"/>
      <c r="KSM45" s="1166"/>
      <c r="KSN45" s="1167"/>
      <c r="KSO45" s="1168"/>
      <c r="KSP45" s="1168"/>
      <c r="KSQ45" s="1166"/>
      <c r="KSR45" s="1167"/>
      <c r="KSS45" s="1168"/>
      <c r="KST45" s="1168"/>
      <c r="KSU45" s="1166"/>
      <c r="KSV45" s="1167"/>
      <c r="KSW45" s="1168"/>
      <c r="KSX45" s="1168"/>
      <c r="KSY45" s="1166"/>
      <c r="KSZ45" s="1167"/>
      <c r="KTA45" s="1168"/>
      <c r="KTB45" s="1168"/>
      <c r="KTC45" s="1166"/>
      <c r="KTD45" s="1167"/>
      <c r="KTE45" s="1168"/>
      <c r="KTF45" s="1168"/>
      <c r="KTG45" s="1166"/>
      <c r="KTH45" s="1167"/>
      <c r="KTI45" s="1168"/>
      <c r="KTJ45" s="1168"/>
      <c r="KTK45" s="1166"/>
      <c r="KTL45" s="1167"/>
      <c r="KTM45" s="1168"/>
      <c r="KTN45" s="1168"/>
      <c r="KTO45" s="1166"/>
      <c r="KTP45" s="1167"/>
      <c r="KTQ45" s="1168"/>
      <c r="KTR45" s="1168"/>
      <c r="KTS45" s="1166"/>
      <c r="KTT45" s="1167"/>
      <c r="KTU45" s="1168"/>
      <c r="KTV45" s="1168"/>
      <c r="KTW45" s="1166"/>
      <c r="KTX45" s="1167"/>
      <c r="KTY45" s="1168"/>
      <c r="KTZ45" s="1168"/>
      <c r="KUA45" s="1166"/>
      <c r="KUB45" s="1167"/>
      <c r="KUC45" s="1168"/>
      <c r="KUD45" s="1168"/>
      <c r="KUE45" s="1166"/>
      <c r="KUF45" s="1167"/>
      <c r="KUG45" s="1168"/>
      <c r="KUH45" s="1168"/>
      <c r="KUI45" s="1166"/>
      <c r="KUJ45" s="1167"/>
      <c r="KUK45" s="1168"/>
      <c r="KUL45" s="1168"/>
      <c r="KUM45" s="1166"/>
      <c r="KUN45" s="1167"/>
      <c r="KUO45" s="1168"/>
      <c r="KUP45" s="1168"/>
      <c r="KUQ45" s="1166"/>
      <c r="KUR45" s="1167"/>
      <c r="KUS45" s="1168"/>
      <c r="KUT45" s="1168"/>
      <c r="KUU45" s="1166"/>
      <c r="KUV45" s="1167"/>
      <c r="KUW45" s="1168"/>
      <c r="KUX45" s="1168"/>
      <c r="KUY45" s="1166"/>
      <c r="KUZ45" s="1167"/>
      <c r="KVA45" s="1168"/>
      <c r="KVB45" s="1168"/>
      <c r="KVC45" s="1166"/>
      <c r="KVD45" s="1167"/>
      <c r="KVE45" s="1168"/>
      <c r="KVF45" s="1168"/>
      <c r="KVG45" s="1166"/>
      <c r="KVH45" s="1167"/>
      <c r="KVI45" s="1168"/>
      <c r="KVJ45" s="1168"/>
      <c r="KVK45" s="1166"/>
      <c r="KVL45" s="1167"/>
      <c r="KVM45" s="1168"/>
      <c r="KVN45" s="1168"/>
      <c r="KVO45" s="1166"/>
      <c r="KVP45" s="1167"/>
      <c r="KVQ45" s="1168"/>
      <c r="KVR45" s="1168"/>
      <c r="KVS45" s="1166"/>
      <c r="KVT45" s="1167"/>
      <c r="KVU45" s="1168"/>
      <c r="KVV45" s="1168"/>
      <c r="KVW45" s="1166"/>
      <c r="KVX45" s="1167"/>
      <c r="KVY45" s="1168"/>
      <c r="KVZ45" s="1168"/>
      <c r="KWA45" s="1166"/>
      <c r="KWB45" s="1167"/>
      <c r="KWC45" s="1168"/>
      <c r="KWD45" s="1168"/>
      <c r="KWE45" s="1166"/>
      <c r="KWF45" s="1167"/>
      <c r="KWG45" s="1168"/>
      <c r="KWH45" s="1168"/>
      <c r="KWI45" s="1166"/>
      <c r="KWJ45" s="1167"/>
      <c r="KWK45" s="1168"/>
      <c r="KWL45" s="1168"/>
      <c r="KWM45" s="1166"/>
      <c r="KWN45" s="1167"/>
      <c r="KWO45" s="1168"/>
      <c r="KWP45" s="1168"/>
      <c r="KWQ45" s="1166"/>
      <c r="KWR45" s="1167"/>
      <c r="KWS45" s="1168"/>
      <c r="KWT45" s="1168"/>
      <c r="KWU45" s="1166"/>
      <c r="KWV45" s="1167"/>
      <c r="KWW45" s="1168"/>
      <c r="KWX45" s="1168"/>
      <c r="KWY45" s="1166"/>
      <c r="KWZ45" s="1167"/>
      <c r="KXA45" s="1168"/>
      <c r="KXB45" s="1168"/>
      <c r="KXC45" s="1166"/>
      <c r="KXD45" s="1167"/>
      <c r="KXE45" s="1168"/>
      <c r="KXF45" s="1168"/>
      <c r="KXG45" s="1166"/>
      <c r="KXH45" s="1167"/>
      <c r="KXI45" s="1168"/>
      <c r="KXJ45" s="1168"/>
      <c r="KXK45" s="1166"/>
      <c r="KXL45" s="1167"/>
      <c r="KXM45" s="1168"/>
      <c r="KXN45" s="1168"/>
      <c r="KXO45" s="1166"/>
      <c r="KXP45" s="1167"/>
      <c r="KXQ45" s="1168"/>
      <c r="KXR45" s="1168"/>
      <c r="KXS45" s="1166"/>
      <c r="KXT45" s="1167"/>
      <c r="KXU45" s="1168"/>
      <c r="KXV45" s="1168"/>
      <c r="KXW45" s="1166"/>
      <c r="KXX45" s="1167"/>
      <c r="KXY45" s="1168"/>
      <c r="KXZ45" s="1168"/>
      <c r="KYA45" s="1166"/>
      <c r="KYB45" s="1167"/>
      <c r="KYC45" s="1168"/>
      <c r="KYD45" s="1168"/>
      <c r="KYE45" s="1166"/>
      <c r="KYF45" s="1167"/>
      <c r="KYG45" s="1168"/>
      <c r="KYH45" s="1168"/>
      <c r="KYI45" s="1166"/>
      <c r="KYJ45" s="1167"/>
      <c r="KYK45" s="1168"/>
      <c r="KYL45" s="1168"/>
      <c r="KYM45" s="1166"/>
      <c r="KYN45" s="1167"/>
      <c r="KYO45" s="1168"/>
      <c r="KYP45" s="1168"/>
      <c r="KYQ45" s="1166"/>
      <c r="KYR45" s="1167"/>
      <c r="KYS45" s="1168"/>
      <c r="KYT45" s="1168"/>
      <c r="KYU45" s="1166"/>
      <c r="KYV45" s="1167"/>
      <c r="KYW45" s="1168"/>
      <c r="KYX45" s="1168"/>
      <c r="KYY45" s="1166"/>
      <c r="KYZ45" s="1167"/>
      <c r="KZA45" s="1168"/>
      <c r="KZB45" s="1168"/>
      <c r="KZC45" s="1166"/>
      <c r="KZD45" s="1167"/>
      <c r="KZE45" s="1168"/>
      <c r="KZF45" s="1168"/>
      <c r="KZG45" s="1166"/>
      <c r="KZH45" s="1167"/>
      <c r="KZI45" s="1168"/>
      <c r="KZJ45" s="1168"/>
      <c r="KZK45" s="1166"/>
      <c r="KZL45" s="1167"/>
      <c r="KZM45" s="1168"/>
      <c r="KZN45" s="1168"/>
      <c r="KZO45" s="1166"/>
      <c r="KZP45" s="1167"/>
      <c r="KZQ45" s="1168"/>
      <c r="KZR45" s="1168"/>
      <c r="KZS45" s="1166"/>
      <c r="KZT45" s="1167"/>
      <c r="KZU45" s="1168"/>
      <c r="KZV45" s="1168"/>
      <c r="KZW45" s="1166"/>
      <c r="KZX45" s="1167"/>
      <c r="KZY45" s="1168"/>
      <c r="KZZ45" s="1168"/>
      <c r="LAA45" s="1166"/>
      <c r="LAB45" s="1167"/>
      <c r="LAC45" s="1168"/>
      <c r="LAD45" s="1168"/>
      <c r="LAE45" s="1166"/>
      <c r="LAF45" s="1167"/>
      <c r="LAG45" s="1168"/>
      <c r="LAH45" s="1168"/>
      <c r="LAI45" s="1166"/>
      <c r="LAJ45" s="1167"/>
      <c r="LAK45" s="1168"/>
      <c r="LAL45" s="1168"/>
      <c r="LAM45" s="1166"/>
      <c r="LAN45" s="1167"/>
      <c r="LAO45" s="1168"/>
      <c r="LAP45" s="1168"/>
      <c r="LAQ45" s="1166"/>
      <c r="LAR45" s="1167"/>
      <c r="LAS45" s="1168"/>
      <c r="LAT45" s="1168"/>
      <c r="LAU45" s="1166"/>
      <c r="LAV45" s="1167"/>
      <c r="LAW45" s="1168"/>
      <c r="LAX45" s="1168"/>
      <c r="LAY45" s="1166"/>
      <c r="LAZ45" s="1167"/>
      <c r="LBA45" s="1168"/>
      <c r="LBB45" s="1168"/>
      <c r="LBC45" s="1166"/>
      <c r="LBD45" s="1167"/>
      <c r="LBE45" s="1168"/>
      <c r="LBF45" s="1168"/>
      <c r="LBG45" s="1166"/>
      <c r="LBH45" s="1167"/>
      <c r="LBI45" s="1168"/>
      <c r="LBJ45" s="1168"/>
      <c r="LBK45" s="1166"/>
      <c r="LBL45" s="1167"/>
      <c r="LBM45" s="1168"/>
      <c r="LBN45" s="1168"/>
      <c r="LBO45" s="1166"/>
      <c r="LBP45" s="1167"/>
      <c r="LBQ45" s="1168"/>
      <c r="LBR45" s="1168"/>
      <c r="LBS45" s="1166"/>
      <c r="LBT45" s="1167"/>
      <c r="LBU45" s="1168"/>
      <c r="LBV45" s="1168"/>
      <c r="LBW45" s="1166"/>
      <c r="LBX45" s="1167"/>
      <c r="LBY45" s="1168"/>
      <c r="LBZ45" s="1168"/>
      <c r="LCA45" s="1166"/>
      <c r="LCB45" s="1167"/>
      <c r="LCC45" s="1168"/>
      <c r="LCD45" s="1168"/>
      <c r="LCE45" s="1166"/>
      <c r="LCF45" s="1167"/>
      <c r="LCG45" s="1168"/>
      <c r="LCH45" s="1168"/>
      <c r="LCI45" s="1166"/>
      <c r="LCJ45" s="1167"/>
      <c r="LCK45" s="1168"/>
      <c r="LCL45" s="1168"/>
      <c r="LCM45" s="1166"/>
      <c r="LCN45" s="1167"/>
      <c r="LCO45" s="1168"/>
      <c r="LCP45" s="1168"/>
      <c r="LCQ45" s="1166"/>
      <c r="LCR45" s="1167"/>
      <c r="LCS45" s="1168"/>
      <c r="LCT45" s="1168"/>
      <c r="LCU45" s="1166"/>
      <c r="LCV45" s="1167"/>
      <c r="LCW45" s="1168"/>
      <c r="LCX45" s="1168"/>
      <c r="LCY45" s="1166"/>
      <c r="LCZ45" s="1167"/>
      <c r="LDA45" s="1168"/>
      <c r="LDB45" s="1168"/>
      <c r="LDC45" s="1166"/>
      <c r="LDD45" s="1167"/>
      <c r="LDE45" s="1168"/>
      <c r="LDF45" s="1168"/>
      <c r="LDG45" s="1166"/>
      <c r="LDH45" s="1167"/>
      <c r="LDI45" s="1168"/>
      <c r="LDJ45" s="1168"/>
      <c r="LDK45" s="1166"/>
      <c r="LDL45" s="1167"/>
      <c r="LDM45" s="1168"/>
      <c r="LDN45" s="1168"/>
      <c r="LDO45" s="1166"/>
      <c r="LDP45" s="1167"/>
      <c r="LDQ45" s="1168"/>
      <c r="LDR45" s="1168"/>
      <c r="LDS45" s="1166"/>
      <c r="LDT45" s="1167"/>
      <c r="LDU45" s="1168"/>
      <c r="LDV45" s="1168"/>
      <c r="LDW45" s="1166"/>
      <c r="LDX45" s="1167"/>
      <c r="LDY45" s="1168"/>
      <c r="LDZ45" s="1168"/>
      <c r="LEA45" s="1166"/>
      <c r="LEB45" s="1167"/>
      <c r="LEC45" s="1168"/>
      <c r="LED45" s="1168"/>
      <c r="LEE45" s="1166"/>
      <c r="LEF45" s="1167"/>
      <c r="LEG45" s="1168"/>
      <c r="LEH45" s="1168"/>
      <c r="LEI45" s="1166"/>
      <c r="LEJ45" s="1167"/>
      <c r="LEK45" s="1168"/>
      <c r="LEL45" s="1168"/>
      <c r="LEM45" s="1166"/>
      <c r="LEN45" s="1167"/>
      <c r="LEO45" s="1168"/>
      <c r="LEP45" s="1168"/>
      <c r="LEQ45" s="1166"/>
      <c r="LER45" s="1167"/>
      <c r="LES45" s="1168"/>
      <c r="LET45" s="1168"/>
      <c r="LEU45" s="1166"/>
      <c r="LEV45" s="1167"/>
      <c r="LEW45" s="1168"/>
      <c r="LEX45" s="1168"/>
      <c r="LEY45" s="1166"/>
      <c r="LEZ45" s="1167"/>
      <c r="LFA45" s="1168"/>
      <c r="LFB45" s="1168"/>
      <c r="LFC45" s="1166"/>
      <c r="LFD45" s="1167"/>
      <c r="LFE45" s="1168"/>
      <c r="LFF45" s="1168"/>
      <c r="LFG45" s="1166"/>
      <c r="LFH45" s="1167"/>
      <c r="LFI45" s="1168"/>
      <c r="LFJ45" s="1168"/>
      <c r="LFK45" s="1166"/>
      <c r="LFL45" s="1167"/>
      <c r="LFM45" s="1168"/>
      <c r="LFN45" s="1168"/>
      <c r="LFO45" s="1166"/>
      <c r="LFP45" s="1167"/>
      <c r="LFQ45" s="1168"/>
      <c r="LFR45" s="1168"/>
      <c r="LFS45" s="1166"/>
      <c r="LFT45" s="1167"/>
      <c r="LFU45" s="1168"/>
      <c r="LFV45" s="1168"/>
      <c r="LFW45" s="1166"/>
      <c r="LFX45" s="1167"/>
      <c r="LFY45" s="1168"/>
      <c r="LFZ45" s="1168"/>
      <c r="LGA45" s="1166"/>
      <c r="LGB45" s="1167"/>
      <c r="LGC45" s="1168"/>
      <c r="LGD45" s="1168"/>
      <c r="LGE45" s="1166"/>
      <c r="LGF45" s="1167"/>
      <c r="LGG45" s="1168"/>
      <c r="LGH45" s="1168"/>
      <c r="LGI45" s="1166"/>
      <c r="LGJ45" s="1167"/>
      <c r="LGK45" s="1168"/>
      <c r="LGL45" s="1168"/>
      <c r="LGM45" s="1166"/>
      <c r="LGN45" s="1167"/>
      <c r="LGO45" s="1168"/>
      <c r="LGP45" s="1168"/>
      <c r="LGQ45" s="1166"/>
      <c r="LGR45" s="1167"/>
      <c r="LGS45" s="1168"/>
      <c r="LGT45" s="1168"/>
      <c r="LGU45" s="1166"/>
      <c r="LGV45" s="1167"/>
      <c r="LGW45" s="1168"/>
      <c r="LGX45" s="1168"/>
      <c r="LGY45" s="1166"/>
      <c r="LGZ45" s="1167"/>
      <c r="LHA45" s="1168"/>
      <c r="LHB45" s="1168"/>
      <c r="LHC45" s="1166"/>
      <c r="LHD45" s="1167"/>
      <c r="LHE45" s="1168"/>
      <c r="LHF45" s="1168"/>
      <c r="LHG45" s="1166"/>
      <c r="LHH45" s="1167"/>
      <c r="LHI45" s="1168"/>
      <c r="LHJ45" s="1168"/>
      <c r="LHK45" s="1166"/>
      <c r="LHL45" s="1167"/>
      <c r="LHM45" s="1168"/>
      <c r="LHN45" s="1168"/>
      <c r="LHO45" s="1166"/>
      <c r="LHP45" s="1167"/>
      <c r="LHQ45" s="1168"/>
      <c r="LHR45" s="1168"/>
      <c r="LHS45" s="1166"/>
      <c r="LHT45" s="1167"/>
      <c r="LHU45" s="1168"/>
      <c r="LHV45" s="1168"/>
      <c r="LHW45" s="1166"/>
      <c r="LHX45" s="1167"/>
      <c r="LHY45" s="1168"/>
      <c r="LHZ45" s="1168"/>
      <c r="LIA45" s="1166"/>
      <c r="LIB45" s="1167"/>
      <c r="LIC45" s="1168"/>
      <c r="LID45" s="1168"/>
      <c r="LIE45" s="1166"/>
      <c r="LIF45" s="1167"/>
      <c r="LIG45" s="1168"/>
      <c r="LIH45" s="1168"/>
      <c r="LII45" s="1166"/>
      <c r="LIJ45" s="1167"/>
      <c r="LIK45" s="1168"/>
      <c r="LIL45" s="1168"/>
      <c r="LIM45" s="1166"/>
      <c r="LIN45" s="1167"/>
      <c r="LIO45" s="1168"/>
      <c r="LIP45" s="1168"/>
      <c r="LIQ45" s="1166"/>
      <c r="LIR45" s="1167"/>
      <c r="LIS45" s="1168"/>
      <c r="LIT45" s="1168"/>
      <c r="LIU45" s="1166"/>
      <c r="LIV45" s="1167"/>
      <c r="LIW45" s="1168"/>
      <c r="LIX45" s="1168"/>
      <c r="LIY45" s="1166"/>
      <c r="LIZ45" s="1167"/>
      <c r="LJA45" s="1168"/>
      <c r="LJB45" s="1168"/>
      <c r="LJC45" s="1166"/>
      <c r="LJD45" s="1167"/>
      <c r="LJE45" s="1168"/>
      <c r="LJF45" s="1168"/>
      <c r="LJG45" s="1166"/>
      <c r="LJH45" s="1167"/>
      <c r="LJI45" s="1168"/>
      <c r="LJJ45" s="1168"/>
      <c r="LJK45" s="1166"/>
      <c r="LJL45" s="1167"/>
      <c r="LJM45" s="1168"/>
      <c r="LJN45" s="1168"/>
      <c r="LJO45" s="1166"/>
      <c r="LJP45" s="1167"/>
      <c r="LJQ45" s="1168"/>
      <c r="LJR45" s="1168"/>
      <c r="LJS45" s="1166"/>
      <c r="LJT45" s="1167"/>
      <c r="LJU45" s="1168"/>
      <c r="LJV45" s="1168"/>
      <c r="LJW45" s="1166"/>
      <c r="LJX45" s="1167"/>
      <c r="LJY45" s="1168"/>
      <c r="LJZ45" s="1168"/>
      <c r="LKA45" s="1166"/>
      <c r="LKB45" s="1167"/>
      <c r="LKC45" s="1168"/>
      <c r="LKD45" s="1168"/>
      <c r="LKE45" s="1166"/>
      <c r="LKF45" s="1167"/>
      <c r="LKG45" s="1168"/>
      <c r="LKH45" s="1168"/>
      <c r="LKI45" s="1166"/>
      <c r="LKJ45" s="1167"/>
      <c r="LKK45" s="1168"/>
      <c r="LKL45" s="1168"/>
      <c r="LKM45" s="1166"/>
      <c r="LKN45" s="1167"/>
      <c r="LKO45" s="1168"/>
      <c r="LKP45" s="1168"/>
      <c r="LKQ45" s="1166"/>
      <c r="LKR45" s="1167"/>
      <c r="LKS45" s="1168"/>
      <c r="LKT45" s="1168"/>
      <c r="LKU45" s="1166"/>
      <c r="LKV45" s="1167"/>
      <c r="LKW45" s="1168"/>
      <c r="LKX45" s="1168"/>
      <c r="LKY45" s="1166"/>
      <c r="LKZ45" s="1167"/>
      <c r="LLA45" s="1168"/>
      <c r="LLB45" s="1168"/>
      <c r="LLC45" s="1166"/>
      <c r="LLD45" s="1167"/>
      <c r="LLE45" s="1168"/>
      <c r="LLF45" s="1168"/>
      <c r="LLG45" s="1166"/>
      <c r="LLH45" s="1167"/>
      <c r="LLI45" s="1168"/>
      <c r="LLJ45" s="1168"/>
      <c r="LLK45" s="1166"/>
      <c r="LLL45" s="1167"/>
      <c r="LLM45" s="1168"/>
      <c r="LLN45" s="1168"/>
      <c r="LLO45" s="1166"/>
      <c r="LLP45" s="1167"/>
      <c r="LLQ45" s="1168"/>
      <c r="LLR45" s="1168"/>
      <c r="LLS45" s="1166"/>
      <c r="LLT45" s="1167"/>
      <c r="LLU45" s="1168"/>
      <c r="LLV45" s="1168"/>
      <c r="LLW45" s="1166"/>
      <c r="LLX45" s="1167"/>
      <c r="LLY45" s="1168"/>
      <c r="LLZ45" s="1168"/>
      <c r="LMA45" s="1166"/>
      <c r="LMB45" s="1167"/>
      <c r="LMC45" s="1168"/>
      <c r="LMD45" s="1168"/>
      <c r="LME45" s="1166"/>
      <c r="LMF45" s="1167"/>
      <c r="LMG45" s="1168"/>
      <c r="LMH45" s="1168"/>
      <c r="LMI45" s="1166"/>
      <c r="LMJ45" s="1167"/>
      <c r="LMK45" s="1168"/>
      <c r="LML45" s="1168"/>
      <c r="LMM45" s="1166"/>
      <c r="LMN45" s="1167"/>
      <c r="LMO45" s="1168"/>
      <c r="LMP45" s="1168"/>
      <c r="LMQ45" s="1166"/>
      <c r="LMR45" s="1167"/>
      <c r="LMS45" s="1168"/>
      <c r="LMT45" s="1168"/>
      <c r="LMU45" s="1166"/>
      <c r="LMV45" s="1167"/>
      <c r="LMW45" s="1168"/>
      <c r="LMX45" s="1168"/>
      <c r="LMY45" s="1166"/>
      <c r="LMZ45" s="1167"/>
      <c r="LNA45" s="1168"/>
      <c r="LNB45" s="1168"/>
      <c r="LNC45" s="1166"/>
      <c r="LND45" s="1167"/>
      <c r="LNE45" s="1168"/>
      <c r="LNF45" s="1168"/>
      <c r="LNG45" s="1166"/>
      <c r="LNH45" s="1167"/>
      <c r="LNI45" s="1168"/>
      <c r="LNJ45" s="1168"/>
      <c r="LNK45" s="1166"/>
      <c r="LNL45" s="1167"/>
      <c r="LNM45" s="1168"/>
      <c r="LNN45" s="1168"/>
      <c r="LNO45" s="1166"/>
      <c r="LNP45" s="1167"/>
      <c r="LNQ45" s="1168"/>
      <c r="LNR45" s="1168"/>
      <c r="LNS45" s="1166"/>
      <c r="LNT45" s="1167"/>
      <c r="LNU45" s="1168"/>
      <c r="LNV45" s="1168"/>
      <c r="LNW45" s="1166"/>
      <c r="LNX45" s="1167"/>
      <c r="LNY45" s="1168"/>
      <c r="LNZ45" s="1168"/>
      <c r="LOA45" s="1166"/>
      <c r="LOB45" s="1167"/>
      <c r="LOC45" s="1168"/>
      <c r="LOD45" s="1168"/>
      <c r="LOE45" s="1166"/>
      <c r="LOF45" s="1167"/>
      <c r="LOG45" s="1168"/>
      <c r="LOH45" s="1168"/>
      <c r="LOI45" s="1166"/>
      <c r="LOJ45" s="1167"/>
      <c r="LOK45" s="1168"/>
      <c r="LOL45" s="1168"/>
      <c r="LOM45" s="1166"/>
      <c r="LON45" s="1167"/>
      <c r="LOO45" s="1168"/>
      <c r="LOP45" s="1168"/>
      <c r="LOQ45" s="1166"/>
      <c r="LOR45" s="1167"/>
      <c r="LOS45" s="1168"/>
      <c r="LOT45" s="1168"/>
      <c r="LOU45" s="1166"/>
      <c r="LOV45" s="1167"/>
      <c r="LOW45" s="1168"/>
      <c r="LOX45" s="1168"/>
      <c r="LOY45" s="1166"/>
      <c r="LOZ45" s="1167"/>
      <c r="LPA45" s="1168"/>
      <c r="LPB45" s="1168"/>
      <c r="LPC45" s="1166"/>
      <c r="LPD45" s="1167"/>
      <c r="LPE45" s="1168"/>
      <c r="LPF45" s="1168"/>
      <c r="LPG45" s="1166"/>
      <c r="LPH45" s="1167"/>
      <c r="LPI45" s="1168"/>
      <c r="LPJ45" s="1168"/>
      <c r="LPK45" s="1166"/>
      <c r="LPL45" s="1167"/>
      <c r="LPM45" s="1168"/>
      <c r="LPN45" s="1168"/>
      <c r="LPO45" s="1166"/>
      <c r="LPP45" s="1167"/>
      <c r="LPQ45" s="1168"/>
      <c r="LPR45" s="1168"/>
      <c r="LPS45" s="1166"/>
      <c r="LPT45" s="1167"/>
      <c r="LPU45" s="1168"/>
      <c r="LPV45" s="1168"/>
      <c r="LPW45" s="1166"/>
      <c r="LPX45" s="1167"/>
      <c r="LPY45" s="1168"/>
      <c r="LPZ45" s="1168"/>
      <c r="LQA45" s="1166"/>
      <c r="LQB45" s="1167"/>
      <c r="LQC45" s="1168"/>
      <c r="LQD45" s="1168"/>
      <c r="LQE45" s="1166"/>
      <c r="LQF45" s="1167"/>
      <c r="LQG45" s="1168"/>
      <c r="LQH45" s="1168"/>
      <c r="LQI45" s="1166"/>
      <c r="LQJ45" s="1167"/>
      <c r="LQK45" s="1168"/>
      <c r="LQL45" s="1168"/>
      <c r="LQM45" s="1166"/>
      <c r="LQN45" s="1167"/>
      <c r="LQO45" s="1168"/>
      <c r="LQP45" s="1168"/>
      <c r="LQQ45" s="1166"/>
      <c r="LQR45" s="1167"/>
      <c r="LQS45" s="1168"/>
      <c r="LQT45" s="1168"/>
      <c r="LQU45" s="1166"/>
      <c r="LQV45" s="1167"/>
      <c r="LQW45" s="1168"/>
      <c r="LQX45" s="1168"/>
      <c r="LQY45" s="1166"/>
      <c r="LQZ45" s="1167"/>
      <c r="LRA45" s="1168"/>
      <c r="LRB45" s="1168"/>
      <c r="LRC45" s="1166"/>
      <c r="LRD45" s="1167"/>
      <c r="LRE45" s="1168"/>
      <c r="LRF45" s="1168"/>
      <c r="LRG45" s="1166"/>
      <c r="LRH45" s="1167"/>
      <c r="LRI45" s="1168"/>
      <c r="LRJ45" s="1168"/>
      <c r="LRK45" s="1166"/>
      <c r="LRL45" s="1167"/>
      <c r="LRM45" s="1168"/>
      <c r="LRN45" s="1168"/>
      <c r="LRO45" s="1166"/>
      <c r="LRP45" s="1167"/>
      <c r="LRQ45" s="1168"/>
      <c r="LRR45" s="1168"/>
      <c r="LRS45" s="1166"/>
      <c r="LRT45" s="1167"/>
      <c r="LRU45" s="1168"/>
      <c r="LRV45" s="1168"/>
      <c r="LRW45" s="1166"/>
      <c r="LRX45" s="1167"/>
      <c r="LRY45" s="1168"/>
      <c r="LRZ45" s="1168"/>
      <c r="LSA45" s="1166"/>
      <c r="LSB45" s="1167"/>
      <c r="LSC45" s="1168"/>
      <c r="LSD45" s="1168"/>
      <c r="LSE45" s="1166"/>
      <c r="LSF45" s="1167"/>
      <c r="LSG45" s="1168"/>
      <c r="LSH45" s="1168"/>
      <c r="LSI45" s="1166"/>
      <c r="LSJ45" s="1167"/>
      <c r="LSK45" s="1168"/>
      <c r="LSL45" s="1168"/>
      <c r="LSM45" s="1166"/>
      <c r="LSN45" s="1167"/>
      <c r="LSO45" s="1168"/>
      <c r="LSP45" s="1168"/>
      <c r="LSQ45" s="1166"/>
      <c r="LSR45" s="1167"/>
      <c r="LSS45" s="1168"/>
      <c r="LST45" s="1168"/>
      <c r="LSU45" s="1166"/>
      <c r="LSV45" s="1167"/>
      <c r="LSW45" s="1168"/>
      <c r="LSX45" s="1168"/>
      <c r="LSY45" s="1166"/>
      <c r="LSZ45" s="1167"/>
      <c r="LTA45" s="1168"/>
      <c r="LTB45" s="1168"/>
      <c r="LTC45" s="1166"/>
      <c r="LTD45" s="1167"/>
      <c r="LTE45" s="1168"/>
      <c r="LTF45" s="1168"/>
      <c r="LTG45" s="1166"/>
      <c r="LTH45" s="1167"/>
      <c r="LTI45" s="1168"/>
      <c r="LTJ45" s="1168"/>
      <c r="LTK45" s="1166"/>
      <c r="LTL45" s="1167"/>
      <c r="LTM45" s="1168"/>
      <c r="LTN45" s="1168"/>
      <c r="LTO45" s="1166"/>
      <c r="LTP45" s="1167"/>
      <c r="LTQ45" s="1168"/>
      <c r="LTR45" s="1168"/>
      <c r="LTS45" s="1166"/>
      <c r="LTT45" s="1167"/>
      <c r="LTU45" s="1168"/>
      <c r="LTV45" s="1168"/>
      <c r="LTW45" s="1166"/>
      <c r="LTX45" s="1167"/>
      <c r="LTY45" s="1168"/>
      <c r="LTZ45" s="1168"/>
      <c r="LUA45" s="1166"/>
      <c r="LUB45" s="1167"/>
      <c r="LUC45" s="1168"/>
      <c r="LUD45" s="1168"/>
      <c r="LUE45" s="1166"/>
      <c r="LUF45" s="1167"/>
      <c r="LUG45" s="1168"/>
      <c r="LUH45" s="1168"/>
      <c r="LUI45" s="1166"/>
      <c r="LUJ45" s="1167"/>
      <c r="LUK45" s="1168"/>
      <c r="LUL45" s="1168"/>
      <c r="LUM45" s="1166"/>
      <c r="LUN45" s="1167"/>
      <c r="LUO45" s="1168"/>
      <c r="LUP45" s="1168"/>
      <c r="LUQ45" s="1166"/>
      <c r="LUR45" s="1167"/>
      <c r="LUS45" s="1168"/>
      <c r="LUT45" s="1168"/>
      <c r="LUU45" s="1166"/>
      <c r="LUV45" s="1167"/>
      <c r="LUW45" s="1168"/>
      <c r="LUX45" s="1168"/>
      <c r="LUY45" s="1166"/>
      <c r="LUZ45" s="1167"/>
      <c r="LVA45" s="1168"/>
      <c r="LVB45" s="1168"/>
      <c r="LVC45" s="1166"/>
      <c r="LVD45" s="1167"/>
      <c r="LVE45" s="1168"/>
      <c r="LVF45" s="1168"/>
      <c r="LVG45" s="1166"/>
      <c r="LVH45" s="1167"/>
      <c r="LVI45" s="1168"/>
      <c r="LVJ45" s="1168"/>
      <c r="LVK45" s="1166"/>
      <c r="LVL45" s="1167"/>
      <c r="LVM45" s="1168"/>
      <c r="LVN45" s="1168"/>
      <c r="LVO45" s="1166"/>
      <c r="LVP45" s="1167"/>
      <c r="LVQ45" s="1168"/>
      <c r="LVR45" s="1168"/>
      <c r="LVS45" s="1166"/>
      <c r="LVT45" s="1167"/>
      <c r="LVU45" s="1168"/>
      <c r="LVV45" s="1168"/>
      <c r="LVW45" s="1166"/>
      <c r="LVX45" s="1167"/>
      <c r="LVY45" s="1168"/>
      <c r="LVZ45" s="1168"/>
      <c r="LWA45" s="1166"/>
      <c r="LWB45" s="1167"/>
      <c r="LWC45" s="1168"/>
      <c r="LWD45" s="1168"/>
      <c r="LWE45" s="1166"/>
      <c r="LWF45" s="1167"/>
      <c r="LWG45" s="1168"/>
      <c r="LWH45" s="1168"/>
      <c r="LWI45" s="1166"/>
      <c r="LWJ45" s="1167"/>
      <c r="LWK45" s="1168"/>
      <c r="LWL45" s="1168"/>
      <c r="LWM45" s="1166"/>
      <c r="LWN45" s="1167"/>
      <c r="LWO45" s="1168"/>
      <c r="LWP45" s="1168"/>
      <c r="LWQ45" s="1166"/>
      <c r="LWR45" s="1167"/>
      <c r="LWS45" s="1168"/>
      <c r="LWT45" s="1168"/>
      <c r="LWU45" s="1166"/>
      <c r="LWV45" s="1167"/>
      <c r="LWW45" s="1168"/>
      <c r="LWX45" s="1168"/>
      <c r="LWY45" s="1166"/>
      <c r="LWZ45" s="1167"/>
      <c r="LXA45" s="1168"/>
      <c r="LXB45" s="1168"/>
      <c r="LXC45" s="1166"/>
      <c r="LXD45" s="1167"/>
      <c r="LXE45" s="1168"/>
      <c r="LXF45" s="1168"/>
      <c r="LXG45" s="1166"/>
      <c r="LXH45" s="1167"/>
      <c r="LXI45" s="1168"/>
      <c r="LXJ45" s="1168"/>
      <c r="LXK45" s="1166"/>
      <c r="LXL45" s="1167"/>
      <c r="LXM45" s="1168"/>
      <c r="LXN45" s="1168"/>
      <c r="LXO45" s="1166"/>
      <c r="LXP45" s="1167"/>
      <c r="LXQ45" s="1168"/>
      <c r="LXR45" s="1168"/>
      <c r="LXS45" s="1166"/>
      <c r="LXT45" s="1167"/>
      <c r="LXU45" s="1168"/>
      <c r="LXV45" s="1168"/>
      <c r="LXW45" s="1166"/>
      <c r="LXX45" s="1167"/>
      <c r="LXY45" s="1168"/>
      <c r="LXZ45" s="1168"/>
      <c r="LYA45" s="1166"/>
      <c r="LYB45" s="1167"/>
      <c r="LYC45" s="1168"/>
      <c r="LYD45" s="1168"/>
      <c r="LYE45" s="1166"/>
      <c r="LYF45" s="1167"/>
      <c r="LYG45" s="1168"/>
      <c r="LYH45" s="1168"/>
      <c r="LYI45" s="1166"/>
      <c r="LYJ45" s="1167"/>
      <c r="LYK45" s="1168"/>
      <c r="LYL45" s="1168"/>
      <c r="LYM45" s="1166"/>
      <c r="LYN45" s="1167"/>
      <c r="LYO45" s="1168"/>
      <c r="LYP45" s="1168"/>
      <c r="LYQ45" s="1166"/>
      <c r="LYR45" s="1167"/>
      <c r="LYS45" s="1168"/>
      <c r="LYT45" s="1168"/>
      <c r="LYU45" s="1166"/>
      <c r="LYV45" s="1167"/>
      <c r="LYW45" s="1168"/>
      <c r="LYX45" s="1168"/>
      <c r="LYY45" s="1166"/>
      <c r="LYZ45" s="1167"/>
      <c r="LZA45" s="1168"/>
      <c r="LZB45" s="1168"/>
      <c r="LZC45" s="1166"/>
      <c r="LZD45" s="1167"/>
      <c r="LZE45" s="1168"/>
      <c r="LZF45" s="1168"/>
      <c r="LZG45" s="1166"/>
      <c r="LZH45" s="1167"/>
      <c r="LZI45" s="1168"/>
      <c r="LZJ45" s="1168"/>
      <c r="LZK45" s="1166"/>
      <c r="LZL45" s="1167"/>
      <c r="LZM45" s="1168"/>
      <c r="LZN45" s="1168"/>
      <c r="LZO45" s="1166"/>
      <c r="LZP45" s="1167"/>
      <c r="LZQ45" s="1168"/>
      <c r="LZR45" s="1168"/>
      <c r="LZS45" s="1166"/>
      <c r="LZT45" s="1167"/>
      <c r="LZU45" s="1168"/>
      <c r="LZV45" s="1168"/>
      <c r="LZW45" s="1166"/>
      <c r="LZX45" s="1167"/>
      <c r="LZY45" s="1168"/>
      <c r="LZZ45" s="1168"/>
      <c r="MAA45" s="1166"/>
      <c r="MAB45" s="1167"/>
      <c r="MAC45" s="1168"/>
      <c r="MAD45" s="1168"/>
      <c r="MAE45" s="1166"/>
      <c r="MAF45" s="1167"/>
      <c r="MAG45" s="1168"/>
      <c r="MAH45" s="1168"/>
      <c r="MAI45" s="1166"/>
      <c r="MAJ45" s="1167"/>
      <c r="MAK45" s="1168"/>
      <c r="MAL45" s="1168"/>
      <c r="MAM45" s="1166"/>
      <c r="MAN45" s="1167"/>
      <c r="MAO45" s="1168"/>
      <c r="MAP45" s="1168"/>
      <c r="MAQ45" s="1166"/>
      <c r="MAR45" s="1167"/>
      <c r="MAS45" s="1168"/>
      <c r="MAT45" s="1168"/>
      <c r="MAU45" s="1166"/>
      <c r="MAV45" s="1167"/>
      <c r="MAW45" s="1168"/>
      <c r="MAX45" s="1168"/>
      <c r="MAY45" s="1166"/>
      <c r="MAZ45" s="1167"/>
      <c r="MBA45" s="1168"/>
      <c r="MBB45" s="1168"/>
      <c r="MBC45" s="1166"/>
      <c r="MBD45" s="1167"/>
      <c r="MBE45" s="1168"/>
      <c r="MBF45" s="1168"/>
      <c r="MBG45" s="1166"/>
      <c r="MBH45" s="1167"/>
      <c r="MBI45" s="1168"/>
      <c r="MBJ45" s="1168"/>
      <c r="MBK45" s="1166"/>
      <c r="MBL45" s="1167"/>
      <c r="MBM45" s="1168"/>
      <c r="MBN45" s="1168"/>
      <c r="MBO45" s="1166"/>
      <c r="MBP45" s="1167"/>
      <c r="MBQ45" s="1168"/>
      <c r="MBR45" s="1168"/>
      <c r="MBS45" s="1166"/>
      <c r="MBT45" s="1167"/>
      <c r="MBU45" s="1168"/>
      <c r="MBV45" s="1168"/>
      <c r="MBW45" s="1166"/>
      <c r="MBX45" s="1167"/>
      <c r="MBY45" s="1168"/>
      <c r="MBZ45" s="1168"/>
      <c r="MCA45" s="1166"/>
      <c r="MCB45" s="1167"/>
      <c r="MCC45" s="1168"/>
      <c r="MCD45" s="1168"/>
      <c r="MCE45" s="1166"/>
      <c r="MCF45" s="1167"/>
      <c r="MCG45" s="1168"/>
      <c r="MCH45" s="1168"/>
      <c r="MCI45" s="1166"/>
      <c r="MCJ45" s="1167"/>
      <c r="MCK45" s="1168"/>
      <c r="MCL45" s="1168"/>
      <c r="MCM45" s="1166"/>
      <c r="MCN45" s="1167"/>
      <c r="MCO45" s="1168"/>
      <c r="MCP45" s="1168"/>
      <c r="MCQ45" s="1166"/>
      <c r="MCR45" s="1167"/>
      <c r="MCS45" s="1168"/>
      <c r="MCT45" s="1168"/>
      <c r="MCU45" s="1166"/>
      <c r="MCV45" s="1167"/>
      <c r="MCW45" s="1168"/>
      <c r="MCX45" s="1168"/>
      <c r="MCY45" s="1166"/>
      <c r="MCZ45" s="1167"/>
      <c r="MDA45" s="1168"/>
      <c r="MDB45" s="1168"/>
      <c r="MDC45" s="1166"/>
      <c r="MDD45" s="1167"/>
      <c r="MDE45" s="1168"/>
      <c r="MDF45" s="1168"/>
      <c r="MDG45" s="1166"/>
      <c r="MDH45" s="1167"/>
      <c r="MDI45" s="1168"/>
      <c r="MDJ45" s="1168"/>
      <c r="MDK45" s="1166"/>
      <c r="MDL45" s="1167"/>
      <c r="MDM45" s="1168"/>
      <c r="MDN45" s="1168"/>
      <c r="MDO45" s="1166"/>
      <c r="MDP45" s="1167"/>
      <c r="MDQ45" s="1168"/>
      <c r="MDR45" s="1168"/>
      <c r="MDS45" s="1166"/>
      <c r="MDT45" s="1167"/>
      <c r="MDU45" s="1168"/>
      <c r="MDV45" s="1168"/>
      <c r="MDW45" s="1166"/>
      <c r="MDX45" s="1167"/>
      <c r="MDY45" s="1168"/>
      <c r="MDZ45" s="1168"/>
      <c r="MEA45" s="1166"/>
      <c r="MEB45" s="1167"/>
      <c r="MEC45" s="1168"/>
      <c r="MED45" s="1168"/>
      <c r="MEE45" s="1166"/>
      <c r="MEF45" s="1167"/>
      <c r="MEG45" s="1168"/>
      <c r="MEH45" s="1168"/>
      <c r="MEI45" s="1166"/>
      <c r="MEJ45" s="1167"/>
      <c r="MEK45" s="1168"/>
      <c r="MEL45" s="1168"/>
      <c r="MEM45" s="1166"/>
      <c r="MEN45" s="1167"/>
      <c r="MEO45" s="1168"/>
      <c r="MEP45" s="1168"/>
      <c r="MEQ45" s="1166"/>
      <c r="MER45" s="1167"/>
      <c r="MES45" s="1168"/>
      <c r="MET45" s="1168"/>
      <c r="MEU45" s="1166"/>
      <c r="MEV45" s="1167"/>
      <c r="MEW45" s="1168"/>
      <c r="MEX45" s="1168"/>
      <c r="MEY45" s="1166"/>
      <c r="MEZ45" s="1167"/>
      <c r="MFA45" s="1168"/>
      <c r="MFB45" s="1168"/>
      <c r="MFC45" s="1166"/>
      <c r="MFD45" s="1167"/>
      <c r="MFE45" s="1168"/>
      <c r="MFF45" s="1168"/>
      <c r="MFG45" s="1166"/>
      <c r="MFH45" s="1167"/>
      <c r="MFI45" s="1168"/>
      <c r="MFJ45" s="1168"/>
      <c r="MFK45" s="1166"/>
      <c r="MFL45" s="1167"/>
      <c r="MFM45" s="1168"/>
      <c r="MFN45" s="1168"/>
      <c r="MFO45" s="1166"/>
      <c r="MFP45" s="1167"/>
      <c r="MFQ45" s="1168"/>
      <c r="MFR45" s="1168"/>
      <c r="MFS45" s="1166"/>
      <c r="MFT45" s="1167"/>
      <c r="MFU45" s="1168"/>
      <c r="MFV45" s="1168"/>
      <c r="MFW45" s="1166"/>
      <c r="MFX45" s="1167"/>
      <c r="MFY45" s="1168"/>
      <c r="MFZ45" s="1168"/>
      <c r="MGA45" s="1166"/>
      <c r="MGB45" s="1167"/>
      <c r="MGC45" s="1168"/>
      <c r="MGD45" s="1168"/>
      <c r="MGE45" s="1166"/>
      <c r="MGF45" s="1167"/>
      <c r="MGG45" s="1168"/>
      <c r="MGH45" s="1168"/>
      <c r="MGI45" s="1166"/>
      <c r="MGJ45" s="1167"/>
      <c r="MGK45" s="1168"/>
      <c r="MGL45" s="1168"/>
      <c r="MGM45" s="1166"/>
      <c r="MGN45" s="1167"/>
      <c r="MGO45" s="1168"/>
      <c r="MGP45" s="1168"/>
      <c r="MGQ45" s="1166"/>
      <c r="MGR45" s="1167"/>
      <c r="MGS45" s="1168"/>
      <c r="MGT45" s="1168"/>
      <c r="MGU45" s="1166"/>
      <c r="MGV45" s="1167"/>
      <c r="MGW45" s="1168"/>
      <c r="MGX45" s="1168"/>
      <c r="MGY45" s="1166"/>
      <c r="MGZ45" s="1167"/>
      <c r="MHA45" s="1168"/>
      <c r="MHB45" s="1168"/>
      <c r="MHC45" s="1166"/>
      <c r="MHD45" s="1167"/>
      <c r="MHE45" s="1168"/>
      <c r="MHF45" s="1168"/>
      <c r="MHG45" s="1166"/>
      <c r="MHH45" s="1167"/>
      <c r="MHI45" s="1168"/>
      <c r="MHJ45" s="1168"/>
      <c r="MHK45" s="1166"/>
      <c r="MHL45" s="1167"/>
      <c r="MHM45" s="1168"/>
      <c r="MHN45" s="1168"/>
      <c r="MHO45" s="1166"/>
      <c r="MHP45" s="1167"/>
      <c r="MHQ45" s="1168"/>
      <c r="MHR45" s="1168"/>
      <c r="MHS45" s="1166"/>
      <c r="MHT45" s="1167"/>
      <c r="MHU45" s="1168"/>
      <c r="MHV45" s="1168"/>
      <c r="MHW45" s="1166"/>
      <c r="MHX45" s="1167"/>
      <c r="MHY45" s="1168"/>
      <c r="MHZ45" s="1168"/>
      <c r="MIA45" s="1166"/>
      <c r="MIB45" s="1167"/>
      <c r="MIC45" s="1168"/>
      <c r="MID45" s="1168"/>
      <c r="MIE45" s="1166"/>
      <c r="MIF45" s="1167"/>
      <c r="MIG45" s="1168"/>
      <c r="MIH45" s="1168"/>
      <c r="MII45" s="1166"/>
      <c r="MIJ45" s="1167"/>
      <c r="MIK45" s="1168"/>
      <c r="MIL45" s="1168"/>
      <c r="MIM45" s="1166"/>
      <c r="MIN45" s="1167"/>
      <c r="MIO45" s="1168"/>
      <c r="MIP45" s="1168"/>
      <c r="MIQ45" s="1166"/>
      <c r="MIR45" s="1167"/>
      <c r="MIS45" s="1168"/>
      <c r="MIT45" s="1168"/>
      <c r="MIU45" s="1166"/>
      <c r="MIV45" s="1167"/>
      <c r="MIW45" s="1168"/>
      <c r="MIX45" s="1168"/>
      <c r="MIY45" s="1166"/>
      <c r="MIZ45" s="1167"/>
      <c r="MJA45" s="1168"/>
      <c r="MJB45" s="1168"/>
      <c r="MJC45" s="1166"/>
      <c r="MJD45" s="1167"/>
      <c r="MJE45" s="1168"/>
      <c r="MJF45" s="1168"/>
      <c r="MJG45" s="1166"/>
      <c r="MJH45" s="1167"/>
      <c r="MJI45" s="1168"/>
      <c r="MJJ45" s="1168"/>
      <c r="MJK45" s="1166"/>
      <c r="MJL45" s="1167"/>
      <c r="MJM45" s="1168"/>
      <c r="MJN45" s="1168"/>
      <c r="MJO45" s="1166"/>
      <c r="MJP45" s="1167"/>
      <c r="MJQ45" s="1168"/>
      <c r="MJR45" s="1168"/>
      <c r="MJS45" s="1166"/>
      <c r="MJT45" s="1167"/>
      <c r="MJU45" s="1168"/>
      <c r="MJV45" s="1168"/>
      <c r="MJW45" s="1166"/>
      <c r="MJX45" s="1167"/>
      <c r="MJY45" s="1168"/>
      <c r="MJZ45" s="1168"/>
      <c r="MKA45" s="1166"/>
      <c r="MKB45" s="1167"/>
      <c r="MKC45" s="1168"/>
      <c r="MKD45" s="1168"/>
      <c r="MKE45" s="1166"/>
      <c r="MKF45" s="1167"/>
      <c r="MKG45" s="1168"/>
      <c r="MKH45" s="1168"/>
      <c r="MKI45" s="1166"/>
      <c r="MKJ45" s="1167"/>
      <c r="MKK45" s="1168"/>
      <c r="MKL45" s="1168"/>
      <c r="MKM45" s="1166"/>
      <c r="MKN45" s="1167"/>
      <c r="MKO45" s="1168"/>
      <c r="MKP45" s="1168"/>
      <c r="MKQ45" s="1166"/>
      <c r="MKR45" s="1167"/>
      <c r="MKS45" s="1168"/>
      <c r="MKT45" s="1168"/>
      <c r="MKU45" s="1166"/>
      <c r="MKV45" s="1167"/>
      <c r="MKW45" s="1168"/>
      <c r="MKX45" s="1168"/>
      <c r="MKY45" s="1166"/>
      <c r="MKZ45" s="1167"/>
      <c r="MLA45" s="1168"/>
      <c r="MLB45" s="1168"/>
      <c r="MLC45" s="1166"/>
      <c r="MLD45" s="1167"/>
      <c r="MLE45" s="1168"/>
      <c r="MLF45" s="1168"/>
      <c r="MLG45" s="1166"/>
      <c r="MLH45" s="1167"/>
      <c r="MLI45" s="1168"/>
      <c r="MLJ45" s="1168"/>
      <c r="MLK45" s="1166"/>
      <c r="MLL45" s="1167"/>
      <c r="MLM45" s="1168"/>
      <c r="MLN45" s="1168"/>
      <c r="MLO45" s="1166"/>
      <c r="MLP45" s="1167"/>
      <c r="MLQ45" s="1168"/>
      <c r="MLR45" s="1168"/>
      <c r="MLS45" s="1166"/>
      <c r="MLT45" s="1167"/>
      <c r="MLU45" s="1168"/>
      <c r="MLV45" s="1168"/>
      <c r="MLW45" s="1166"/>
      <c r="MLX45" s="1167"/>
      <c r="MLY45" s="1168"/>
      <c r="MLZ45" s="1168"/>
      <c r="MMA45" s="1166"/>
      <c r="MMB45" s="1167"/>
      <c r="MMC45" s="1168"/>
      <c r="MMD45" s="1168"/>
      <c r="MME45" s="1166"/>
      <c r="MMF45" s="1167"/>
      <c r="MMG45" s="1168"/>
      <c r="MMH45" s="1168"/>
      <c r="MMI45" s="1166"/>
      <c r="MMJ45" s="1167"/>
      <c r="MMK45" s="1168"/>
      <c r="MML45" s="1168"/>
      <c r="MMM45" s="1166"/>
      <c r="MMN45" s="1167"/>
      <c r="MMO45" s="1168"/>
      <c r="MMP45" s="1168"/>
      <c r="MMQ45" s="1166"/>
      <c r="MMR45" s="1167"/>
      <c r="MMS45" s="1168"/>
      <c r="MMT45" s="1168"/>
      <c r="MMU45" s="1166"/>
      <c r="MMV45" s="1167"/>
      <c r="MMW45" s="1168"/>
      <c r="MMX45" s="1168"/>
      <c r="MMY45" s="1166"/>
      <c r="MMZ45" s="1167"/>
      <c r="MNA45" s="1168"/>
      <c r="MNB45" s="1168"/>
      <c r="MNC45" s="1166"/>
      <c r="MND45" s="1167"/>
      <c r="MNE45" s="1168"/>
      <c r="MNF45" s="1168"/>
      <c r="MNG45" s="1166"/>
      <c r="MNH45" s="1167"/>
      <c r="MNI45" s="1168"/>
      <c r="MNJ45" s="1168"/>
      <c r="MNK45" s="1166"/>
      <c r="MNL45" s="1167"/>
      <c r="MNM45" s="1168"/>
      <c r="MNN45" s="1168"/>
      <c r="MNO45" s="1166"/>
      <c r="MNP45" s="1167"/>
      <c r="MNQ45" s="1168"/>
      <c r="MNR45" s="1168"/>
      <c r="MNS45" s="1166"/>
      <c r="MNT45" s="1167"/>
      <c r="MNU45" s="1168"/>
      <c r="MNV45" s="1168"/>
      <c r="MNW45" s="1166"/>
      <c r="MNX45" s="1167"/>
      <c r="MNY45" s="1168"/>
      <c r="MNZ45" s="1168"/>
      <c r="MOA45" s="1166"/>
      <c r="MOB45" s="1167"/>
      <c r="MOC45" s="1168"/>
      <c r="MOD45" s="1168"/>
      <c r="MOE45" s="1166"/>
      <c r="MOF45" s="1167"/>
      <c r="MOG45" s="1168"/>
      <c r="MOH45" s="1168"/>
      <c r="MOI45" s="1166"/>
      <c r="MOJ45" s="1167"/>
      <c r="MOK45" s="1168"/>
      <c r="MOL45" s="1168"/>
      <c r="MOM45" s="1166"/>
      <c r="MON45" s="1167"/>
      <c r="MOO45" s="1168"/>
      <c r="MOP45" s="1168"/>
      <c r="MOQ45" s="1166"/>
      <c r="MOR45" s="1167"/>
      <c r="MOS45" s="1168"/>
      <c r="MOT45" s="1168"/>
      <c r="MOU45" s="1166"/>
      <c r="MOV45" s="1167"/>
      <c r="MOW45" s="1168"/>
      <c r="MOX45" s="1168"/>
      <c r="MOY45" s="1166"/>
      <c r="MOZ45" s="1167"/>
      <c r="MPA45" s="1168"/>
      <c r="MPB45" s="1168"/>
      <c r="MPC45" s="1166"/>
      <c r="MPD45" s="1167"/>
      <c r="MPE45" s="1168"/>
      <c r="MPF45" s="1168"/>
      <c r="MPG45" s="1166"/>
      <c r="MPH45" s="1167"/>
      <c r="MPI45" s="1168"/>
      <c r="MPJ45" s="1168"/>
      <c r="MPK45" s="1166"/>
      <c r="MPL45" s="1167"/>
      <c r="MPM45" s="1168"/>
      <c r="MPN45" s="1168"/>
      <c r="MPO45" s="1166"/>
      <c r="MPP45" s="1167"/>
      <c r="MPQ45" s="1168"/>
      <c r="MPR45" s="1168"/>
      <c r="MPS45" s="1166"/>
      <c r="MPT45" s="1167"/>
      <c r="MPU45" s="1168"/>
      <c r="MPV45" s="1168"/>
      <c r="MPW45" s="1166"/>
      <c r="MPX45" s="1167"/>
      <c r="MPY45" s="1168"/>
      <c r="MPZ45" s="1168"/>
      <c r="MQA45" s="1166"/>
      <c r="MQB45" s="1167"/>
      <c r="MQC45" s="1168"/>
      <c r="MQD45" s="1168"/>
      <c r="MQE45" s="1166"/>
      <c r="MQF45" s="1167"/>
      <c r="MQG45" s="1168"/>
      <c r="MQH45" s="1168"/>
      <c r="MQI45" s="1166"/>
      <c r="MQJ45" s="1167"/>
      <c r="MQK45" s="1168"/>
      <c r="MQL45" s="1168"/>
      <c r="MQM45" s="1166"/>
      <c r="MQN45" s="1167"/>
      <c r="MQO45" s="1168"/>
      <c r="MQP45" s="1168"/>
      <c r="MQQ45" s="1166"/>
      <c r="MQR45" s="1167"/>
      <c r="MQS45" s="1168"/>
      <c r="MQT45" s="1168"/>
      <c r="MQU45" s="1166"/>
      <c r="MQV45" s="1167"/>
      <c r="MQW45" s="1168"/>
      <c r="MQX45" s="1168"/>
      <c r="MQY45" s="1166"/>
      <c r="MQZ45" s="1167"/>
      <c r="MRA45" s="1168"/>
      <c r="MRB45" s="1168"/>
      <c r="MRC45" s="1166"/>
      <c r="MRD45" s="1167"/>
      <c r="MRE45" s="1168"/>
      <c r="MRF45" s="1168"/>
      <c r="MRG45" s="1166"/>
      <c r="MRH45" s="1167"/>
      <c r="MRI45" s="1168"/>
      <c r="MRJ45" s="1168"/>
      <c r="MRK45" s="1166"/>
      <c r="MRL45" s="1167"/>
      <c r="MRM45" s="1168"/>
      <c r="MRN45" s="1168"/>
      <c r="MRO45" s="1166"/>
      <c r="MRP45" s="1167"/>
      <c r="MRQ45" s="1168"/>
      <c r="MRR45" s="1168"/>
      <c r="MRS45" s="1166"/>
      <c r="MRT45" s="1167"/>
      <c r="MRU45" s="1168"/>
      <c r="MRV45" s="1168"/>
      <c r="MRW45" s="1166"/>
      <c r="MRX45" s="1167"/>
      <c r="MRY45" s="1168"/>
      <c r="MRZ45" s="1168"/>
      <c r="MSA45" s="1166"/>
      <c r="MSB45" s="1167"/>
      <c r="MSC45" s="1168"/>
      <c r="MSD45" s="1168"/>
      <c r="MSE45" s="1166"/>
      <c r="MSF45" s="1167"/>
      <c r="MSG45" s="1168"/>
      <c r="MSH45" s="1168"/>
      <c r="MSI45" s="1166"/>
      <c r="MSJ45" s="1167"/>
      <c r="MSK45" s="1168"/>
      <c r="MSL45" s="1168"/>
      <c r="MSM45" s="1166"/>
      <c r="MSN45" s="1167"/>
      <c r="MSO45" s="1168"/>
      <c r="MSP45" s="1168"/>
      <c r="MSQ45" s="1166"/>
      <c r="MSR45" s="1167"/>
      <c r="MSS45" s="1168"/>
      <c r="MST45" s="1168"/>
      <c r="MSU45" s="1166"/>
      <c r="MSV45" s="1167"/>
      <c r="MSW45" s="1168"/>
      <c r="MSX45" s="1168"/>
      <c r="MSY45" s="1166"/>
      <c r="MSZ45" s="1167"/>
      <c r="MTA45" s="1168"/>
      <c r="MTB45" s="1168"/>
      <c r="MTC45" s="1166"/>
      <c r="MTD45" s="1167"/>
      <c r="MTE45" s="1168"/>
      <c r="MTF45" s="1168"/>
      <c r="MTG45" s="1166"/>
      <c r="MTH45" s="1167"/>
      <c r="MTI45" s="1168"/>
      <c r="MTJ45" s="1168"/>
      <c r="MTK45" s="1166"/>
      <c r="MTL45" s="1167"/>
      <c r="MTM45" s="1168"/>
      <c r="MTN45" s="1168"/>
      <c r="MTO45" s="1166"/>
      <c r="MTP45" s="1167"/>
      <c r="MTQ45" s="1168"/>
      <c r="MTR45" s="1168"/>
      <c r="MTS45" s="1166"/>
      <c r="MTT45" s="1167"/>
      <c r="MTU45" s="1168"/>
      <c r="MTV45" s="1168"/>
      <c r="MTW45" s="1166"/>
      <c r="MTX45" s="1167"/>
      <c r="MTY45" s="1168"/>
      <c r="MTZ45" s="1168"/>
      <c r="MUA45" s="1166"/>
      <c r="MUB45" s="1167"/>
      <c r="MUC45" s="1168"/>
      <c r="MUD45" s="1168"/>
      <c r="MUE45" s="1166"/>
      <c r="MUF45" s="1167"/>
      <c r="MUG45" s="1168"/>
      <c r="MUH45" s="1168"/>
      <c r="MUI45" s="1166"/>
      <c r="MUJ45" s="1167"/>
      <c r="MUK45" s="1168"/>
      <c r="MUL45" s="1168"/>
      <c r="MUM45" s="1166"/>
      <c r="MUN45" s="1167"/>
      <c r="MUO45" s="1168"/>
      <c r="MUP45" s="1168"/>
      <c r="MUQ45" s="1166"/>
      <c r="MUR45" s="1167"/>
      <c r="MUS45" s="1168"/>
      <c r="MUT45" s="1168"/>
      <c r="MUU45" s="1166"/>
      <c r="MUV45" s="1167"/>
      <c r="MUW45" s="1168"/>
      <c r="MUX45" s="1168"/>
      <c r="MUY45" s="1166"/>
      <c r="MUZ45" s="1167"/>
      <c r="MVA45" s="1168"/>
      <c r="MVB45" s="1168"/>
      <c r="MVC45" s="1166"/>
      <c r="MVD45" s="1167"/>
      <c r="MVE45" s="1168"/>
      <c r="MVF45" s="1168"/>
      <c r="MVG45" s="1166"/>
      <c r="MVH45" s="1167"/>
      <c r="MVI45" s="1168"/>
      <c r="MVJ45" s="1168"/>
      <c r="MVK45" s="1166"/>
      <c r="MVL45" s="1167"/>
      <c r="MVM45" s="1168"/>
      <c r="MVN45" s="1168"/>
      <c r="MVO45" s="1166"/>
      <c r="MVP45" s="1167"/>
      <c r="MVQ45" s="1168"/>
      <c r="MVR45" s="1168"/>
      <c r="MVS45" s="1166"/>
      <c r="MVT45" s="1167"/>
      <c r="MVU45" s="1168"/>
      <c r="MVV45" s="1168"/>
      <c r="MVW45" s="1166"/>
      <c r="MVX45" s="1167"/>
      <c r="MVY45" s="1168"/>
      <c r="MVZ45" s="1168"/>
      <c r="MWA45" s="1166"/>
      <c r="MWB45" s="1167"/>
      <c r="MWC45" s="1168"/>
      <c r="MWD45" s="1168"/>
      <c r="MWE45" s="1166"/>
      <c r="MWF45" s="1167"/>
      <c r="MWG45" s="1168"/>
      <c r="MWH45" s="1168"/>
      <c r="MWI45" s="1166"/>
      <c r="MWJ45" s="1167"/>
      <c r="MWK45" s="1168"/>
      <c r="MWL45" s="1168"/>
      <c r="MWM45" s="1166"/>
      <c r="MWN45" s="1167"/>
      <c r="MWO45" s="1168"/>
      <c r="MWP45" s="1168"/>
      <c r="MWQ45" s="1166"/>
      <c r="MWR45" s="1167"/>
      <c r="MWS45" s="1168"/>
      <c r="MWT45" s="1168"/>
      <c r="MWU45" s="1166"/>
      <c r="MWV45" s="1167"/>
      <c r="MWW45" s="1168"/>
      <c r="MWX45" s="1168"/>
      <c r="MWY45" s="1166"/>
      <c r="MWZ45" s="1167"/>
      <c r="MXA45" s="1168"/>
      <c r="MXB45" s="1168"/>
      <c r="MXC45" s="1166"/>
      <c r="MXD45" s="1167"/>
      <c r="MXE45" s="1168"/>
      <c r="MXF45" s="1168"/>
      <c r="MXG45" s="1166"/>
      <c r="MXH45" s="1167"/>
      <c r="MXI45" s="1168"/>
      <c r="MXJ45" s="1168"/>
      <c r="MXK45" s="1166"/>
      <c r="MXL45" s="1167"/>
      <c r="MXM45" s="1168"/>
      <c r="MXN45" s="1168"/>
      <c r="MXO45" s="1166"/>
      <c r="MXP45" s="1167"/>
      <c r="MXQ45" s="1168"/>
      <c r="MXR45" s="1168"/>
      <c r="MXS45" s="1166"/>
      <c r="MXT45" s="1167"/>
      <c r="MXU45" s="1168"/>
      <c r="MXV45" s="1168"/>
      <c r="MXW45" s="1166"/>
      <c r="MXX45" s="1167"/>
      <c r="MXY45" s="1168"/>
      <c r="MXZ45" s="1168"/>
      <c r="MYA45" s="1166"/>
      <c r="MYB45" s="1167"/>
      <c r="MYC45" s="1168"/>
      <c r="MYD45" s="1168"/>
      <c r="MYE45" s="1166"/>
      <c r="MYF45" s="1167"/>
      <c r="MYG45" s="1168"/>
      <c r="MYH45" s="1168"/>
      <c r="MYI45" s="1166"/>
      <c r="MYJ45" s="1167"/>
      <c r="MYK45" s="1168"/>
      <c r="MYL45" s="1168"/>
      <c r="MYM45" s="1166"/>
      <c r="MYN45" s="1167"/>
      <c r="MYO45" s="1168"/>
      <c r="MYP45" s="1168"/>
      <c r="MYQ45" s="1166"/>
      <c r="MYR45" s="1167"/>
      <c r="MYS45" s="1168"/>
      <c r="MYT45" s="1168"/>
      <c r="MYU45" s="1166"/>
      <c r="MYV45" s="1167"/>
      <c r="MYW45" s="1168"/>
      <c r="MYX45" s="1168"/>
      <c r="MYY45" s="1166"/>
      <c r="MYZ45" s="1167"/>
      <c r="MZA45" s="1168"/>
      <c r="MZB45" s="1168"/>
      <c r="MZC45" s="1166"/>
      <c r="MZD45" s="1167"/>
      <c r="MZE45" s="1168"/>
      <c r="MZF45" s="1168"/>
      <c r="MZG45" s="1166"/>
      <c r="MZH45" s="1167"/>
      <c r="MZI45" s="1168"/>
      <c r="MZJ45" s="1168"/>
      <c r="MZK45" s="1166"/>
      <c r="MZL45" s="1167"/>
      <c r="MZM45" s="1168"/>
      <c r="MZN45" s="1168"/>
      <c r="MZO45" s="1166"/>
      <c r="MZP45" s="1167"/>
      <c r="MZQ45" s="1168"/>
      <c r="MZR45" s="1168"/>
      <c r="MZS45" s="1166"/>
      <c r="MZT45" s="1167"/>
      <c r="MZU45" s="1168"/>
      <c r="MZV45" s="1168"/>
      <c r="MZW45" s="1166"/>
      <c r="MZX45" s="1167"/>
      <c r="MZY45" s="1168"/>
      <c r="MZZ45" s="1168"/>
      <c r="NAA45" s="1166"/>
      <c r="NAB45" s="1167"/>
      <c r="NAC45" s="1168"/>
      <c r="NAD45" s="1168"/>
      <c r="NAE45" s="1166"/>
      <c r="NAF45" s="1167"/>
      <c r="NAG45" s="1168"/>
      <c r="NAH45" s="1168"/>
      <c r="NAI45" s="1166"/>
      <c r="NAJ45" s="1167"/>
      <c r="NAK45" s="1168"/>
      <c r="NAL45" s="1168"/>
      <c r="NAM45" s="1166"/>
      <c r="NAN45" s="1167"/>
      <c r="NAO45" s="1168"/>
      <c r="NAP45" s="1168"/>
      <c r="NAQ45" s="1166"/>
      <c r="NAR45" s="1167"/>
      <c r="NAS45" s="1168"/>
      <c r="NAT45" s="1168"/>
      <c r="NAU45" s="1166"/>
      <c r="NAV45" s="1167"/>
      <c r="NAW45" s="1168"/>
      <c r="NAX45" s="1168"/>
      <c r="NAY45" s="1166"/>
      <c r="NAZ45" s="1167"/>
      <c r="NBA45" s="1168"/>
      <c r="NBB45" s="1168"/>
      <c r="NBC45" s="1166"/>
      <c r="NBD45" s="1167"/>
      <c r="NBE45" s="1168"/>
      <c r="NBF45" s="1168"/>
      <c r="NBG45" s="1166"/>
      <c r="NBH45" s="1167"/>
      <c r="NBI45" s="1168"/>
      <c r="NBJ45" s="1168"/>
      <c r="NBK45" s="1166"/>
      <c r="NBL45" s="1167"/>
      <c r="NBM45" s="1168"/>
      <c r="NBN45" s="1168"/>
      <c r="NBO45" s="1166"/>
      <c r="NBP45" s="1167"/>
      <c r="NBQ45" s="1168"/>
      <c r="NBR45" s="1168"/>
      <c r="NBS45" s="1166"/>
      <c r="NBT45" s="1167"/>
      <c r="NBU45" s="1168"/>
      <c r="NBV45" s="1168"/>
      <c r="NBW45" s="1166"/>
      <c r="NBX45" s="1167"/>
      <c r="NBY45" s="1168"/>
      <c r="NBZ45" s="1168"/>
      <c r="NCA45" s="1166"/>
      <c r="NCB45" s="1167"/>
      <c r="NCC45" s="1168"/>
      <c r="NCD45" s="1168"/>
      <c r="NCE45" s="1166"/>
      <c r="NCF45" s="1167"/>
      <c r="NCG45" s="1168"/>
      <c r="NCH45" s="1168"/>
      <c r="NCI45" s="1166"/>
      <c r="NCJ45" s="1167"/>
      <c r="NCK45" s="1168"/>
      <c r="NCL45" s="1168"/>
      <c r="NCM45" s="1166"/>
      <c r="NCN45" s="1167"/>
      <c r="NCO45" s="1168"/>
      <c r="NCP45" s="1168"/>
      <c r="NCQ45" s="1166"/>
      <c r="NCR45" s="1167"/>
      <c r="NCS45" s="1168"/>
      <c r="NCT45" s="1168"/>
      <c r="NCU45" s="1166"/>
      <c r="NCV45" s="1167"/>
      <c r="NCW45" s="1168"/>
      <c r="NCX45" s="1168"/>
      <c r="NCY45" s="1166"/>
      <c r="NCZ45" s="1167"/>
      <c r="NDA45" s="1168"/>
      <c r="NDB45" s="1168"/>
      <c r="NDC45" s="1166"/>
      <c r="NDD45" s="1167"/>
      <c r="NDE45" s="1168"/>
      <c r="NDF45" s="1168"/>
      <c r="NDG45" s="1166"/>
      <c r="NDH45" s="1167"/>
      <c r="NDI45" s="1168"/>
      <c r="NDJ45" s="1168"/>
      <c r="NDK45" s="1166"/>
      <c r="NDL45" s="1167"/>
      <c r="NDM45" s="1168"/>
      <c r="NDN45" s="1168"/>
      <c r="NDO45" s="1166"/>
      <c r="NDP45" s="1167"/>
      <c r="NDQ45" s="1168"/>
      <c r="NDR45" s="1168"/>
      <c r="NDS45" s="1166"/>
      <c r="NDT45" s="1167"/>
      <c r="NDU45" s="1168"/>
      <c r="NDV45" s="1168"/>
      <c r="NDW45" s="1166"/>
      <c r="NDX45" s="1167"/>
      <c r="NDY45" s="1168"/>
      <c r="NDZ45" s="1168"/>
      <c r="NEA45" s="1166"/>
      <c r="NEB45" s="1167"/>
      <c r="NEC45" s="1168"/>
      <c r="NED45" s="1168"/>
      <c r="NEE45" s="1166"/>
      <c r="NEF45" s="1167"/>
      <c r="NEG45" s="1168"/>
      <c r="NEH45" s="1168"/>
      <c r="NEI45" s="1166"/>
      <c r="NEJ45" s="1167"/>
      <c r="NEK45" s="1168"/>
      <c r="NEL45" s="1168"/>
      <c r="NEM45" s="1166"/>
      <c r="NEN45" s="1167"/>
      <c r="NEO45" s="1168"/>
      <c r="NEP45" s="1168"/>
      <c r="NEQ45" s="1166"/>
      <c r="NER45" s="1167"/>
      <c r="NES45" s="1168"/>
      <c r="NET45" s="1168"/>
      <c r="NEU45" s="1166"/>
      <c r="NEV45" s="1167"/>
      <c r="NEW45" s="1168"/>
      <c r="NEX45" s="1168"/>
      <c r="NEY45" s="1166"/>
      <c r="NEZ45" s="1167"/>
      <c r="NFA45" s="1168"/>
      <c r="NFB45" s="1168"/>
      <c r="NFC45" s="1166"/>
      <c r="NFD45" s="1167"/>
      <c r="NFE45" s="1168"/>
      <c r="NFF45" s="1168"/>
      <c r="NFG45" s="1166"/>
      <c r="NFH45" s="1167"/>
      <c r="NFI45" s="1168"/>
      <c r="NFJ45" s="1168"/>
      <c r="NFK45" s="1166"/>
      <c r="NFL45" s="1167"/>
      <c r="NFM45" s="1168"/>
      <c r="NFN45" s="1168"/>
      <c r="NFO45" s="1166"/>
      <c r="NFP45" s="1167"/>
      <c r="NFQ45" s="1168"/>
      <c r="NFR45" s="1168"/>
      <c r="NFS45" s="1166"/>
      <c r="NFT45" s="1167"/>
      <c r="NFU45" s="1168"/>
      <c r="NFV45" s="1168"/>
      <c r="NFW45" s="1166"/>
      <c r="NFX45" s="1167"/>
      <c r="NFY45" s="1168"/>
      <c r="NFZ45" s="1168"/>
      <c r="NGA45" s="1166"/>
      <c r="NGB45" s="1167"/>
      <c r="NGC45" s="1168"/>
      <c r="NGD45" s="1168"/>
      <c r="NGE45" s="1166"/>
      <c r="NGF45" s="1167"/>
      <c r="NGG45" s="1168"/>
      <c r="NGH45" s="1168"/>
      <c r="NGI45" s="1166"/>
      <c r="NGJ45" s="1167"/>
      <c r="NGK45" s="1168"/>
      <c r="NGL45" s="1168"/>
      <c r="NGM45" s="1166"/>
      <c r="NGN45" s="1167"/>
      <c r="NGO45" s="1168"/>
      <c r="NGP45" s="1168"/>
      <c r="NGQ45" s="1166"/>
      <c r="NGR45" s="1167"/>
      <c r="NGS45" s="1168"/>
      <c r="NGT45" s="1168"/>
      <c r="NGU45" s="1166"/>
      <c r="NGV45" s="1167"/>
      <c r="NGW45" s="1168"/>
      <c r="NGX45" s="1168"/>
      <c r="NGY45" s="1166"/>
      <c r="NGZ45" s="1167"/>
      <c r="NHA45" s="1168"/>
      <c r="NHB45" s="1168"/>
      <c r="NHC45" s="1166"/>
      <c r="NHD45" s="1167"/>
      <c r="NHE45" s="1168"/>
      <c r="NHF45" s="1168"/>
      <c r="NHG45" s="1166"/>
      <c r="NHH45" s="1167"/>
      <c r="NHI45" s="1168"/>
      <c r="NHJ45" s="1168"/>
      <c r="NHK45" s="1166"/>
      <c r="NHL45" s="1167"/>
      <c r="NHM45" s="1168"/>
      <c r="NHN45" s="1168"/>
      <c r="NHO45" s="1166"/>
      <c r="NHP45" s="1167"/>
      <c r="NHQ45" s="1168"/>
      <c r="NHR45" s="1168"/>
      <c r="NHS45" s="1166"/>
      <c r="NHT45" s="1167"/>
      <c r="NHU45" s="1168"/>
      <c r="NHV45" s="1168"/>
      <c r="NHW45" s="1166"/>
      <c r="NHX45" s="1167"/>
      <c r="NHY45" s="1168"/>
      <c r="NHZ45" s="1168"/>
      <c r="NIA45" s="1166"/>
      <c r="NIB45" s="1167"/>
      <c r="NIC45" s="1168"/>
      <c r="NID45" s="1168"/>
      <c r="NIE45" s="1166"/>
      <c r="NIF45" s="1167"/>
      <c r="NIG45" s="1168"/>
      <c r="NIH45" s="1168"/>
      <c r="NII45" s="1166"/>
      <c r="NIJ45" s="1167"/>
      <c r="NIK45" s="1168"/>
      <c r="NIL45" s="1168"/>
      <c r="NIM45" s="1166"/>
      <c r="NIN45" s="1167"/>
      <c r="NIO45" s="1168"/>
      <c r="NIP45" s="1168"/>
      <c r="NIQ45" s="1166"/>
      <c r="NIR45" s="1167"/>
      <c r="NIS45" s="1168"/>
      <c r="NIT45" s="1168"/>
      <c r="NIU45" s="1166"/>
      <c r="NIV45" s="1167"/>
      <c r="NIW45" s="1168"/>
      <c r="NIX45" s="1168"/>
      <c r="NIY45" s="1166"/>
      <c r="NIZ45" s="1167"/>
      <c r="NJA45" s="1168"/>
      <c r="NJB45" s="1168"/>
      <c r="NJC45" s="1166"/>
      <c r="NJD45" s="1167"/>
      <c r="NJE45" s="1168"/>
      <c r="NJF45" s="1168"/>
      <c r="NJG45" s="1166"/>
      <c r="NJH45" s="1167"/>
      <c r="NJI45" s="1168"/>
      <c r="NJJ45" s="1168"/>
      <c r="NJK45" s="1166"/>
      <c r="NJL45" s="1167"/>
      <c r="NJM45" s="1168"/>
      <c r="NJN45" s="1168"/>
      <c r="NJO45" s="1166"/>
      <c r="NJP45" s="1167"/>
      <c r="NJQ45" s="1168"/>
      <c r="NJR45" s="1168"/>
      <c r="NJS45" s="1166"/>
      <c r="NJT45" s="1167"/>
      <c r="NJU45" s="1168"/>
      <c r="NJV45" s="1168"/>
      <c r="NJW45" s="1166"/>
      <c r="NJX45" s="1167"/>
      <c r="NJY45" s="1168"/>
      <c r="NJZ45" s="1168"/>
      <c r="NKA45" s="1166"/>
      <c r="NKB45" s="1167"/>
      <c r="NKC45" s="1168"/>
      <c r="NKD45" s="1168"/>
      <c r="NKE45" s="1166"/>
      <c r="NKF45" s="1167"/>
      <c r="NKG45" s="1168"/>
      <c r="NKH45" s="1168"/>
      <c r="NKI45" s="1166"/>
      <c r="NKJ45" s="1167"/>
      <c r="NKK45" s="1168"/>
      <c r="NKL45" s="1168"/>
      <c r="NKM45" s="1166"/>
      <c r="NKN45" s="1167"/>
      <c r="NKO45" s="1168"/>
      <c r="NKP45" s="1168"/>
      <c r="NKQ45" s="1166"/>
      <c r="NKR45" s="1167"/>
      <c r="NKS45" s="1168"/>
      <c r="NKT45" s="1168"/>
      <c r="NKU45" s="1166"/>
      <c r="NKV45" s="1167"/>
      <c r="NKW45" s="1168"/>
      <c r="NKX45" s="1168"/>
      <c r="NKY45" s="1166"/>
      <c r="NKZ45" s="1167"/>
      <c r="NLA45" s="1168"/>
      <c r="NLB45" s="1168"/>
      <c r="NLC45" s="1166"/>
      <c r="NLD45" s="1167"/>
      <c r="NLE45" s="1168"/>
      <c r="NLF45" s="1168"/>
      <c r="NLG45" s="1166"/>
      <c r="NLH45" s="1167"/>
      <c r="NLI45" s="1168"/>
      <c r="NLJ45" s="1168"/>
      <c r="NLK45" s="1166"/>
      <c r="NLL45" s="1167"/>
      <c r="NLM45" s="1168"/>
      <c r="NLN45" s="1168"/>
      <c r="NLO45" s="1166"/>
      <c r="NLP45" s="1167"/>
      <c r="NLQ45" s="1168"/>
      <c r="NLR45" s="1168"/>
      <c r="NLS45" s="1166"/>
      <c r="NLT45" s="1167"/>
      <c r="NLU45" s="1168"/>
      <c r="NLV45" s="1168"/>
      <c r="NLW45" s="1166"/>
      <c r="NLX45" s="1167"/>
      <c r="NLY45" s="1168"/>
      <c r="NLZ45" s="1168"/>
      <c r="NMA45" s="1166"/>
      <c r="NMB45" s="1167"/>
      <c r="NMC45" s="1168"/>
      <c r="NMD45" s="1168"/>
      <c r="NME45" s="1166"/>
      <c r="NMF45" s="1167"/>
      <c r="NMG45" s="1168"/>
      <c r="NMH45" s="1168"/>
      <c r="NMI45" s="1166"/>
      <c r="NMJ45" s="1167"/>
      <c r="NMK45" s="1168"/>
      <c r="NML45" s="1168"/>
      <c r="NMM45" s="1166"/>
      <c r="NMN45" s="1167"/>
      <c r="NMO45" s="1168"/>
      <c r="NMP45" s="1168"/>
      <c r="NMQ45" s="1166"/>
      <c r="NMR45" s="1167"/>
      <c r="NMS45" s="1168"/>
      <c r="NMT45" s="1168"/>
      <c r="NMU45" s="1166"/>
      <c r="NMV45" s="1167"/>
      <c r="NMW45" s="1168"/>
      <c r="NMX45" s="1168"/>
      <c r="NMY45" s="1166"/>
      <c r="NMZ45" s="1167"/>
      <c r="NNA45" s="1168"/>
      <c r="NNB45" s="1168"/>
      <c r="NNC45" s="1166"/>
      <c r="NND45" s="1167"/>
      <c r="NNE45" s="1168"/>
      <c r="NNF45" s="1168"/>
      <c r="NNG45" s="1166"/>
      <c r="NNH45" s="1167"/>
      <c r="NNI45" s="1168"/>
      <c r="NNJ45" s="1168"/>
      <c r="NNK45" s="1166"/>
      <c r="NNL45" s="1167"/>
      <c r="NNM45" s="1168"/>
      <c r="NNN45" s="1168"/>
      <c r="NNO45" s="1166"/>
      <c r="NNP45" s="1167"/>
      <c r="NNQ45" s="1168"/>
      <c r="NNR45" s="1168"/>
      <c r="NNS45" s="1166"/>
      <c r="NNT45" s="1167"/>
      <c r="NNU45" s="1168"/>
      <c r="NNV45" s="1168"/>
      <c r="NNW45" s="1166"/>
      <c r="NNX45" s="1167"/>
      <c r="NNY45" s="1168"/>
      <c r="NNZ45" s="1168"/>
      <c r="NOA45" s="1166"/>
      <c r="NOB45" s="1167"/>
      <c r="NOC45" s="1168"/>
      <c r="NOD45" s="1168"/>
      <c r="NOE45" s="1166"/>
      <c r="NOF45" s="1167"/>
      <c r="NOG45" s="1168"/>
      <c r="NOH45" s="1168"/>
      <c r="NOI45" s="1166"/>
      <c r="NOJ45" s="1167"/>
      <c r="NOK45" s="1168"/>
      <c r="NOL45" s="1168"/>
      <c r="NOM45" s="1166"/>
      <c r="NON45" s="1167"/>
      <c r="NOO45" s="1168"/>
      <c r="NOP45" s="1168"/>
      <c r="NOQ45" s="1166"/>
      <c r="NOR45" s="1167"/>
      <c r="NOS45" s="1168"/>
      <c r="NOT45" s="1168"/>
      <c r="NOU45" s="1166"/>
      <c r="NOV45" s="1167"/>
      <c r="NOW45" s="1168"/>
      <c r="NOX45" s="1168"/>
      <c r="NOY45" s="1166"/>
      <c r="NOZ45" s="1167"/>
      <c r="NPA45" s="1168"/>
      <c r="NPB45" s="1168"/>
      <c r="NPC45" s="1166"/>
      <c r="NPD45" s="1167"/>
      <c r="NPE45" s="1168"/>
      <c r="NPF45" s="1168"/>
      <c r="NPG45" s="1166"/>
      <c r="NPH45" s="1167"/>
      <c r="NPI45" s="1168"/>
      <c r="NPJ45" s="1168"/>
      <c r="NPK45" s="1166"/>
      <c r="NPL45" s="1167"/>
      <c r="NPM45" s="1168"/>
      <c r="NPN45" s="1168"/>
      <c r="NPO45" s="1166"/>
      <c r="NPP45" s="1167"/>
      <c r="NPQ45" s="1168"/>
      <c r="NPR45" s="1168"/>
      <c r="NPS45" s="1166"/>
      <c r="NPT45" s="1167"/>
      <c r="NPU45" s="1168"/>
      <c r="NPV45" s="1168"/>
      <c r="NPW45" s="1166"/>
      <c r="NPX45" s="1167"/>
      <c r="NPY45" s="1168"/>
      <c r="NPZ45" s="1168"/>
      <c r="NQA45" s="1166"/>
      <c r="NQB45" s="1167"/>
      <c r="NQC45" s="1168"/>
      <c r="NQD45" s="1168"/>
      <c r="NQE45" s="1166"/>
      <c r="NQF45" s="1167"/>
      <c r="NQG45" s="1168"/>
      <c r="NQH45" s="1168"/>
      <c r="NQI45" s="1166"/>
      <c r="NQJ45" s="1167"/>
      <c r="NQK45" s="1168"/>
      <c r="NQL45" s="1168"/>
      <c r="NQM45" s="1166"/>
      <c r="NQN45" s="1167"/>
      <c r="NQO45" s="1168"/>
      <c r="NQP45" s="1168"/>
      <c r="NQQ45" s="1166"/>
      <c r="NQR45" s="1167"/>
      <c r="NQS45" s="1168"/>
      <c r="NQT45" s="1168"/>
      <c r="NQU45" s="1166"/>
      <c r="NQV45" s="1167"/>
      <c r="NQW45" s="1168"/>
      <c r="NQX45" s="1168"/>
      <c r="NQY45" s="1166"/>
      <c r="NQZ45" s="1167"/>
      <c r="NRA45" s="1168"/>
      <c r="NRB45" s="1168"/>
      <c r="NRC45" s="1166"/>
      <c r="NRD45" s="1167"/>
      <c r="NRE45" s="1168"/>
      <c r="NRF45" s="1168"/>
      <c r="NRG45" s="1166"/>
      <c r="NRH45" s="1167"/>
      <c r="NRI45" s="1168"/>
      <c r="NRJ45" s="1168"/>
      <c r="NRK45" s="1166"/>
      <c r="NRL45" s="1167"/>
      <c r="NRM45" s="1168"/>
      <c r="NRN45" s="1168"/>
      <c r="NRO45" s="1166"/>
      <c r="NRP45" s="1167"/>
      <c r="NRQ45" s="1168"/>
      <c r="NRR45" s="1168"/>
      <c r="NRS45" s="1166"/>
      <c r="NRT45" s="1167"/>
      <c r="NRU45" s="1168"/>
      <c r="NRV45" s="1168"/>
      <c r="NRW45" s="1166"/>
      <c r="NRX45" s="1167"/>
      <c r="NRY45" s="1168"/>
      <c r="NRZ45" s="1168"/>
      <c r="NSA45" s="1166"/>
      <c r="NSB45" s="1167"/>
      <c r="NSC45" s="1168"/>
      <c r="NSD45" s="1168"/>
      <c r="NSE45" s="1166"/>
      <c r="NSF45" s="1167"/>
      <c r="NSG45" s="1168"/>
      <c r="NSH45" s="1168"/>
      <c r="NSI45" s="1166"/>
      <c r="NSJ45" s="1167"/>
      <c r="NSK45" s="1168"/>
      <c r="NSL45" s="1168"/>
      <c r="NSM45" s="1166"/>
      <c r="NSN45" s="1167"/>
      <c r="NSO45" s="1168"/>
      <c r="NSP45" s="1168"/>
      <c r="NSQ45" s="1166"/>
      <c r="NSR45" s="1167"/>
      <c r="NSS45" s="1168"/>
      <c r="NST45" s="1168"/>
      <c r="NSU45" s="1166"/>
      <c r="NSV45" s="1167"/>
      <c r="NSW45" s="1168"/>
      <c r="NSX45" s="1168"/>
      <c r="NSY45" s="1166"/>
      <c r="NSZ45" s="1167"/>
      <c r="NTA45" s="1168"/>
      <c r="NTB45" s="1168"/>
      <c r="NTC45" s="1166"/>
      <c r="NTD45" s="1167"/>
      <c r="NTE45" s="1168"/>
      <c r="NTF45" s="1168"/>
      <c r="NTG45" s="1166"/>
      <c r="NTH45" s="1167"/>
      <c r="NTI45" s="1168"/>
      <c r="NTJ45" s="1168"/>
      <c r="NTK45" s="1166"/>
      <c r="NTL45" s="1167"/>
      <c r="NTM45" s="1168"/>
      <c r="NTN45" s="1168"/>
      <c r="NTO45" s="1166"/>
      <c r="NTP45" s="1167"/>
      <c r="NTQ45" s="1168"/>
      <c r="NTR45" s="1168"/>
      <c r="NTS45" s="1166"/>
      <c r="NTT45" s="1167"/>
      <c r="NTU45" s="1168"/>
      <c r="NTV45" s="1168"/>
      <c r="NTW45" s="1166"/>
      <c r="NTX45" s="1167"/>
      <c r="NTY45" s="1168"/>
      <c r="NTZ45" s="1168"/>
      <c r="NUA45" s="1166"/>
      <c r="NUB45" s="1167"/>
      <c r="NUC45" s="1168"/>
      <c r="NUD45" s="1168"/>
      <c r="NUE45" s="1166"/>
      <c r="NUF45" s="1167"/>
      <c r="NUG45" s="1168"/>
      <c r="NUH45" s="1168"/>
      <c r="NUI45" s="1166"/>
      <c r="NUJ45" s="1167"/>
      <c r="NUK45" s="1168"/>
      <c r="NUL45" s="1168"/>
      <c r="NUM45" s="1166"/>
      <c r="NUN45" s="1167"/>
      <c r="NUO45" s="1168"/>
      <c r="NUP45" s="1168"/>
      <c r="NUQ45" s="1166"/>
      <c r="NUR45" s="1167"/>
      <c r="NUS45" s="1168"/>
      <c r="NUT45" s="1168"/>
      <c r="NUU45" s="1166"/>
      <c r="NUV45" s="1167"/>
      <c r="NUW45" s="1168"/>
      <c r="NUX45" s="1168"/>
      <c r="NUY45" s="1166"/>
      <c r="NUZ45" s="1167"/>
      <c r="NVA45" s="1168"/>
      <c r="NVB45" s="1168"/>
      <c r="NVC45" s="1166"/>
      <c r="NVD45" s="1167"/>
      <c r="NVE45" s="1168"/>
      <c r="NVF45" s="1168"/>
      <c r="NVG45" s="1166"/>
      <c r="NVH45" s="1167"/>
      <c r="NVI45" s="1168"/>
      <c r="NVJ45" s="1168"/>
      <c r="NVK45" s="1166"/>
      <c r="NVL45" s="1167"/>
      <c r="NVM45" s="1168"/>
      <c r="NVN45" s="1168"/>
      <c r="NVO45" s="1166"/>
      <c r="NVP45" s="1167"/>
      <c r="NVQ45" s="1168"/>
      <c r="NVR45" s="1168"/>
      <c r="NVS45" s="1166"/>
      <c r="NVT45" s="1167"/>
      <c r="NVU45" s="1168"/>
      <c r="NVV45" s="1168"/>
      <c r="NVW45" s="1166"/>
      <c r="NVX45" s="1167"/>
      <c r="NVY45" s="1168"/>
      <c r="NVZ45" s="1168"/>
      <c r="NWA45" s="1166"/>
      <c r="NWB45" s="1167"/>
      <c r="NWC45" s="1168"/>
      <c r="NWD45" s="1168"/>
      <c r="NWE45" s="1166"/>
      <c r="NWF45" s="1167"/>
      <c r="NWG45" s="1168"/>
      <c r="NWH45" s="1168"/>
      <c r="NWI45" s="1166"/>
      <c r="NWJ45" s="1167"/>
      <c r="NWK45" s="1168"/>
      <c r="NWL45" s="1168"/>
      <c r="NWM45" s="1166"/>
      <c r="NWN45" s="1167"/>
      <c r="NWO45" s="1168"/>
      <c r="NWP45" s="1168"/>
      <c r="NWQ45" s="1166"/>
      <c r="NWR45" s="1167"/>
      <c r="NWS45" s="1168"/>
      <c r="NWT45" s="1168"/>
      <c r="NWU45" s="1166"/>
      <c r="NWV45" s="1167"/>
      <c r="NWW45" s="1168"/>
      <c r="NWX45" s="1168"/>
      <c r="NWY45" s="1166"/>
      <c r="NWZ45" s="1167"/>
      <c r="NXA45" s="1168"/>
      <c r="NXB45" s="1168"/>
      <c r="NXC45" s="1166"/>
      <c r="NXD45" s="1167"/>
      <c r="NXE45" s="1168"/>
      <c r="NXF45" s="1168"/>
      <c r="NXG45" s="1166"/>
      <c r="NXH45" s="1167"/>
      <c r="NXI45" s="1168"/>
      <c r="NXJ45" s="1168"/>
      <c r="NXK45" s="1166"/>
      <c r="NXL45" s="1167"/>
      <c r="NXM45" s="1168"/>
      <c r="NXN45" s="1168"/>
      <c r="NXO45" s="1166"/>
      <c r="NXP45" s="1167"/>
      <c r="NXQ45" s="1168"/>
      <c r="NXR45" s="1168"/>
      <c r="NXS45" s="1166"/>
      <c r="NXT45" s="1167"/>
      <c r="NXU45" s="1168"/>
      <c r="NXV45" s="1168"/>
      <c r="NXW45" s="1166"/>
      <c r="NXX45" s="1167"/>
      <c r="NXY45" s="1168"/>
      <c r="NXZ45" s="1168"/>
      <c r="NYA45" s="1166"/>
      <c r="NYB45" s="1167"/>
      <c r="NYC45" s="1168"/>
      <c r="NYD45" s="1168"/>
      <c r="NYE45" s="1166"/>
      <c r="NYF45" s="1167"/>
      <c r="NYG45" s="1168"/>
      <c r="NYH45" s="1168"/>
      <c r="NYI45" s="1166"/>
      <c r="NYJ45" s="1167"/>
      <c r="NYK45" s="1168"/>
      <c r="NYL45" s="1168"/>
      <c r="NYM45" s="1166"/>
      <c r="NYN45" s="1167"/>
      <c r="NYO45" s="1168"/>
      <c r="NYP45" s="1168"/>
      <c r="NYQ45" s="1166"/>
      <c r="NYR45" s="1167"/>
      <c r="NYS45" s="1168"/>
      <c r="NYT45" s="1168"/>
      <c r="NYU45" s="1166"/>
      <c r="NYV45" s="1167"/>
      <c r="NYW45" s="1168"/>
      <c r="NYX45" s="1168"/>
      <c r="NYY45" s="1166"/>
      <c r="NYZ45" s="1167"/>
      <c r="NZA45" s="1168"/>
      <c r="NZB45" s="1168"/>
      <c r="NZC45" s="1166"/>
      <c r="NZD45" s="1167"/>
      <c r="NZE45" s="1168"/>
      <c r="NZF45" s="1168"/>
      <c r="NZG45" s="1166"/>
      <c r="NZH45" s="1167"/>
      <c r="NZI45" s="1168"/>
      <c r="NZJ45" s="1168"/>
      <c r="NZK45" s="1166"/>
      <c r="NZL45" s="1167"/>
      <c r="NZM45" s="1168"/>
      <c r="NZN45" s="1168"/>
      <c r="NZO45" s="1166"/>
      <c r="NZP45" s="1167"/>
      <c r="NZQ45" s="1168"/>
      <c r="NZR45" s="1168"/>
      <c r="NZS45" s="1166"/>
      <c r="NZT45" s="1167"/>
      <c r="NZU45" s="1168"/>
      <c r="NZV45" s="1168"/>
      <c r="NZW45" s="1166"/>
      <c r="NZX45" s="1167"/>
      <c r="NZY45" s="1168"/>
      <c r="NZZ45" s="1168"/>
      <c r="OAA45" s="1166"/>
      <c r="OAB45" s="1167"/>
      <c r="OAC45" s="1168"/>
      <c r="OAD45" s="1168"/>
      <c r="OAE45" s="1166"/>
      <c r="OAF45" s="1167"/>
      <c r="OAG45" s="1168"/>
      <c r="OAH45" s="1168"/>
      <c r="OAI45" s="1166"/>
      <c r="OAJ45" s="1167"/>
      <c r="OAK45" s="1168"/>
      <c r="OAL45" s="1168"/>
      <c r="OAM45" s="1166"/>
      <c r="OAN45" s="1167"/>
      <c r="OAO45" s="1168"/>
      <c r="OAP45" s="1168"/>
      <c r="OAQ45" s="1166"/>
      <c r="OAR45" s="1167"/>
      <c r="OAS45" s="1168"/>
      <c r="OAT45" s="1168"/>
      <c r="OAU45" s="1166"/>
      <c r="OAV45" s="1167"/>
      <c r="OAW45" s="1168"/>
      <c r="OAX45" s="1168"/>
      <c r="OAY45" s="1166"/>
      <c r="OAZ45" s="1167"/>
      <c r="OBA45" s="1168"/>
      <c r="OBB45" s="1168"/>
      <c r="OBC45" s="1166"/>
      <c r="OBD45" s="1167"/>
      <c r="OBE45" s="1168"/>
      <c r="OBF45" s="1168"/>
      <c r="OBG45" s="1166"/>
      <c r="OBH45" s="1167"/>
      <c r="OBI45" s="1168"/>
      <c r="OBJ45" s="1168"/>
      <c r="OBK45" s="1166"/>
      <c r="OBL45" s="1167"/>
      <c r="OBM45" s="1168"/>
      <c r="OBN45" s="1168"/>
      <c r="OBO45" s="1166"/>
      <c r="OBP45" s="1167"/>
      <c r="OBQ45" s="1168"/>
      <c r="OBR45" s="1168"/>
      <c r="OBS45" s="1166"/>
      <c r="OBT45" s="1167"/>
      <c r="OBU45" s="1168"/>
      <c r="OBV45" s="1168"/>
      <c r="OBW45" s="1166"/>
      <c r="OBX45" s="1167"/>
      <c r="OBY45" s="1168"/>
      <c r="OBZ45" s="1168"/>
      <c r="OCA45" s="1166"/>
      <c r="OCB45" s="1167"/>
      <c r="OCC45" s="1168"/>
      <c r="OCD45" s="1168"/>
      <c r="OCE45" s="1166"/>
      <c r="OCF45" s="1167"/>
      <c r="OCG45" s="1168"/>
      <c r="OCH45" s="1168"/>
      <c r="OCI45" s="1166"/>
      <c r="OCJ45" s="1167"/>
      <c r="OCK45" s="1168"/>
      <c r="OCL45" s="1168"/>
      <c r="OCM45" s="1166"/>
      <c r="OCN45" s="1167"/>
      <c r="OCO45" s="1168"/>
      <c r="OCP45" s="1168"/>
      <c r="OCQ45" s="1166"/>
      <c r="OCR45" s="1167"/>
      <c r="OCS45" s="1168"/>
      <c r="OCT45" s="1168"/>
      <c r="OCU45" s="1166"/>
      <c r="OCV45" s="1167"/>
      <c r="OCW45" s="1168"/>
      <c r="OCX45" s="1168"/>
      <c r="OCY45" s="1166"/>
      <c r="OCZ45" s="1167"/>
      <c r="ODA45" s="1168"/>
      <c r="ODB45" s="1168"/>
      <c r="ODC45" s="1166"/>
      <c r="ODD45" s="1167"/>
      <c r="ODE45" s="1168"/>
      <c r="ODF45" s="1168"/>
      <c r="ODG45" s="1166"/>
      <c r="ODH45" s="1167"/>
      <c r="ODI45" s="1168"/>
      <c r="ODJ45" s="1168"/>
      <c r="ODK45" s="1166"/>
      <c r="ODL45" s="1167"/>
      <c r="ODM45" s="1168"/>
      <c r="ODN45" s="1168"/>
      <c r="ODO45" s="1166"/>
      <c r="ODP45" s="1167"/>
      <c r="ODQ45" s="1168"/>
      <c r="ODR45" s="1168"/>
      <c r="ODS45" s="1166"/>
      <c r="ODT45" s="1167"/>
      <c r="ODU45" s="1168"/>
      <c r="ODV45" s="1168"/>
      <c r="ODW45" s="1166"/>
      <c r="ODX45" s="1167"/>
      <c r="ODY45" s="1168"/>
      <c r="ODZ45" s="1168"/>
      <c r="OEA45" s="1166"/>
      <c r="OEB45" s="1167"/>
      <c r="OEC45" s="1168"/>
      <c r="OED45" s="1168"/>
      <c r="OEE45" s="1166"/>
      <c r="OEF45" s="1167"/>
      <c r="OEG45" s="1168"/>
      <c r="OEH45" s="1168"/>
      <c r="OEI45" s="1166"/>
      <c r="OEJ45" s="1167"/>
      <c r="OEK45" s="1168"/>
      <c r="OEL45" s="1168"/>
      <c r="OEM45" s="1166"/>
      <c r="OEN45" s="1167"/>
      <c r="OEO45" s="1168"/>
      <c r="OEP45" s="1168"/>
      <c r="OEQ45" s="1166"/>
      <c r="OER45" s="1167"/>
      <c r="OES45" s="1168"/>
      <c r="OET45" s="1168"/>
      <c r="OEU45" s="1166"/>
      <c r="OEV45" s="1167"/>
      <c r="OEW45" s="1168"/>
      <c r="OEX45" s="1168"/>
      <c r="OEY45" s="1166"/>
      <c r="OEZ45" s="1167"/>
      <c r="OFA45" s="1168"/>
      <c r="OFB45" s="1168"/>
      <c r="OFC45" s="1166"/>
      <c r="OFD45" s="1167"/>
      <c r="OFE45" s="1168"/>
      <c r="OFF45" s="1168"/>
      <c r="OFG45" s="1166"/>
      <c r="OFH45" s="1167"/>
      <c r="OFI45" s="1168"/>
      <c r="OFJ45" s="1168"/>
      <c r="OFK45" s="1166"/>
      <c r="OFL45" s="1167"/>
      <c r="OFM45" s="1168"/>
      <c r="OFN45" s="1168"/>
      <c r="OFO45" s="1166"/>
      <c r="OFP45" s="1167"/>
      <c r="OFQ45" s="1168"/>
      <c r="OFR45" s="1168"/>
      <c r="OFS45" s="1166"/>
      <c r="OFT45" s="1167"/>
      <c r="OFU45" s="1168"/>
      <c r="OFV45" s="1168"/>
      <c r="OFW45" s="1166"/>
      <c r="OFX45" s="1167"/>
      <c r="OFY45" s="1168"/>
      <c r="OFZ45" s="1168"/>
      <c r="OGA45" s="1166"/>
      <c r="OGB45" s="1167"/>
      <c r="OGC45" s="1168"/>
      <c r="OGD45" s="1168"/>
      <c r="OGE45" s="1166"/>
      <c r="OGF45" s="1167"/>
      <c r="OGG45" s="1168"/>
      <c r="OGH45" s="1168"/>
      <c r="OGI45" s="1166"/>
      <c r="OGJ45" s="1167"/>
      <c r="OGK45" s="1168"/>
      <c r="OGL45" s="1168"/>
      <c r="OGM45" s="1166"/>
      <c r="OGN45" s="1167"/>
      <c r="OGO45" s="1168"/>
      <c r="OGP45" s="1168"/>
      <c r="OGQ45" s="1166"/>
      <c r="OGR45" s="1167"/>
      <c r="OGS45" s="1168"/>
      <c r="OGT45" s="1168"/>
      <c r="OGU45" s="1166"/>
      <c r="OGV45" s="1167"/>
      <c r="OGW45" s="1168"/>
      <c r="OGX45" s="1168"/>
      <c r="OGY45" s="1166"/>
      <c r="OGZ45" s="1167"/>
      <c r="OHA45" s="1168"/>
      <c r="OHB45" s="1168"/>
      <c r="OHC45" s="1166"/>
      <c r="OHD45" s="1167"/>
      <c r="OHE45" s="1168"/>
      <c r="OHF45" s="1168"/>
      <c r="OHG45" s="1166"/>
      <c r="OHH45" s="1167"/>
      <c r="OHI45" s="1168"/>
      <c r="OHJ45" s="1168"/>
      <c r="OHK45" s="1166"/>
      <c r="OHL45" s="1167"/>
      <c r="OHM45" s="1168"/>
      <c r="OHN45" s="1168"/>
      <c r="OHO45" s="1166"/>
      <c r="OHP45" s="1167"/>
      <c r="OHQ45" s="1168"/>
      <c r="OHR45" s="1168"/>
      <c r="OHS45" s="1166"/>
      <c r="OHT45" s="1167"/>
      <c r="OHU45" s="1168"/>
      <c r="OHV45" s="1168"/>
      <c r="OHW45" s="1166"/>
      <c r="OHX45" s="1167"/>
      <c r="OHY45" s="1168"/>
      <c r="OHZ45" s="1168"/>
      <c r="OIA45" s="1166"/>
      <c r="OIB45" s="1167"/>
      <c r="OIC45" s="1168"/>
      <c r="OID45" s="1168"/>
      <c r="OIE45" s="1166"/>
      <c r="OIF45" s="1167"/>
      <c r="OIG45" s="1168"/>
      <c r="OIH45" s="1168"/>
      <c r="OII45" s="1166"/>
      <c r="OIJ45" s="1167"/>
      <c r="OIK45" s="1168"/>
      <c r="OIL45" s="1168"/>
      <c r="OIM45" s="1166"/>
      <c r="OIN45" s="1167"/>
      <c r="OIO45" s="1168"/>
      <c r="OIP45" s="1168"/>
      <c r="OIQ45" s="1166"/>
      <c r="OIR45" s="1167"/>
      <c r="OIS45" s="1168"/>
      <c r="OIT45" s="1168"/>
      <c r="OIU45" s="1166"/>
      <c r="OIV45" s="1167"/>
      <c r="OIW45" s="1168"/>
      <c r="OIX45" s="1168"/>
      <c r="OIY45" s="1166"/>
      <c r="OIZ45" s="1167"/>
      <c r="OJA45" s="1168"/>
      <c r="OJB45" s="1168"/>
      <c r="OJC45" s="1166"/>
      <c r="OJD45" s="1167"/>
      <c r="OJE45" s="1168"/>
      <c r="OJF45" s="1168"/>
      <c r="OJG45" s="1166"/>
      <c r="OJH45" s="1167"/>
      <c r="OJI45" s="1168"/>
      <c r="OJJ45" s="1168"/>
      <c r="OJK45" s="1166"/>
      <c r="OJL45" s="1167"/>
      <c r="OJM45" s="1168"/>
      <c r="OJN45" s="1168"/>
      <c r="OJO45" s="1166"/>
      <c r="OJP45" s="1167"/>
      <c r="OJQ45" s="1168"/>
      <c r="OJR45" s="1168"/>
      <c r="OJS45" s="1166"/>
      <c r="OJT45" s="1167"/>
      <c r="OJU45" s="1168"/>
      <c r="OJV45" s="1168"/>
      <c r="OJW45" s="1166"/>
      <c r="OJX45" s="1167"/>
      <c r="OJY45" s="1168"/>
      <c r="OJZ45" s="1168"/>
      <c r="OKA45" s="1166"/>
      <c r="OKB45" s="1167"/>
      <c r="OKC45" s="1168"/>
      <c r="OKD45" s="1168"/>
      <c r="OKE45" s="1166"/>
      <c r="OKF45" s="1167"/>
      <c r="OKG45" s="1168"/>
      <c r="OKH45" s="1168"/>
      <c r="OKI45" s="1166"/>
      <c r="OKJ45" s="1167"/>
      <c r="OKK45" s="1168"/>
      <c r="OKL45" s="1168"/>
      <c r="OKM45" s="1166"/>
      <c r="OKN45" s="1167"/>
      <c r="OKO45" s="1168"/>
      <c r="OKP45" s="1168"/>
      <c r="OKQ45" s="1166"/>
      <c r="OKR45" s="1167"/>
      <c r="OKS45" s="1168"/>
      <c r="OKT45" s="1168"/>
      <c r="OKU45" s="1166"/>
      <c r="OKV45" s="1167"/>
      <c r="OKW45" s="1168"/>
      <c r="OKX45" s="1168"/>
      <c r="OKY45" s="1166"/>
      <c r="OKZ45" s="1167"/>
      <c r="OLA45" s="1168"/>
      <c r="OLB45" s="1168"/>
      <c r="OLC45" s="1166"/>
      <c r="OLD45" s="1167"/>
      <c r="OLE45" s="1168"/>
      <c r="OLF45" s="1168"/>
      <c r="OLG45" s="1166"/>
      <c r="OLH45" s="1167"/>
      <c r="OLI45" s="1168"/>
      <c r="OLJ45" s="1168"/>
      <c r="OLK45" s="1166"/>
      <c r="OLL45" s="1167"/>
      <c r="OLM45" s="1168"/>
      <c r="OLN45" s="1168"/>
      <c r="OLO45" s="1166"/>
      <c r="OLP45" s="1167"/>
      <c r="OLQ45" s="1168"/>
      <c r="OLR45" s="1168"/>
      <c r="OLS45" s="1166"/>
      <c r="OLT45" s="1167"/>
      <c r="OLU45" s="1168"/>
      <c r="OLV45" s="1168"/>
      <c r="OLW45" s="1166"/>
      <c r="OLX45" s="1167"/>
      <c r="OLY45" s="1168"/>
      <c r="OLZ45" s="1168"/>
      <c r="OMA45" s="1166"/>
      <c r="OMB45" s="1167"/>
      <c r="OMC45" s="1168"/>
      <c r="OMD45" s="1168"/>
      <c r="OME45" s="1166"/>
      <c r="OMF45" s="1167"/>
      <c r="OMG45" s="1168"/>
      <c r="OMH45" s="1168"/>
      <c r="OMI45" s="1166"/>
      <c r="OMJ45" s="1167"/>
      <c r="OMK45" s="1168"/>
      <c r="OML45" s="1168"/>
      <c r="OMM45" s="1166"/>
      <c r="OMN45" s="1167"/>
      <c r="OMO45" s="1168"/>
      <c r="OMP45" s="1168"/>
      <c r="OMQ45" s="1166"/>
      <c r="OMR45" s="1167"/>
      <c r="OMS45" s="1168"/>
      <c r="OMT45" s="1168"/>
      <c r="OMU45" s="1166"/>
      <c r="OMV45" s="1167"/>
      <c r="OMW45" s="1168"/>
      <c r="OMX45" s="1168"/>
      <c r="OMY45" s="1166"/>
      <c r="OMZ45" s="1167"/>
      <c r="ONA45" s="1168"/>
      <c r="ONB45" s="1168"/>
      <c r="ONC45" s="1166"/>
      <c r="OND45" s="1167"/>
      <c r="ONE45" s="1168"/>
      <c r="ONF45" s="1168"/>
      <c r="ONG45" s="1166"/>
      <c r="ONH45" s="1167"/>
      <c r="ONI45" s="1168"/>
      <c r="ONJ45" s="1168"/>
      <c r="ONK45" s="1166"/>
      <c r="ONL45" s="1167"/>
      <c r="ONM45" s="1168"/>
      <c r="ONN45" s="1168"/>
      <c r="ONO45" s="1166"/>
      <c r="ONP45" s="1167"/>
      <c r="ONQ45" s="1168"/>
      <c r="ONR45" s="1168"/>
      <c r="ONS45" s="1166"/>
      <c r="ONT45" s="1167"/>
      <c r="ONU45" s="1168"/>
      <c r="ONV45" s="1168"/>
      <c r="ONW45" s="1166"/>
      <c r="ONX45" s="1167"/>
      <c r="ONY45" s="1168"/>
      <c r="ONZ45" s="1168"/>
      <c r="OOA45" s="1166"/>
      <c r="OOB45" s="1167"/>
      <c r="OOC45" s="1168"/>
      <c r="OOD45" s="1168"/>
      <c r="OOE45" s="1166"/>
      <c r="OOF45" s="1167"/>
      <c r="OOG45" s="1168"/>
      <c r="OOH45" s="1168"/>
      <c r="OOI45" s="1166"/>
      <c r="OOJ45" s="1167"/>
      <c r="OOK45" s="1168"/>
      <c r="OOL45" s="1168"/>
      <c r="OOM45" s="1166"/>
      <c r="OON45" s="1167"/>
      <c r="OOO45" s="1168"/>
      <c r="OOP45" s="1168"/>
      <c r="OOQ45" s="1166"/>
      <c r="OOR45" s="1167"/>
      <c r="OOS45" s="1168"/>
      <c r="OOT45" s="1168"/>
      <c r="OOU45" s="1166"/>
      <c r="OOV45" s="1167"/>
      <c r="OOW45" s="1168"/>
      <c r="OOX45" s="1168"/>
      <c r="OOY45" s="1166"/>
      <c r="OOZ45" s="1167"/>
      <c r="OPA45" s="1168"/>
      <c r="OPB45" s="1168"/>
      <c r="OPC45" s="1166"/>
      <c r="OPD45" s="1167"/>
      <c r="OPE45" s="1168"/>
      <c r="OPF45" s="1168"/>
      <c r="OPG45" s="1166"/>
      <c r="OPH45" s="1167"/>
      <c r="OPI45" s="1168"/>
      <c r="OPJ45" s="1168"/>
      <c r="OPK45" s="1166"/>
      <c r="OPL45" s="1167"/>
      <c r="OPM45" s="1168"/>
      <c r="OPN45" s="1168"/>
      <c r="OPO45" s="1166"/>
      <c r="OPP45" s="1167"/>
      <c r="OPQ45" s="1168"/>
      <c r="OPR45" s="1168"/>
      <c r="OPS45" s="1166"/>
      <c r="OPT45" s="1167"/>
      <c r="OPU45" s="1168"/>
      <c r="OPV45" s="1168"/>
      <c r="OPW45" s="1166"/>
      <c r="OPX45" s="1167"/>
      <c r="OPY45" s="1168"/>
      <c r="OPZ45" s="1168"/>
      <c r="OQA45" s="1166"/>
      <c r="OQB45" s="1167"/>
      <c r="OQC45" s="1168"/>
      <c r="OQD45" s="1168"/>
      <c r="OQE45" s="1166"/>
      <c r="OQF45" s="1167"/>
      <c r="OQG45" s="1168"/>
      <c r="OQH45" s="1168"/>
      <c r="OQI45" s="1166"/>
      <c r="OQJ45" s="1167"/>
      <c r="OQK45" s="1168"/>
      <c r="OQL45" s="1168"/>
      <c r="OQM45" s="1166"/>
      <c r="OQN45" s="1167"/>
      <c r="OQO45" s="1168"/>
      <c r="OQP45" s="1168"/>
      <c r="OQQ45" s="1166"/>
      <c r="OQR45" s="1167"/>
      <c r="OQS45" s="1168"/>
      <c r="OQT45" s="1168"/>
      <c r="OQU45" s="1166"/>
      <c r="OQV45" s="1167"/>
      <c r="OQW45" s="1168"/>
      <c r="OQX45" s="1168"/>
      <c r="OQY45" s="1166"/>
      <c r="OQZ45" s="1167"/>
      <c r="ORA45" s="1168"/>
      <c r="ORB45" s="1168"/>
      <c r="ORC45" s="1166"/>
      <c r="ORD45" s="1167"/>
      <c r="ORE45" s="1168"/>
      <c r="ORF45" s="1168"/>
      <c r="ORG45" s="1166"/>
      <c r="ORH45" s="1167"/>
      <c r="ORI45" s="1168"/>
      <c r="ORJ45" s="1168"/>
      <c r="ORK45" s="1166"/>
      <c r="ORL45" s="1167"/>
      <c r="ORM45" s="1168"/>
      <c r="ORN45" s="1168"/>
      <c r="ORO45" s="1166"/>
      <c r="ORP45" s="1167"/>
      <c r="ORQ45" s="1168"/>
      <c r="ORR45" s="1168"/>
      <c r="ORS45" s="1166"/>
      <c r="ORT45" s="1167"/>
      <c r="ORU45" s="1168"/>
      <c r="ORV45" s="1168"/>
      <c r="ORW45" s="1166"/>
      <c r="ORX45" s="1167"/>
      <c r="ORY45" s="1168"/>
      <c r="ORZ45" s="1168"/>
      <c r="OSA45" s="1166"/>
      <c r="OSB45" s="1167"/>
      <c r="OSC45" s="1168"/>
      <c r="OSD45" s="1168"/>
      <c r="OSE45" s="1166"/>
      <c r="OSF45" s="1167"/>
      <c r="OSG45" s="1168"/>
      <c r="OSH45" s="1168"/>
      <c r="OSI45" s="1166"/>
      <c r="OSJ45" s="1167"/>
      <c r="OSK45" s="1168"/>
      <c r="OSL45" s="1168"/>
      <c r="OSM45" s="1166"/>
      <c r="OSN45" s="1167"/>
      <c r="OSO45" s="1168"/>
      <c r="OSP45" s="1168"/>
      <c r="OSQ45" s="1166"/>
      <c r="OSR45" s="1167"/>
      <c r="OSS45" s="1168"/>
      <c r="OST45" s="1168"/>
      <c r="OSU45" s="1166"/>
      <c r="OSV45" s="1167"/>
      <c r="OSW45" s="1168"/>
      <c r="OSX45" s="1168"/>
      <c r="OSY45" s="1166"/>
      <c r="OSZ45" s="1167"/>
      <c r="OTA45" s="1168"/>
      <c r="OTB45" s="1168"/>
      <c r="OTC45" s="1166"/>
      <c r="OTD45" s="1167"/>
      <c r="OTE45" s="1168"/>
      <c r="OTF45" s="1168"/>
      <c r="OTG45" s="1166"/>
      <c r="OTH45" s="1167"/>
      <c r="OTI45" s="1168"/>
      <c r="OTJ45" s="1168"/>
      <c r="OTK45" s="1166"/>
      <c r="OTL45" s="1167"/>
      <c r="OTM45" s="1168"/>
      <c r="OTN45" s="1168"/>
      <c r="OTO45" s="1166"/>
      <c r="OTP45" s="1167"/>
      <c r="OTQ45" s="1168"/>
      <c r="OTR45" s="1168"/>
      <c r="OTS45" s="1166"/>
      <c r="OTT45" s="1167"/>
      <c r="OTU45" s="1168"/>
      <c r="OTV45" s="1168"/>
      <c r="OTW45" s="1166"/>
      <c r="OTX45" s="1167"/>
      <c r="OTY45" s="1168"/>
      <c r="OTZ45" s="1168"/>
      <c r="OUA45" s="1166"/>
      <c r="OUB45" s="1167"/>
      <c r="OUC45" s="1168"/>
      <c r="OUD45" s="1168"/>
      <c r="OUE45" s="1166"/>
      <c r="OUF45" s="1167"/>
      <c r="OUG45" s="1168"/>
      <c r="OUH45" s="1168"/>
      <c r="OUI45" s="1166"/>
      <c r="OUJ45" s="1167"/>
      <c r="OUK45" s="1168"/>
      <c r="OUL45" s="1168"/>
      <c r="OUM45" s="1166"/>
      <c r="OUN45" s="1167"/>
      <c r="OUO45" s="1168"/>
      <c r="OUP45" s="1168"/>
      <c r="OUQ45" s="1166"/>
      <c r="OUR45" s="1167"/>
      <c r="OUS45" s="1168"/>
      <c r="OUT45" s="1168"/>
      <c r="OUU45" s="1166"/>
      <c r="OUV45" s="1167"/>
      <c r="OUW45" s="1168"/>
      <c r="OUX45" s="1168"/>
      <c r="OUY45" s="1166"/>
      <c r="OUZ45" s="1167"/>
      <c r="OVA45" s="1168"/>
      <c r="OVB45" s="1168"/>
      <c r="OVC45" s="1166"/>
      <c r="OVD45" s="1167"/>
      <c r="OVE45" s="1168"/>
      <c r="OVF45" s="1168"/>
      <c r="OVG45" s="1166"/>
      <c r="OVH45" s="1167"/>
      <c r="OVI45" s="1168"/>
      <c r="OVJ45" s="1168"/>
      <c r="OVK45" s="1166"/>
      <c r="OVL45" s="1167"/>
      <c r="OVM45" s="1168"/>
      <c r="OVN45" s="1168"/>
      <c r="OVO45" s="1166"/>
      <c r="OVP45" s="1167"/>
      <c r="OVQ45" s="1168"/>
      <c r="OVR45" s="1168"/>
      <c r="OVS45" s="1166"/>
      <c r="OVT45" s="1167"/>
      <c r="OVU45" s="1168"/>
      <c r="OVV45" s="1168"/>
      <c r="OVW45" s="1166"/>
      <c r="OVX45" s="1167"/>
      <c r="OVY45" s="1168"/>
      <c r="OVZ45" s="1168"/>
      <c r="OWA45" s="1166"/>
      <c r="OWB45" s="1167"/>
      <c r="OWC45" s="1168"/>
      <c r="OWD45" s="1168"/>
      <c r="OWE45" s="1166"/>
      <c r="OWF45" s="1167"/>
      <c r="OWG45" s="1168"/>
      <c r="OWH45" s="1168"/>
      <c r="OWI45" s="1166"/>
      <c r="OWJ45" s="1167"/>
      <c r="OWK45" s="1168"/>
      <c r="OWL45" s="1168"/>
      <c r="OWM45" s="1166"/>
      <c r="OWN45" s="1167"/>
      <c r="OWO45" s="1168"/>
      <c r="OWP45" s="1168"/>
      <c r="OWQ45" s="1166"/>
      <c r="OWR45" s="1167"/>
      <c r="OWS45" s="1168"/>
      <c r="OWT45" s="1168"/>
      <c r="OWU45" s="1166"/>
      <c r="OWV45" s="1167"/>
      <c r="OWW45" s="1168"/>
      <c r="OWX45" s="1168"/>
      <c r="OWY45" s="1166"/>
      <c r="OWZ45" s="1167"/>
      <c r="OXA45" s="1168"/>
      <c r="OXB45" s="1168"/>
      <c r="OXC45" s="1166"/>
      <c r="OXD45" s="1167"/>
      <c r="OXE45" s="1168"/>
      <c r="OXF45" s="1168"/>
      <c r="OXG45" s="1166"/>
      <c r="OXH45" s="1167"/>
      <c r="OXI45" s="1168"/>
      <c r="OXJ45" s="1168"/>
      <c r="OXK45" s="1166"/>
      <c r="OXL45" s="1167"/>
      <c r="OXM45" s="1168"/>
      <c r="OXN45" s="1168"/>
      <c r="OXO45" s="1166"/>
      <c r="OXP45" s="1167"/>
      <c r="OXQ45" s="1168"/>
      <c r="OXR45" s="1168"/>
      <c r="OXS45" s="1166"/>
      <c r="OXT45" s="1167"/>
      <c r="OXU45" s="1168"/>
      <c r="OXV45" s="1168"/>
      <c r="OXW45" s="1166"/>
      <c r="OXX45" s="1167"/>
      <c r="OXY45" s="1168"/>
      <c r="OXZ45" s="1168"/>
      <c r="OYA45" s="1166"/>
      <c r="OYB45" s="1167"/>
      <c r="OYC45" s="1168"/>
      <c r="OYD45" s="1168"/>
      <c r="OYE45" s="1166"/>
      <c r="OYF45" s="1167"/>
      <c r="OYG45" s="1168"/>
      <c r="OYH45" s="1168"/>
      <c r="OYI45" s="1166"/>
      <c r="OYJ45" s="1167"/>
      <c r="OYK45" s="1168"/>
      <c r="OYL45" s="1168"/>
      <c r="OYM45" s="1166"/>
      <c r="OYN45" s="1167"/>
      <c r="OYO45" s="1168"/>
      <c r="OYP45" s="1168"/>
      <c r="OYQ45" s="1166"/>
      <c r="OYR45" s="1167"/>
      <c r="OYS45" s="1168"/>
      <c r="OYT45" s="1168"/>
      <c r="OYU45" s="1166"/>
      <c r="OYV45" s="1167"/>
      <c r="OYW45" s="1168"/>
      <c r="OYX45" s="1168"/>
      <c r="OYY45" s="1166"/>
      <c r="OYZ45" s="1167"/>
      <c r="OZA45" s="1168"/>
      <c r="OZB45" s="1168"/>
      <c r="OZC45" s="1166"/>
      <c r="OZD45" s="1167"/>
      <c r="OZE45" s="1168"/>
      <c r="OZF45" s="1168"/>
      <c r="OZG45" s="1166"/>
      <c r="OZH45" s="1167"/>
      <c r="OZI45" s="1168"/>
      <c r="OZJ45" s="1168"/>
      <c r="OZK45" s="1166"/>
      <c r="OZL45" s="1167"/>
      <c r="OZM45" s="1168"/>
      <c r="OZN45" s="1168"/>
      <c r="OZO45" s="1166"/>
      <c r="OZP45" s="1167"/>
      <c r="OZQ45" s="1168"/>
      <c r="OZR45" s="1168"/>
      <c r="OZS45" s="1166"/>
      <c r="OZT45" s="1167"/>
      <c r="OZU45" s="1168"/>
      <c r="OZV45" s="1168"/>
      <c r="OZW45" s="1166"/>
      <c r="OZX45" s="1167"/>
      <c r="OZY45" s="1168"/>
      <c r="OZZ45" s="1168"/>
      <c r="PAA45" s="1166"/>
      <c r="PAB45" s="1167"/>
      <c r="PAC45" s="1168"/>
      <c r="PAD45" s="1168"/>
      <c r="PAE45" s="1166"/>
      <c r="PAF45" s="1167"/>
      <c r="PAG45" s="1168"/>
      <c r="PAH45" s="1168"/>
      <c r="PAI45" s="1166"/>
      <c r="PAJ45" s="1167"/>
      <c r="PAK45" s="1168"/>
      <c r="PAL45" s="1168"/>
      <c r="PAM45" s="1166"/>
      <c r="PAN45" s="1167"/>
      <c r="PAO45" s="1168"/>
      <c r="PAP45" s="1168"/>
      <c r="PAQ45" s="1166"/>
      <c r="PAR45" s="1167"/>
      <c r="PAS45" s="1168"/>
      <c r="PAT45" s="1168"/>
      <c r="PAU45" s="1166"/>
      <c r="PAV45" s="1167"/>
      <c r="PAW45" s="1168"/>
      <c r="PAX45" s="1168"/>
      <c r="PAY45" s="1166"/>
      <c r="PAZ45" s="1167"/>
      <c r="PBA45" s="1168"/>
      <c r="PBB45" s="1168"/>
      <c r="PBC45" s="1166"/>
      <c r="PBD45" s="1167"/>
      <c r="PBE45" s="1168"/>
      <c r="PBF45" s="1168"/>
      <c r="PBG45" s="1166"/>
      <c r="PBH45" s="1167"/>
      <c r="PBI45" s="1168"/>
      <c r="PBJ45" s="1168"/>
      <c r="PBK45" s="1166"/>
      <c r="PBL45" s="1167"/>
      <c r="PBM45" s="1168"/>
      <c r="PBN45" s="1168"/>
      <c r="PBO45" s="1166"/>
      <c r="PBP45" s="1167"/>
      <c r="PBQ45" s="1168"/>
      <c r="PBR45" s="1168"/>
      <c r="PBS45" s="1166"/>
      <c r="PBT45" s="1167"/>
      <c r="PBU45" s="1168"/>
      <c r="PBV45" s="1168"/>
      <c r="PBW45" s="1166"/>
      <c r="PBX45" s="1167"/>
      <c r="PBY45" s="1168"/>
      <c r="PBZ45" s="1168"/>
      <c r="PCA45" s="1166"/>
      <c r="PCB45" s="1167"/>
      <c r="PCC45" s="1168"/>
      <c r="PCD45" s="1168"/>
      <c r="PCE45" s="1166"/>
      <c r="PCF45" s="1167"/>
      <c r="PCG45" s="1168"/>
      <c r="PCH45" s="1168"/>
      <c r="PCI45" s="1166"/>
      <c r="PCJ45" s="1167"/>
      <c r="PCK45" s="1168"/>
      <c r="PCL45" s="1168"/>
      <c r="PCM45" s="1166"/>
      <c r="PCN45" s="1167"/>
      <c r="PCO45" s="1168"/>
      <c r="PCP45" s="1168"/>
      <c r="PCQ45" s="1166"/>
      <c r="PCR45" s="1167"/>
      <c r="PCS45" s="1168"/>
      <c r="PCT45" s="1168"/>
      <c r="PCU45" s="1166"/>
      <c r="PCV45" s="1167"/>
      <c r="PCW45" s="1168"/>
      <c r="PCX45" s="1168"/>
      <c r="PCY45" s="1166"/>
      <c r="PCZ45" s="1167"/>
      <c r="PDA45" s="1168"/>
      <c r="PDB45" s="1168"/>
      <c r="PDC45" s="1166"/>
      <c r="PDD45" s="1167"/>
      <c r="PDE45" s="1168"/>
      <c r="PDF45" s="1168"/>
      <c r="PDG45" s="1166"/>
      <c r="PDH45" s="1167"/>
      <c r="PDI45" s="1168"/>
      <c r="PDJ45" s="1168"/>
      <c r="PDK45" s="1166"/>
      <c r="PDL45" s="1167"/>
      <c r="PDM45" s="1168"/>
      <c r="PDN45" s="1168"/>
      <c r="PDO45" s="1166"/>
      <c r="PDP45" s="1167"/>
      <c r="PDQ45" s="1168"/>
      <c r="PDR45" s="1168"/>
      <c r="PDS45" s="1166"/>
      <c r="PDT45" s="1167"/>
      <c r="PDU45" s="1168"/>
      <c r="PDV45" s="1168"/>
      <c r="PDW45" s="1166"/>
      <c r="PDX45" s="1167"/>
      <c r="PDY45" s="1168"/>
      <c r="PDZ45" s="1168"/>
      <c r="PEA45" s="1166"/>
      <c r="PEB45" s="1167"/>
      <c r="PEC45" s="1168"/>
      <c r="PED45" s="1168"/>
      <c r="PEE45" s="1166"/>
      <c r="PEF45" s="1167"/>
      <c r="PEG45" s="1168"/>
      <c r="PEH45" s="1168"/>
      <c r="PEI45" s="1166"/>
      <c r="PEJ45" s="1167"/>
      <c r="PEK45" s="1168"/>
      <c r="PEL45" s="1168"/>
      <c r="PEM45" s="1166"/>
      <c r="PEN45" s="1167"/>
      <c r="PEO45" s="1168"/>
      <c r="PEP45" s="1168"/>
      <c r="PEQ45" s="1166"/>
      <c r="PER45" s="1167"/>
      <c r="PES45" s="1168"/>
      <c r="PET45" s="1168"/>
      <c r="PEU45" s="1166"/>
      <c r="PEV45" s="1167"/>
      <c r="PEW45" s="1168"/>
      <c r="PEX45" s="1168"/>
      <c r="PEY45" s="1166"/>
      <c r="PEZ45" s="1167"/>
      <c r="PFA45" s="1168"/>
      <c r="PFB45" s="1168"/>
      <c r="PFC45" s="1166"/>
      <c r="PFD45" s="1167"/>
      <c r="PFE45" s="1168"/>
      <c r="PFF45" s="1168"/>
      <c r="PFG45" s="1166"/>
      <c r="PFH45" s="1167"/>
      <c r="PFI45" s="1168"/>
      <c r="PFJ45" s="1168"/>
      <c r="PFK45" s="1166"/>
      <c r="PFL45" s="1167"/>
      <c r="PFM45" s="1168"/>
      <c r="PFN45" s="1168"/>
      <c r="PFO45" s="1166"/>
      <c r="PFP45" s="1167"/>
      <c r="PFQ45" s="1168"/>
      <c r="PFR45" s="1168"/>
      <c r="PFS45" s="1166"/>
      <c r="PFT45" s="1167"/>
      <c r="PFU45" s="1168"/>
      <c r="PFV45" s="1168"/>
      <c r="PFW45" s="1166"/>
      <c r="PFX45" s="1167"/>
      <c r="PFY45" s="1168"/>
      <c r="PFZ45" s="1168"/>
      <c r="PGA45" s="1166"/>
      <c r="PGB45" s="1167"/>
      <c r="PGC45" s="1168"/>
      <c r="PGD45" s="1168"/>
      <c r="PGE45" s="1166"/>
      <c r="PGF45" s="1167"/>
      <c r="PGG45" s="1168"/>
      <c r="PGH45" s="1168"/>
      <c r="PGI45" s="1166"/>
      <c r="PGJ45" s="1167"/>
      <c r="PGK45" s="1168"/>
      <c r="PGL45" s="1168"/>
      <c r="PGM45" s="1166"/>
      <c r="PGN45" s="1167"/>
      <c r="PGO45" s="1168"/>
      <c r="PGP45" s="1168"/>
      <c r="PGQ45" s="1166"/>
      <c r="PGR45" s="1167"/>
      <c r="PGS45" s="1168"/>
      <c r="PGT45" s="1168"/>
      <c r="PGU45" s="1166"/>
      <c r="PGV45" s="1167"/>
      <c r="PGW45" s="1168"/>
      <c r="PGX45" s="1168"/>
      <c r="PGY45" s="1166"/>
      <c r="PGZ45" s="1167"/>
      <c r="PHA45" s="1168"/>
      <c r="PHB45" s="1168"/>
      <c r="PHC45" s="1166"/>
      <c r="PHD45" s="1167"/>
      <c r="PHE45" s="1168"/>
      <c r="PHF45" s="1168"/>
      <c r="PHG45" s="1166"/>
      <c r="PHH45" s="1167"/>
      <c r="PHI45" s="1168"/>
      <c r="PHJ45" s="1168"/>
      <c r="PHK45" s="1166"/>
      <c r="PHL45" s="1167"/>
      <c r="PHM45" s="1168"/>
      <c r="PHN45" s="1168"/>
      <c r="PHO45" s="1166"/>
      <c r="PHP45" s="1167"/>
      <c r="PHQ45" s="1168"/>
      <c r="PHR45" s="1168"/>
      <c r="PHS45" s="1166"/>
      <c r="PHT45" s="1167"/>
      <c r="PHU45" s="1168"/>
      <c r="PHV45" s="1168"/>
      <c r="PHW45" s="1166"/>
      <c r="PHX45" s="1167"/>
      <c r="PHY45" s="1168"/>
      <c r="PHZ45" s="1168"/>
      <c r="PIA45" s="1166"/>
      <c r="PIB45" s="1167"/>
      <c r="PIC45" s="1168"/>
      <c r="PID45" s="1168"/>
      <c r="PIE45" s="1166"/>
      <c r="PIF45" s="1167"/>
      <c r="PIG45" s="1168"/>
      <c r="PIH45" s="1168"/>
      <c r="PII45" s="1166"/>
      <c r="PIJ45" s="1167"/>
      <c r="PIK45" s="1168"/>
      <c r="PIL45" s="1168"/>
      <c r="PIM45" s="1166"/>
      <c r="PIN45" s="1167"/>
      <c r="PIO45" s="1168"/>
      <c r="PIP45" s="1168"/>
      <c r="PIQ45" s="1166"/>
      <c r="PIR45" s="1167"/>
      <c r="PIS45" s="1168"/>
      <c r="PIT45" s="1168"/>
      <c r="PIU45" s="1166"/>
      <c r="PIV45" s="1167"/>
      <c r="PIW45" s="1168"/>
      <c r="PIX45" s="1168"/>
      <c r="PIY45" s="1166"/>
      <c r="PIZ45" s="1167"/>
      <c r="PJA45" s="1168"/>
      <c r="PJB45" s="1168"/>
      <c r="PJC45" s="1166"/>
      <c r="PJD45" s="1167"/>
      <c r="PJE45" s="1168"/>
      <c r="PJF45" s="1168"/>
      <c r="PJG45" s="1166"/>
      <c r="PJH45" s="1167"/>
      <c r="PJI45" s="1168"/>
      <c r="PJJ45" s="1168"/>
      <c r="PJK45" s="1166"/>
      <c r="PJL45" s="1167"/>
      <c r="PJM45" s="1168"/>
      <c r="PJN45" s="1168"/>
      <c r="PJO45" s="1166"/>
      <c r="PJP45" s="1167"/>
      <c r="PJQ45" s="1168"/>
      <c r="PJR45" s="1168"/>
      <c r="PJS45" s="1166"/>
      <c r="PJT45" s="1167"/>
      <c r="PJU45" s="1168"/>
      <c r="PJV45" s="1168"/>
      <c r="PJW45" s="1166"/>
      <c r="PJX45" s="1167"/>
      <c r="PJY45" s="1168"/>
      <c r="PJZ45" s="1168"/>
      <c r="PKA45" s="1166"/>
      <c r="PKB45" s="1167"/>
      <c r="PKC45" s="1168"/>
      <c r="PKD45" s="1168"/>
      <c r="PKE45" s="1166"/>
      <c r="PKF45" s="1167"/>
      <c r="PKG45" s="1168"/>
      <c r="PKH45" s="1168"/>
      <c r="PKI45" s="1166"/>
      <c r="PKJ45" s="1167"/>
      <c r="PKK45" s="1168"/>
      <c r="PKL45" s="1168"/>
      <c r="PKM45" s="1166"/>
      <c r="PKN45" s="1167"/>
      <c r="PKO45" s="1168"/>
      <c r="PKP45" s="1168"/>
      <c r="PKQ45" s="1166"/>
      <c r="PKR45" s="1167"/>
      <c r="PKS45" s="1168"/>
      <c r="PKT45" s="1168"/>
      <c r="PKU45" s="1166"/>
      <c r="PKV45" s="1167"/>
      <c r="PKW45" s="1168"/>
      <c r="PKX45" s="1168"/>
      <c r="PKY45" s="1166"/>
      <c r="PKZ45" s="1167"/>
      <c r="PLA45" s="1168"/>
      <c r="PLB45" s="1168"/>
      <c r="PLC45" s="1166"/>
      <c r="PLD45" s="1167"/>
      <c r="PLE45" s="1168"/>
      <c r="PLF45" s="1168"/>
      <c r="PLG45" s="1166"/>
      <c r="PLH45" s="1167"/>
      <c r="PLI45" s="1168"/>
      <c r="PLJ45" s="1168"/>
      <c r="PLK45" s="1166"/>
      <c r="PLL45" s="1167"/>
      <c r="PLM45" s="1168"/>
      <c r="PLN45" s="1168"/>
      <c r="PLO45" s="1166"/>
      <c r="PLP45" s="1167"/>
      <c r="PLQ45" s="1168"/>
      <c r="PLR45" s="1168"/>
      <c r="PLS45" s="1166"/>
      <c r="PLT45" s="1167"/>
      <c r="PLU45" s="1168"/>
      <c r="PLV45" s="1168"/>
      <c r="PLW45" s="1166"/>
      <c r="PLX45" s="1167"/>
      <c r="PLY45" s="1168"/>
      <c r="PLZ45" s="1168"/>
      <c r="PMA45" s="1166"/>
      <c r="PMB45" s="1167"/>
      <c r="PMC45" s="1168"/>
      <c r="PMD45" s="1168"/>
      <c r="PME45" s="1166"/>
      <c r="PMF45" s="1167"/>
      <c r="PMG45" s="1168"/>
      <c r="PMH45" s="1168"/>
      <c r="PMI45" s="1166"/>
      <c r="PMJ45" s="1167"/>
      <c r="PMK45" s="1168"/>
      <c r="PML45" s="1168"/>
      <c r="PMM45" s="1166"/>
      <c r="PMN45" s="1167"/>
      <c r="PMO45" s="1168"/>
      <c r="PMP45" s="1168"/>
      <c r="PMQ45" s="1166"/>
      <c r="PMR45" s="1167"/>
      <c r="PMS45" s="1168"/>
      <c r="PMT45" s="1168"/>
      <c r="PMU45" s="1166"/>
      <c r="PMV45" s="1167"/>
      <c r="PMW45" s="1168"/>
      <c r="PMX45" s="1168"/>
      <c r="PMY45" s="1166"/>
      <c r="PMZ45" s="1167"/>
      <c r="PNA45" s="1168"/>
      <c r="PNB45" s="1168"/>
      <c r="PNC45" s="1166"/>
      <c r="PND45" s="1167"/>
      <c r="PNE45" s="1168"/>
      <c r="PNF45" s="1168"/>
      <c r="PNG45" s="1166"/>
      <c r="PNH45" s="1167"/>
      <c r="PNI45" s="1168"/>
      <c r="PNJ45" s="1168"/>
      <c r="PNK45" s="1166"/>
      <c r="PNL45" s="1167"/>
      <c r="PNM45" s="1168"/>
      <c r="PNN45" s="1168"/>
      <c r="PNO45" s="1166"/>
      <c r="PNP45" s="1167"/>
      <c r="PNQ45" s="1168"/>
      <c r="PNR45" s="1168"/>
      <c r="PNS45" s="1166"/>
      <c r="PNT45" s="1167"/>
      <c r="PNU45" s="1168"/>
      <c r="PNV45" s="1168"/>
      <c r="PNW45" s="1166"/>
      <c r="PNX45" s="1167"/>
      <c r="PNY45" s="1168"/>
      <c r="PNZ45" s="1168"/>
      <c r="POA45" s="1166"/>
      <c r="POB45" s="1167"/>
      <c r="POC45" s="1168"/>
      <c r="POD45" s="1168"/>
      <c r="POE45" s="1166"/>
      <c r="POF45" s="1167"/>
      <c r="POG45" s="1168"/>
      <c r="POH45" s="1168"/>
      <c r="POI45" s="1166"/>
      <c r="POJ45" s="1167"/>
      <c r="POK45" s="1168"/>
      <c r="POL45" s="1168"/>
      <c r="POM45" s="1166"/>
      <c r="PON45" s="1167"/>
      <c r="POO45" s="1168"/>
      <c r="POP45" s="1168"/>
      <c r="POQ45" s="1166"/>
      <c r="POR45" s="1167"/>
      <c r="POS45" s="1168"/>
      <c r="POT45" s="1168"/>
      <c r="POU45" s="1166"/>
      <c r="POV45" s="1167"/>
      <c r="POW45" s="1168"/>
      <c r="POX45" s="1168"/>
      <c r="POY45" s="1166"/>
      <c r="POZ45" s="1167"/>
      <c r="PPA45" s="1168"/>
      <c r="PPB45" s="1168"/>
      <c r="PPC45" s="1166"/>
      <c r="PPD45" s="1167"/>
      <c r="PPE45" s="1168"/>
      <c r="PPF45" s="1168"/>
      <c r="PPG45" s="1166"/>
      <c r="PPH45" s="1167"/>
      <c r="PPI45" s="1168"/>
      <c r="PPJ45" s="1168"/>
      <c r="PPK45" s="1166"/>
      <c r="PPL45" s="1167"/>
      <c r="PPM45" s="1168"/>
      <c r="PPN45" s="1168"/>
      <c r="PPO45" s="1166"/>
      <c r="PPP45" s="1167"/>
      <c r="PPQ45" s="1168"/>
      <c r="PPR45" s="1168"/>
      <c r="PPS45" s="1166"/>
      <c r="PPT45" s="1167"/>
      <c r="PPU45" s="1168"/>
      <c r="PPV45" s="1168"/>
      <c r="PPW45" s="1166"/>
      <c r="PPX45" s="1167"/>
      <c r="PPY45" s="1168"/>
      <c r="PPZ45" s="1168"/>
      <c r="PQA45" s="1166"/>
      <c r="PQB45" s="1167"/>
      <c r="PQC45" s="1168"/>
      <c r="PQD45" s="1168"/>
      <c r="PQE45" s="1166"/>
      <c r="PQF45" s="1167"/>
      <c r="PQG45" s="1168"/>
      <c r="PQH45" s="1168"/>
      <c r="PQI45" s="1166"/>
      <c r="PQJ45" s="1167"/>
      <c r="PQK45" s="1168"/>
      <c r="PQL45" s="1168"/>
      <c r="PQM45" s="1166"/>
      <c r="PQN45" s="1167"/>
      <c r="PQO45" s="1168"/>
      <c r="PQP45" s="1168"/>
      <c r="PQQ45" s="1166"/>
      <c r="PQR45" s="1167"/>
      <c r="PQS45" s="1168"/>
      <c r="PQT45" s="1168"/>
      <c r="PQU45" s="1166"/>
      <c r="PQV45" s="1167"/>
      <c r="PQW45" s="1168"/>
      <c r="PQX45" s="1168"/>
      <c r="PQY45" s="1166"/>
      <c r="PQZ45" s="1167"/>
      <c r="PRA45" s="1168"/>
      <c r="PRB45" s="1168"/>
      <c r="PRC45" s="1166"/>
      <c r="PRD45" s="1167"/>
      <c r="PRE45" s="1168"/>
      <c r="PRF45" s="1168"/>
      <c r="PRG45" s="1166"/>
      <c r="PRH45" s="1167"/>
      <c r="PRI45" s="1168"/>
      <c r="PRJ45" s="1168"/>
      <c r="PRK45" s="1166"/>
      <c r="PRL45" s="1167"/>
      <c r="PRM45" s="1168"/>
      <c r="PRN45" s="1168"/>
      <c r="PRO45" s="1166"/>
      <c r="PRP45" s="1167"/>
      <c r="PRQ45" s="1168"/>
      <c r="PRR45" s="1168"/>
      <c r="PRS45" s="1166"/>
      <c r="PRT45" s="1167"/>
      <c r="PRU45" s="1168"/>
      <c r="PRV45" s="1168"/>
      <c r="PRW45" s="1166"/>
      <c r="PRX45" s="1167"/>
      <c r="PRY45" s="1168"/>
      <c r="PRZ45" s="1168"/>
      <c r="PSA45" s="1166"/>
      <c r="PSB45" s="1167"/>
      <c r="PSC45" s="1168"/>
      <c r="PSD45" s="1168"/>
      <c r="PSE45" s="1166"/>
      <c r="PSF45" s="1167"/>
      <c r="PSG45" s="1168"/>
      <c r="PSH45" s="1168"/>
      <c r="PSI45" s="1166"/>
      <c r="PSJ45" s="1167"/>
      <c r="PSK45" s="1168"/>
      <c r="PSL45" s="1168"/>
      <c r="PSM45" s="1166"/>
      <c r="PSN45" s="1167"/>
      <c r="PSO45" s="1168"/>
      <c r="PSP45" s="1168"/>
      <c r="PSQ45" s="1166"/>
      <c r="PSR45" s="1167"/>
      <c r="PSS45" s="1168"/>
      <c r="PST45" s="1168"/>
      <c r="PSU45" s="1166"/>
      <c r="PSV45" s="1167"/>
      <c r="PSW45" s="1168"/>
      <c r="PSX45" s="1168"/>
      <c r="PSY45" s="1166"/>
      <c r="PSZ45" s="1167"/>
      <c r="PTA45" s="1168"/>
      <c r="PTB45" s="1168"/>
      <c r="PTC45" s="1166"/>
      <c r="PTD45" s="1167"/>
      <c r="PTE45" s="1168"/>
      <c r="PTF45" s="1168"/>
      <c r="PTG45" s="1166"/>
      <c r="PTH45" s="1167"/>
      <c r="PTI45" s="1168"/>
      <c r="PTJ45" s="1168"/>
      <c r="PTK45" s="1166"/>
      <c r="PTL45" s="1167"/>
      <c r="PTM45" s="1168"/>
      <c r="PTN45" s="1168"/>
      <c r="PTO45" s="1166"/>
      <c r="PTP45" s="1167"/>
      <c r="PTQ45" s="1168"/>
      <c r="PTR45" s="1168"/>
      <c r="PTS45" s="1166"/>
      <c r="PTT45" s="1167"/>
      <c r="PTU45" s="1168"/>
      <c r="PTV45" s="1168"/>
      <c r="PTW45" s="1166"/>
      <c r="PTX45" s="1167"/>
      <c r="PTY45" s="1168"/>
      <c r="PTZ45" s="1168"/>
      <c r="PUA45" s="1166"/>
      <c r="PUB45" s="1167"/>
      <c r="PUC45" s="1168"/>
      <c r="PUD45" s="1168"/>
      <c r="PUE45" s="1166"/>
      <c r="PUF45" s="1167"/>
      <c r="PUG45" s="1168"/>
      <c r="PUH45" s="1168"/>
      <c r="PUI45" s="1166"/>
      <c r="PUJ45" s="1167"/>
      <c r="PUK45" s="1168"/>
      <c r="PUL45" s="1168"/>
      <c r="PUM45" s="1166"/>
      <c r="PUN45" s="1167"/>
      <c r="PUO45" s="1168"/>
      <c r="PUP45" s="1168"/>
      <c r="PUQ45" s="1166"/>
      <c r="PUR45" s="1167"/>
      <c r="PUS45" s="1168"/>
      <c r="PUT45" s="1168"/>
      <c r="PUU45" s="1166"/>
      <c r="PUV45" s="1167"/>
      <c r="PUW45" s="1168"/>
      <c r="PUX45" s="1168"/>
      <c r="PUY45" s="1166"/>
      <c r="PUZ45" s="1167"/>
      <c r="PVA45" s="1168"/>
      <c r="PVB45" s="1168"/>
      <c r="PVC45" s="1166"/>
      <c r="PVD45" s="1167"/>
      <c r="PVE45" s="1168"/>
      <c r="PVF45" s="1168"/>
      <c r="PVG45" s="1166"/>
      <c r="PVH45" s="1167"/>
      <c r="PVI45" s="1168"/>
      <c r="PVJ45" s="1168"/>
      <c r="PVK45" s="1166"/>
      <c r="PVL45" s="1167"/>
      <c r="PVM45" s="1168"/>
      <c r="PVN45" s="1168"/>
      <c r="PVO45" s="1166"/>
      <c r="PVP45" s="1167"/>
      <c r="PVQ45" s="1168"/>
      <c r="PVR45" s="1168"/>
      <c r="PVS45" s="1166"/>
      <c r="PVT45" s="1167"/>
      <c r="PVU45" s="1168"/>
      <c r="PVV45" s="1168"/>
      <c r="PVW45" s="1166"/>
      <c r="PVX45" s="1167"/>
      <c r="PVY45" s="1168"/>
      <c r="PVZ45" s="1168"/>
      <c r="PWA45" s="1166"/>
      <c r="PWB45" s="1167"/>
      <c r="PWC45" s="1168"/>
      <c r="PWD45" s="1168"/>
      <c r="PWE45" s="1166"/>
      <c r="PWF45" s="1167"/>
      <c r="PWG45" s="1168"/>
      <c r="PWH45" s="1168"/>
      <c r="PWI45" s="1166"/>
      <c r="PWJ45" s="1167"/>
      <c r="PWK45" s="1168"/>
      <c r="PWL45" s="1168"/>
      <c r="PWM45" s="1166"/>
      <c r="PWN45" s="1167"/>
      <c r="PWO45" s="1168"/>
      <c r="PWP45" s="1168"/>
      <c r="PWQ45" s="1166"/>
      <c r="PWR45" s="1167"/>
      <c r="PWS45" s="1168"/>
      <c r="PWT45" s="1168"/>
      <c r="PWU45" s="1166"/>
      <c r="PWV45" s="1167"/>
      <c r="PWW45" s="1168"/>
      <c r="PWX45" s="1168"/>
      <c r="PWY45" s="1166"/>
      <c r="PWZ45" s="1167"/>
      <c r="PXA45" s="1168"/>
      <c r="PXB45" s="1168"/>
      <c r="PXC45" s="1166"/>
      <c r="PXD45" s="1167"/>
      <c r="PXE45" s="1168"/>
      <c r="PXF45" s="1168"/>
      <c r="PXG45" s="1166"/>
      <c r="PXH45" s="1167"/>
      <c r="PXI45" s="1168"/>
      <c r="PXJ45" s="1168"/>
      <c r="PXK45" s="1166"/>
      <c r="PXL45" s="1167"/>
      <c r="PXM45" s="1168"/>
      <c r="PXN45" s="1168"/>
      <c r="PXO45" s="1166"/>
      <c r="PXP45" s="1167"/>
      <c r="PXQ45" s="1168"/>
      <c r="PXR45" s="1168"/>
      <c r="PXS45" s="1166"/>
      <c r="PXT45" s="1167"/>
      <c r="PXU45" s="1168"/>
      <c r="PXV45" s="1168"/>
      <c r="PXW45" s="1166"/>
      <c r="PXX45" s="1167"/>
      <c r="PXY45" s="1168"/>
      <c r="PXZ45" s="1168"/>
      <c r="PYA45" s="1166"/>
      <c r="PYB45" s="1167"/>
      <c r="PYC45" s="1168"/>
      <c r="PYD45" s="1168"/>
      <c r="PYE45" s="1166"/>
      <c r="PYF45" s="1167"/>
      <c r="PYG45" s="1168"/>
      <c r="PYH45" s="1168"/>
      <c r="PYI45" s="1166"/>
      <c r="PYJ45" s="1167"/>
      <c r="PYK45" s="1168"/>
      <c r="PYL45" s="1168"/>
      <c r="PYM45" s="1166"/>
      <c r="PYN45" s="1167"/>
      <c r="PYO45" s="1168"/>
      <c r="PYP45" s="1168"/>
      <c r="PYQ45" s="1166"/>
      <c r="PYR45" s="1167"/>
      <c r="PYS45" s="1168"/>
      <c r="PYT45" s="1168"/>
      <c r="PYU45" s="1166"/>
      <c r="PYV45" s="1167"/>
      <c r="PYW45" s="1168"/>
      <c r="PYX45" s="1168"/>
      <c r="PYY45" s="1166"/>
      <c r="PYZ45" s="1167"/>
      <c r="PZA45" s="1168"/>
      <c r="PZB45" s="1168"/>
      <c r="PZC45" s="1166"/>
      <c r="PZD45" s="1167"/>
      <c r="PZE45" s="1168"/>
      <c r="PZF45" s="1168"/>
      <c r="PZG45" s="1166"/>
      <c r="PZH45" s="1167"/>
      <c r="PZI45" s="1168"/>
      <c r="PZJ45" s="1168"/>
      <c r="PZK45" s="1166"/>
      <c r="PZL45" s="1167"/>
      <c r="PZM45" s="1168"/>
      <c r="PZN45" s="1168"/>
      <c r="PZO45" s="1166"/>
      <c r="PZP45" s="1167"/>
      <c r="PZQ45" s="1168"/>
      <c r="PZR45" s="1168"/>
      <c r="PZS45" s="1166"/>
      <c r="PZT45" s="1167"/>
      <c r="PZU45" s="1168"/>
      <c r="PZV45" s="1168"/>
      <c r="PZW45" s="1166"/>
      <c r="PZX45" s="1167"/>
      <c r="PZY45" s="1168"/>
      <c r="PZZ45" s="1168"/>
      <c r="QAA45" s="1166"/>
      <c r="QAB45" s="1167"/>
      <c r="QAC45" s="1168"/>
      <c r="QAD45" s="1168"/>
      <c r="QAE45" s="1166"/>
      <c r="QAF45" s="1167"/>
      <c r="QAG45" s="1168"/>
      <c r="QAH45" s="1168"/>
      <c r="QAI45" s="1166"/>
      <c r="QAJ45" s="1167"/>
      <c r="QAK45" s="1168"/>
      <c r="QAL45" s="1168"/>
      <c r="QAM45" s="1166"/>
      <c r="QAN45" s="1167"/>
      <c r="QAO45" s="1168"/>
      <c r="QAP45" s="1168"/>
      <c r="QAQ45" s="1166"/>
      <c r="QAR45" s="1167"/>
      <c r="QAS45" s="1168"/>
      <c r="QAT45" s="1168"/>
      <c r="QAU45" s="1166"/>
      <c r="QAV45" s="1167"/>
      <c r="QAW45" s="1168"/>
      <c r="QAX45" s="1168"/>
      <c r="QAY45" s="1166"/>
      <c r="QAZ45" s="1167"/>
      <c r="QBA45" s="1168"/>
      <c r="QBB45" s="1168"/>
      <c r="QBC45" s="1166"/>
      <c r="QBD45" s="1167"/>
      <c r="QBE45" s="1168"/>
      <c r="QBF45" s="1168"/>
      <c r="QBG45" s="1166"/>
      <c r="QBH45" s="1167"/>
      <c r="QBI45" s="1168"/>
      <c r="QBJ45" s="1168"/>
      <c r="QBK45" s="1166"/>
      <c r="QBL45" s="1167"/>
      <c r="QBM45" s="1168"/>
      <c r="QBN45" s="1168"/>
      <c r="QBO45" s="1166"/>
      <c r="QBP45" s="1167"/>
      <c r="QBQ45" s="1168"/>
      <c r="QBR45" s="1168"/>
      <c r="QBS45" s="1166"/>
      <c r="QBT45" s="1167"/>
      <c r="QBU45" s="1168"/>
      <c r="QBV45" s="1168"/>
      <c r="QBW45" s="1166"/>
      <c r="QBX45" s="1167"/>
      <c r="QBY45" s="1168"/>
      <c r="QBZ45" s="1168"/>
      <c r="QCA45" s="1166"/>
      <c r="QCB45" s="1167"/>
      <c r="QCC45" s="1168"/>
      <c r="QCD45" s="1168"/>
      <c r="QCE45" s="1166"/>
      <c r="QCF45" s="1167"/>
      <c r="QCG45" s="1168"/>
      <c r="QCH45" s="1168"/>
      <c r="QCI45" s="1166"/>
      <c r="QCJ45" s="1167"/>
      <c r="QCK45" s="1168"/>
      <c r="QCL45" s="1168"/>
      <c r="QCM45" s="1166"/>
      <c r="QCN45" s="1167"/>
      <c r="QCO45" s="1168"/>
      <c r="QCP45" s="1168"/>
      <c r="QCQ45" s="1166"/>
      <c r="QCR45" s="1167"/>
      <c r="QCS45" s="1168"/>
      <c r="QCT45" s="1168"/>
      <c r="QCU45" s="1166"/>
      <c r="QCV45" s="1167"/>
      <c r="QCW45" s="1168"/>
      <c r="QCX45" s="1168"/>
      <c r="QCY45" s="1166"/>
      <c r="QCZ45" s="1167"/>
      <c r="QDA45" s="1168"/>
      <c r="QDB45" s="1168"/>
      <c r="QDC45" s="1166"/>
      <c r="QDD45" s="1167"/>
      <c r="QDE45" s="1168"/>
      <c r="QDF45" s="1168"/>
      <c r="QDG45" s="1166"/>
      <c r="QDH45" s="1167"/>
      <c r="QDI45" s="1168"/>
      <c r="QDJ45" s="1168"/>
      <c r="QDK45" s="1166"/>
      <c r="QDL45" s="1167"/>
      <c r="QDM45" s="1168"/>
      <c r="QDN45" s="1168"/>
      <c r="QDO45" s="1166"/>
      <c r="QDP45" s="1167"/>
      <c r="QDQ45" s="1168"/>
      <c r="QDR45" s="1168"/>
      <c r="QDS45" s="1166"/>
      <c r="QDT45" s="1167"/>
      <c r="QDU45" s="1168"/>
      <c r="QDV45" s="1168"/>
      <c r="QDW45" s="1166"/>
      <c r="QDX45" s="1167"/>
      <c r="QDY45" s="1168"/>
      <c r="QDZ45" s="1168"/>
      <c r="QEA45" s="1166"/>
      <c r="QEB45" s="1167"/>
      <c r="QEC45" s="1168"/>
      <c r="QED45" s="1168"/>
      <c r="QEE45" s="1166"/>
      <c r="QEF45" s="1167"/>
      <c r="QEG45" s="1168"/>
      <c r="QEH45" s="1168"/>
      <c r="QEI45" s="1166"/>
      <c r="QEJ45" s="1167"/>
      <c r="QEK45" s="1168"/>
      <c r="QEL45" s="1168"/>
      <c r="QEM45" s="1166"/>
      <c r="QEN45" s="1167"/>
      <c r="QEO45" s="1168"/>
      <c r="QEP45" s="1168"/>
      <c r="QEQ45" s="1166"/>
      <c r="QER45" s="1167"/>
      <c r="QES45" s="1168"/>
      <c r="QET45" s="1168"/>
      <c r="QEU45" s="1166"/>
      <c r="QEV45" s="1167"/>
      <c r="QEW45" s="1168"/>
      <c r="QEX45" s="1168"/>
      <c r="QEY45" s="1166"/>
      <c r="QEZ45" s="1167"/>
      <c r="QFA45" s="1168"/>
      <c r="QFB45" s="1168"/>
      <c r="QFC45" s="1166"/>
      <c r="QFD45" s="1167"/>
      <c r="QFE45" s="1168"/>
      <c r="QFF45" s="1168"/>
      <c r="QFG45" s="1166"/>
      <c r="QFH45" s="1167"/>
      <c r="QFI45" s="1168"/>
      <c r="QFJ45" s="1168"/>
      <c r="QFK45" s="1166"/>
      <c r="QFL45" s="1167"/>
      <c r="QFM45" s="1168"/>
      <c r="QFN45" s="1168"/>
      <c r="QFO45" s="1166"/>
      <c r="QFP45" s="1167"/>
      <c r="QFQ45" s="1168"/>
      <c r="QFR45" s="1168"/>
      <c r="QFS45" s="1166"/>
      <c r="QFT45" s="1167"/>
      <c r="QFU45" s="1168"/>
      <c r="QFV45" s="1168"/>
      <c r="QFW45" s="1166"/>
      <c r="QFX45" s="1167"/>
      <c r="QFY45" s="1168"/>
      <c r="QFZ45" s="1168"/>
      <c r="QGA45" s="1166"/>
      <c r="QGB45" s="1167"/>
      <c r="QGC45" s="1168"/>
      <c r="QGD45" s="1168"/>
      <c r="QGE45" s="1166"/>
      <c r="QGF45" s="1167"/>
      <c r="QGG45" s="1168"/>
      <c r="QGH45" s="1168"/>
      <c r="QGI45" s="1166"/>
      <c r="QGJ45" s="1167"/>
      <c r="QGK45" s="1168"/>
      <c r="QGL45" s="1168"/>
      <c r="QGM45" s="1166"/>
      <c r="QGN45" s="1167"/>
      <c r="QGO45" s="1168"/>
      <c r="QGP45" s="1168"/>
      <c r="QGQ45" s="1166"/>
      <c r="QGR45" s="1167"/>
      <c r="QGS45" s="1168"/>
      <c r="QGT45" s="1168"/>
      <c r="QGU45" s="1166"/>
      <c r="QGV45" s="1167"/>
      <c r="QGW45" s="1168"/>
      <c r="QGX45" s="1168"/>
      <c r="QGY45" s="1166"/>
      <c r="QGZ45" s="1167"/>
      <c r="QHA45" s="1168"/>
      <c r="QHB45" s="1168"/>
      <c r="QHC45" s="1166"/>
      <c r="QHD45" s="1167"/>
      <c r="QHE45" s="1168"/>
      <c r="QHF45" s="1168"/>
      <c r="QHG45" s="1166"/>
      <c r="QHH45" s="1167"/>
      <c r="QHI45" s="1168"/>
      <c r="QHJ45" s="1168"/>
      <c r="QHK45" s="1166"/>
      <c r="QHL45" s="1167"/>
      <c r="QHM45" s="1168"/>
      <c r="QHN45" s="1168"/>
      <c r="QHO45" s="1166"/>
      <c r="QHP45" s="1167"/>
      <c r="QHQ45" s="1168"/>
      <c r="QHR45" s="1168"/>
      <c r="QHS45" s="1166"/>
      <c r="QHT45" s="1167"/>
      <c r="QHU45" s="1168"/>
      <c r="QHV45" s="1168"/>
      <c r="QHW45" s="1166"/>
      <c r="QHX45" s="1167"/>
      <c r="QHY45" s="1168"/>
      <c r="QHZ45" s="1168"/>
      <c r="QIA45" s="1166"/>
      <c r="QIB45" s="1167"/>
      <c r="QIC45" s="1168"/>
      <c r="QID45" s="1168"/>
      <c r="QIE45" s="1166"/>
      <c r="QIF45" s="1167"/>
      <c r="QIG45" s="1168"/>
      <c r="QIH45" s="1168"/>
      <c r="QII45" s="1166"/>
      <c r="QIJ45" s="1167"/>
      <c r="QIK45" s="1168"/>
      <c r="QIL45" s="1168"/>
      <c r="QIM45" s="1166"/>
      <c r="QIN45" s="1167"/>
      <c r="QIO45" s="1168"/>
      <c r="QIP45" s="1168"/>
      <c r="QIQ45" s="1166"/>
      <c r="QIR45" s="1167"/>
      <c r="QIS45" s="1168"/>
      <c r="QIT45" s="1168"/>
      <c r="QIU45" s="1166"/>
      <c r="QIV45" s="1167"/>
      <c r="QIW45" s="1168"/>
      <c r="QIX45" s="1168"/>
      <c r="QIY45" s="1166"/>
      <c r="QIZ45" s="1167"/>
      <c r="QJA45" s="1168"/>
      <c r="QJB45" s="1168"/>
      <c r="QJC45" s="1166"/>
      <c r="QJD45" s="1167"/>
      <c r="QJE45" s="1168"/>
      <c r="QJF45" s="1168"/>
      <c r="QJG45" s="1166"/>
      <c r="QJH45" s="1167"/>
      <c r="QJI45" s="1168"/>
      <c r="QJJ45" s="1168"/>
      <c r="QJK45" s="1166"/>
      <c r="QJL45" s="1167"/>
      <c r="QJM45" s="1168"/>
      <c r="QJN45" s="1168"/>
      <c r="QJO45" s="1166"/>
      <c r="QJP45" s="1167"/>
      <c r="QJQ45" s="1168"/>
      <c r="QJR45" s="1168"/>
      <c r="QJS45" s="1166"/>
      <c r="QJT45" s="1167"/>
      <c r="QJU45" s="1168"/>
      <c r="QJV45" s="1168"/>
      <c r="QJW45" s="1166"/>
      <c r="QJX45" s="1167"/>
      <c r="QJY45" s="1168"/>
      <c r="QJZ45" s="1168"/>
      <c r="QKA45" s="1166"/>
      <c r="QKB45" s="1167"/>
      <c r="QKC45" s="1168"/>
      <c r="QKD45" s="1168"/>
      <c r="QKE45" s="1166"/>
      <c r="QKF45" s="1167"/>
      <c r="QKG45" s="1168"/>
      <c r="QKH45" s="1168"/>
      <c r="QKI45" s="1166"/>
      <c r="QKJ45" s="1167"/>
      <c r="QKK45" s="1168"/>
      <c r="QKL45" s="1168"/>
      <c r="QKM45" s="1166"/>
      <c r="QKN45" s="1167"/>
      <c r="QKO45" s="1168"/>
      <c r="QKP45" s="1168"/>
      <c r="QKQ45" s="1166"/>
      <c r="QKR45" s="1167"/>
      <c r="QKS45" s="1168"/>
      <c r="QKT45" s="1168"/>
      <c r="QKU45" s="1166"/>
      <c r="QKV45" s="1167"/>
      <c r="QKW45" s="1168"/>
      <c r="QKX45" s="1168"/>
      <c r="QKY45" s="1166"/>
      <c r="QKZ45" s="1167"/>
      <c r="QLA45" s="1168"/>
      <c r="QLB45" s="1168"/>
      <c r="QLC45" s="1166"/>
      <c r="QLD45" s="1167"/>
      <c r="QLE45" s="1168"/>
      <c r="QLF45" s="1168"/>
      <c r="QLG45" s="1166"/>
      <c r="QLH45" s="1167"/>
      <c r="QLI45" s="1168"/>
      <c r="QLJ45" s="1168"/>
      <c r="QLK45" s="1166"/>
      <c r="QLL45" s="1167"/>
      <c r="QLM45" s="1168"/>
      <c r="QLN45" s="1168"/>
      <c r="QLO45" s="1166"/>
      <c r="QLP45" s="1167"/>
      <c r="QLQ45" s="1168"/>
      <c r="QLR45" s="1168"/>
      <c r="QLS45" s="1166"/>
      <c r="QLT45" s="1167"/>
      <c r="QLU45" s="1168"/>
      <c r="QLV45" s="1168"/>
      <c r="QLW45" s="1166"/>
      <c r="QLX45" s="1167"/>
      <c r="QLY45" s="1168"/>
      <c r="QLZ45" s="1168"/>
      <c r="QMA45" s="1166"/>
      <c r="QMB45" s="1167"/>
      <c r="QMC45" s="1168"/>
      <c r="QMD45" s="1168"/>
      <c r="QME45" s="1166"/>
      <c r="QMF45" s="1167"/>
      <c r="QMG45" s="1168"/>
      <c r="QMH45" s="1168"/>
      <c r="QMI45" s="1166"/>
      <c r="QMJ45" s="1167"/>
      <c r="QMK45" s="1168"/>
      <c r="QML45" s="1168"/>
      <c r="QMM45" s="1166"/>
      <c r="QMN45" s="1167"/>
      <c r="QMO45" s="1168"/>
      <c r="QMP45" s="1168"/>
      <c r="QMQ45" s="1166"/>
      <c r="QMR45" s="1167"/>
      <c r="QMS45" s="1168"/>
      <c r="QMT45" s="1168"/>
      <c r="QMU45" s="1166"/>
      <c r="QMV45" s="1167"/>
      <c r="QMW45" s="1168"/>
      <c r="QMX45" s="1168"/>
      <c r="QMY45" s="1166"/>
      <c r="QMZ45" s="1167"/>
      <c r="QNA45" s="1168"/>
      <c r="QNB45" s="1168"/>
      <c r="QNC45" s="1166"/>
      <c r="QND45" s="1167"/>
      <c r="QNE45" s="1168"/>
      <c r="QNF45" s="1168"/>
      <c r="QNG45" s="1166"/>
      <c r="QNH45" s="1167"/>
      <c r="QNI45" s="1168"/>
      <c r="QNJ45" s="1168"/>
      <c r="QNK45" s="1166"/>
      <c r="QNL45" s="1167"/>
      <c r="QNM45" s="1168"/>
      <c r="QNN45" s="1168"/>
      <c r="QNO45" s="1166"/>
      <c r="QNP45" s="1167"/>
      <c r="QNQ45" s="1168"/>
      <c r="QNR45" s="1168"/>
      <c r="QNS45" s="1166"/>
      <c r="QNT45" s="1167"/>
      <c r="QNU45" s="1168"/>
      <c r="QNV45" s="1168"/>
      <c r="QNW45" s="1166"/>
      <c r="QNX45" s="1167"/>
      <c r="QNY45" s="1168"/>
      <c r="QNZ45" s="1168"/>
      <c r="QOA45" s="1166"/>
      <c r="QOB45" s="1167"/>
      <c r="QOC45" s="1168"/>
      <c r="QOD45" s="1168"/>
      <c r="QOE45" s="1166"/>
      <c r="QOF45" s="1167"/>
      <c r="QOG45" s="1168"/>
      <c r="QOH45" s="1168"/>
      <c r="QOI45" s="1166"/>
      <c r="QOJ45" s="1167"/>
      <c r="QOK45" s="1168"/>
      <c r="QOL45" s="1168"/>
      <c r="QOM45" s="1166"/>
      <c r="QON45" s="1167"/>
      <c r="QOO45" s="1168"/>
      <c r="QOP45" s="1168"/>
      <c r="QOQ45" s="1166"/>
      <c r="QOR45" s="1167"/>
      <c r="QOS45" s="1168"/>
      <c r="QOT45" s="1168"/>
      <c r="QOU45" s="1166"/>
      <c r="QOV45" s="1167"/>
      <c r="QOW45" s="1168"/>
      <c r="QOX45" s="1168"/>
      <c r="QOY45" s="1166"/>
      <c r="QOZ45" s="1167"/>
      <c r="QPA45" s="1168"/>
      <c r="QPB45" s="1168"/>
      <c r="QPC45" s="1166"/>
      <c r="QPD45" s="1167"/>
      <c r="QPE45" s="1168"/>
      <c r="QPF45" s="1168"/>
      <c r="QPG45" s="1166"/>
      <c r="QPH45" s="1167"/>
      <c r="QPI45" s="1168"/>
      <c r="QPJ45" s="1168"/>
      <c r="QPK45" s="1166"/>
      <c r="QPL45" s="1167"/>
      <c r="QPM45" s="1168"/>
      <c r="QPN45" s="1168"/>
      <c r="QPO45" s="1166"/>
      <c r="QPP45" s="1167"/>
      <c r="QPQ45" s="1168"/>
      <c r="QPR45" s="1168"/>
      <c r="QPS45" s="1166"/>
      <c r="QPT45" s="1167"/>
      <c r="QPU45" s="1168"/>
      <c r="QPV45" s="1168"/>
      <c r="QPW45" s="1166"/>
      <c r="QPX45" s="1167"/>
      <c r="QPY45" s="1168"/>
      <c r="QPZ45" s="1168"/>
      <c r="QQA45" s="1166"/>
      <c r="QQB45" s="1167"/>
      <c r="QQC45" s="1168"/>
      <c r="QQD45" s="1168"/>
      <c r="QQE45" s="1166"/>
      <c r="QQF45" s="1167"/>
      <c r="QQG45" s="1168"/>
      <c r="QQH45" s="1168"/>
      <c r="QQI45" s="1166"/>
      <c r="QQJ45" s="1167"/>
      <c r="QQK45" s="1168"/>
      <c r="QQL45" s="1168"/>
      <c r="QQM45" s="1166"/>
      <c r="QQN45" s="1167"/>
      <c r="QQO45" s="1168"/>
      <c r="QQP45" s="1168"/>
      <c r="QQQ45" s="1166"/>
      <c r="QQR45" s="1167"/>
      <c r="QQS45" s="1168"/>
      <c r="QQT45" s="1168"/>
      <c r="QQU45" s="1166"/>
      <c r="QQV45" s="1167"/>
      <c r="QQW45" s="1168"/>
      <c r="QQX45" s="1168"/>
      <c r="QQY45" s="1166"/>
      <c r="QQZ45" s="1167"/>
      <c r="QRA45" s="1168"/>
      <c r="QRB45" s="1168"/>
      <c r="QRC45" s="1166"/>
      <c r="QRD45" s="1167"/>
      <c r="QRE45" s="1168"/>
      <c r="QRF45" s="1168"/>
      <c r="QRG45" s="1166"/>
      <c r="QRH45" s="1167"/>
      <c r="QRI45" s="1168"/>
      <c r="QRJ45" s="1168"/>
      <c r="QRK45" s="1166"/>
      <c r="QRL45" s="1167"/>
      <c r="QRM45" s="1168"/>
      <c r="QRN45" s="1168"/>
      <c r="QRO45" s="1166"/>
      <c r="QRP45" s="1167"/>
      <c r="QRQ45" s="1168"/>
      <c r="QRR45" s="1168"/>
      <c r="QRS45" s="1166"/>
      <c r="QRT45" s="1167"/>
      <c r="QRU45" s="1168"/>
      <c r="QRV45" s="1168"/>
      <c r="QRW45" s="1166"/>
      <c r="QRX45" s="1167"/>
      <c r="QRY45" s="1168"/>
      <c r="QRZ45" s="1168"/>
      <c r="QSA45" s="1166"/>
      <c r="QSB45" s="1167"/>
      <c r="QSC45" s="1168"/>
      <c r="QSD45" s="1168"/>
      <c r="QSE45" s="1166"/>
      <c r="QSF45" s="1167"/>
      <c r="QSG45" s="1168"/>
      <c r="QSH45" s="1168"/>
      <c r="QSI45" s="1166"/>
      <c r="QSJ45" s="1167"/>
      <c r="QSK45" s="1168"/>
      <c r="QSL45" s="1168"/>
      <c r="QSM45" s="1166"/>
      <c r="QSN45" s="1167"/>
      <c r="QSO45" s="1168"/>
      <c r="QSP45" s="1168"/>
      <c r="QSQ45" s="1166"/>
      <c r="QSR45" s="1167"/>
      <c r="QSS45" s="1168"/>
      <c r="QST45" s="1168"/>
      <c r="QSU45" s="1166"/>
      <c r="QSV45" s="1167"/>
      <c r="QSW45" s="1168"/>
      <c r="QSX45" s="1168"/>
      <c r="QSY45" s="1166"/>
      <c r="QSZ45" s="1167"/>
      <c r="QTA45" s="1168"/>
      <c r="QTB45" s="1168"/>
      <c r="QTC45" s="1166"/>
      <c r="QTD45" s="1167"/>
      <c r="QTE45" s="1168"/>
      <c r="QTF45" s="1168"/>
      <c r="QTG45" s="1166"/>
      <c r="QTH45" s="1167"/>
      <c r="QTI45" s="1168"/>
      <c r="QTJ45" s="1168"/>
      <c r="QTK45" s="1166"/>
      <c r="QTL45" s="1167"/>
      <c r="QTM45" s="1168"/>
      <c r="QTN45" s="1168"/>
      <c r="QTO45" s="1166"/>
      <c r="QTP45" s="1167"/>
      <c r="QTQ45" s="1168"/>
      <c r="QTR45" s="1168"/>
      <c r="QTS45" s="1166"/>
      <c r="QTT45" s="1167"/>
      <c r="QTU45" s="1168"/>
      <c r="QTV45" s="1168"/>
      <c r="QTW45" s="1166"/>
      <c r="QTX45" s="1167"/>
      <c r="QTY45" s="1168"/>
      <c r="QTZ45" s="1168"/>
      <c r="QUA45" s="1166"/>
      <c r="QUB45" s="1167"/>
      <c r="QUC45" s="1168"/>
      <c r="QUD45" s="1168"/>
      <c r="QUE45" s="1166"/>
      <c r="QUF45" s="1167"/>
      <c r="QUG45" s="1168"/>
      <c r="QUH45" s="1168"/>
      <c r="QUI45" s="1166"/>
      <c r="QUJ45" s="1167"/>
      <c r="QUK45" s="1168"/>
      <c r="QUL45" s="1168"/>
      <c r="QUM45" s="1166"/>
      <c r="QUN45" s="1167"/>
      <c r="QUO45" s="1168"/>
      <c r="QUP45" s="1168"/>
      <c r="QUQ45" s="1166"/>
      <c r="QUR45" s="1167"/>
      <c r="QUS45" s="1168"/>
      <c r="QUT45" s="1168"/>
      <c r="QUU45" s="1166"/>
      <c r="QUV45" s="1167"/>
      <c r="QUW45" s="1168"/>
      <c r="QUX45" s="1168"/>
      <c r="QUY45" s="1166"/>
      <c r="QUZ45" s="1167"/>
      <c r="QVA45" s="1168"/>
      <c r="QVB45" s="1168"/>
      <c r="QVC45" s="1166"/>
      <c r="QVD45" s="1167"/>
      <c r="QVE45" s="1168"/>
      <c r="QVF45" s="1168"/>
      <c r="QVG45" s="1166"/>
      <c r="QVH45" s="1167"/>
      <c r="QVI45" s="1168"/>
      <c r="QVJ45" s="1168"/>
      <c r="QVK45" s="1166"/>
      <c r="QVL45" s="1167"/>
      <c r="QVM45" s="1168"/>
      <c r="QVN45" s="1168"/>
      <c r="QVO45" s="1166"/>
      <c r="QVP45" s="1167"/>
      <c r="QVQ45" s="1168"/>
      <c r="QVR45" s="1168"/>
      <c r="QVS45" s="1166"/>
      <c r="QVT45" s="1167"/>
      <c r="QVU45" s="1168"/>
      <c r="QVV45" s="1168"/>
      <c r="QVW45" s="1166"/>
      <c r="QVX45" s="1167"/>
      <c r="QVY45" s="1168"/>
      <c r="QVZ45" s="1168"/>
      <c r="QWA45" s="1166"/>
      <c r="QWB45" s="1167"/>
      <c r="QWC45" s="1168"/>
      <c r="QWD45" s="1168"/>
      <c r="QWE45" s="1166"/>
      <c r="QWF45" s="1167"/>
      <c r="QWG45" s="1168"/>
      <c r="QWH45" s="1168"/>
      <c r="QWI45" s="1166"/>
      <c r="QWJ45" s="1167"/>
      <c r="QWK45" s="1168"/>
      <c r="QWL45" s="1168"/>
      <c r="QWM45" s="1166"/>
      <c r="QWN45" s="1167"/>
      <c r="QWO45" s="1168"/>
      <c r="QWP45" s="1168"/>
      <c r="QWQ45" s="1166"/>
      <c r="QWR45" s="1167"/>
      <c r="QWS45" s="1168"/>
      <c r="QWT45" s="1168"/>
      <c r="QWU45" s="1166"/>
      <c r="QWV45" s="1167"/>
      <c r="QWW45" s="1168"/>
      <c r="QWX45" s="1168"/>
      <c r="QWY45" s="1166"/>
      <c r="QWZ45" s="1167"/>
      <c r="QXA45" s="1168"/>
      <c r="QXB45" s="1168"/>
      <c r="QXC45" s="1166"/>
      <c r="QXD45" s="1167"/>
      <c r="QXE45" s="1168"/>
      <c r="QXF45" s="1168"/>
      <c r="QXG45" s="1166"/>
      <c r="QXH45" s="1167"/>
      <c r="QXI45" s="1168"/>
      <c r="QXJ45" s="1168"/>
      <c r="QXK45" s="1166"/>
      <c r="QXL45" s="1167"/>
      <c r="QXM45" s="1168"/>
      <c r="QXN45" s="1168"/>
      <c r="QXO45" s="1166"/>
      <c r="QXP45" s="1167"/>
      <c r="QXQ45" s="1168"/>
      <c r="QXR45" s="1168"/>
      <c r="QXS45" s="1166"/>
      <c r="QXT45" s="1167"/>
      <c r="QXU45" s="1168"/>
      <c r="QXV45" s="1168"/>
      <c r="QXW45" s="1166"/>
      <c r="QXX45" s="1167"/>
      <c r="QXY45" s="1168"/>
      <c r="QXZ45" s="1168"/>
      <c r="QYA45" s="1166"/>
      <c r="QYB45" s="1167"/>
      <c r="QYC45" s="1168"/>
      <c r="QYD45" s="1168"/>
      <c r="QYE45" s="1166"/>
      <c r="QYF45" s="1167"/>
      <c r="QYG45" s="1168"/>
      <c r="QYH45" s="1168"/>
      <c r="QYI45" s="1166"/>
      <c r="QYJ45" s="1167"/>
      <c r="QYK45" s="1168"/>
      <c r="QYL45" s="1168"/>
      <c r="QYM45" s="1166"/>
      <c r="QYN45" s="1167"/>
      <c r="QYO45" s="1168"/>
      <c r="QYP45" s="1168"/>
      <c r="QYQ45" s="1166"/>
      <c r="QYR45" s="1167"/>
      <c r="QYS45" s="1168"/>
      <c r="QYT45" s="1168"/>
      <c r="QYU45" s="1166"/>
      <c r="QYV45" s="1167"/>
      <c r="QYW45" s="1168"/>
      <c r="QYX45" s="1168"/>
      <c r="QYY45" s="1166"/>
      <c r="QYZ45" s="1167"/>
      <c r="QZA45" s="1168"/>
      <c r="QZB45" s="1168"/>
      <c r="QZC45" s="1166"/>
      <c r="QZD45" s="1167"/>
      <c r="QZE45" s="1168"/>
      <c r="QZF45" s="1168"/>
      <c r="QZG45" s="1166"/>
      <c r="QZH45" s="1167"/>
      <c r="QZI45" s="1168"/>
      <c r="QZJ45" s="1168"/>
      <c r="QZK45" s="1166"/>
      <c r="QZL45" s="1167"/>
      <c r="QZM45" s="1168"/>
      <c r="QZN45" s="1168"/>
      <c r="QZO45" s="1166"/>
      <c r="QZP45" s="1167"/>
      <c r="QZQ45" s="1168"/>
      <c r="QZR45" s="1168"/>
      <c r="QZS45" s="1166"/>
      <c r="QZT45" s="1167"/>
      <c r="QZU45" s="1168"/>
      <c r="QZV45" s="1168"/>
      <c r="QZW45" s="1166"/>
      <c r="QZX45" s="1167"/>
      <c r="QZY45" s="1168"/>
      <c r="QZZ45" s="1168"/>
      <c r="RAA45" s="1166"/>
      <c r="RAB45" s="1167"/>
      <c r="RAC45" s="1168"/>
      <c r="RAD45" s="1168"/>
      <c r="RAE45" s="1166"/>
      <c r="RAF45" s="1167"/>
      <c r="RAG45" s="1168"/>
      <c r="RAH45" s="1168"/>
      <c r="RAI45" s="1166"/>
      <c r="RAJ45" s="1167"/>
      <c r="RAK45" s="1168"/>
      <c r="RAL45" s="1168"/>
      <c r="RAM45" s="1166"/>
      <c r="RAN45" s="1167"/>
      <c r="RAO45" s="1168"/>
      <c r="RAP45" s="1168"/>
      <c r="RAQ45" s="1166"/>
      <c r="RAR45" s="1167"/>
      <c r="RAS45" s="1168"/>
      <c r="RAT45" s="1168"/>
      <c r="RAU45" s="1166"/>
      <c r="RAV45" s="1167"/>
      <c r="RAW45" s="1168"/>
      <c r="RAX45" s="1168"/>
      <c r="RAY45" s="1166"/>
      <c r="RAZ45" s="1167"/>
      <c r="RBA45" s="1168"/>
      <c r="RBB45" s="1168"/>
      <c r="RBC45" s="1166"/>
      <c r="RBD45" s="1167"/>
      <c r="RBE45" s="1168"/>
      <c r="RBF45" s="1168"/>
      <c r="RBG45" s="1166"/>
      <c r="RBH45" s="1167"/>
      <c r="RBI45" s="1168"/>
      <c r="RBJ45" s="1168"/>
      <c r="RBK45" s="1166"/>
      <c r="RBL45" s="1167"/>
      <c r="RBM45" s="1168"/>
      <c r="RBN45" s="1168"/>
      <c r="RBO45" s="1166"/>
      <c r="RBP45" s="1167"/>
      <c r="RBQ45" s="1168"/>
      <c r="RBR45" s="1168"/>
      <c r="RBS45" s="1166"/>
      <c r="RBT45" s="1167"/>
      <c r="RBU45" s="1168"/>
      <c r="RBV45" s="1168"/>
      <c r="RBW45" s="1166"/>
      <c r="RBX45" s="1167"/>
      <c r="RBY45" s="1168"/>
      <c r="RBZ45" s="1168"/>
      <c r="RCA45" s="1166"/>
      <c r="RCB45" s="1167"/>
      <c r="RCC45" s="1168"/>
      <c r="RCD45" s="1168"/>
      <c r="RCE45" s="1166"/>
      <c r="RCF45" s="1167"/>
      <c r="RCG45" s="1168"/>
      <c r="RCH45" s="1168"/>
      <c r="RCI45" s="1166"/>
      <c r="RCJ45" s="1167"/>
      <c r="RCK45" s="1168"/>
      <c r="RCL45" s="1168"/>
      <c r="RCM45" s="1166"/>
      <c r="RCN45" s="1167"/>
      <c r="RCO45" s="1168"/>
      <c r="RCP45" s="1168"/>
      <c r="RCQ45" s="1166"/>
      <c r="RCR45" s="1167"/>
      <c r="RCS45" s="1168"/>
      <c r="RCT45" s="1168"/>
      <c r="RCU45" s="1166"/>
      <c r="RCV45" s="1167"/>
      <c r="RCW45" s="1168"/>
      <c r="RCX45" s="1168"/>
      <c r="RCY45" s="1166"/>
      <c r="RCZ45" s="1167"/>
      <c r="RDA45" s="1168"/>
      <c r="RDB45" s="1168"/>
      <c r="RDC45" s="1166"/>
      <c r="RDD45" s="1167"/>
      <c r="RDE45" s="1168"/>
      <c r="RDF45" s="1168"/>
      <c r="RDG45" s="1166"/>
      <c r="RDH45" s="1167"/>
      <c r="RDI45" s="1168"/>
      <c r="RDJ45" s="1168"/>
      <c r="RDK45" s="1166"/>
      <c r="RDL45" s="1167"/>
      <c r="RDM45" s="1168"/>
      <c r="RDN45" s="1168"/>
      <c r="RDO45" s="1166"/>
      <c r="RDP45" s="1167"/>
      <c r="RDQ45" s="1168"/>
      <c r="RDR45" s="1168"/>
      <c r="RDS45" s="1166"/>
      <c r="RDT45" s="1167"/>
      <c r="RDU45" s="1168"/>
      <c r="RDV45" s="1168"/>
      <c r="RDW45" s="1166"/>
      <c r="RDX45" s="1167"/>
      <c r="RDY45" s="1168"/>
      <c r="RDZ45" s="1168"/>
      <c r="REA45" s="1166"/>
      <c r="REB45" s="1167"/>
      <c r="REC45" s="1168"/>
      <c r="RED45" s="1168"/>
      <c r="REE45" s="1166"/>
      <c r="REF45" s="1167"/>
      <c r="REG45" s="1168"/>
      <c r="REH45" s="1168"/>
      <c r="REI45" s="1166"/>
      <c r="REJ45" s="1167"/>
      <c r="REK45" s="1168"/>
      <c r="REL45" s="1168"/>
      <c r="REM45" s="1166"/>
      <c r="REN45" s="1167"/>
      <c r="REO45" s="1168"/>
      <c r="REP45" s="1168"/>
      <c r="REQ45" s="1166"/>
      <c r="RER45" s="1167"/>
      <c r="RES45" s="1168"/>
      <c r="RET45" s="1168"/>
      <c r="REU45" s="1166"/>
      <c r="REV45" s="1167"/>
      <c r="REW45" s="1168"/>
      <c r="REX45" s="1168"/>
      <c r="REY45" s="1166"/>
      <c r="REZ45" s="1167"/>
      <c r="RFA45" s="1168"/>
      <c r="RFB45" s="1168"/>
      <c r="RFC45" s="1166"/>
      <c r="RFD45" s="1167"/>
      <c r="RFE45" s="1168"/>
      <c r="RFF45" s="1168"/>
      <c r="RFG45" s="1166"/>
      <c r="RFH45" s="1167"/>
      <c r="RFI45" s="1168"/>
      <c r="RFJ45" s="1168"/>
      <c r="RFK45" s="1166"/>
      <c r="RFL45" s="1167"/>
      <c r="RFM45" s="1168"/>
      <c r="RFN45" s="1168"/>
      <c r="RFO45" s="1166"/>
      <c r="RFP45" s="1167"/>
      <c r="RFQ45" s="1168"/>
      <c r="RFR45" s="1168"/>
      <c r="RFS45" s="1166"/>
      <c r="RFT45" s="1167"/>
      <c r="RFU45" s="1168"/>
      <c r="RFV45" s="1168"/>
      <c r="RFW45" s="1166"/>
      <c r="RFX45" s="1167"/>
      <c r="RFY45" s="1168"/>
      <c r="RFZ45" s="1168"/>
      <c r="RGA45" s="1166"/>
      <c r="RGB45" s="1167"/>
      <c r="RGC45" s="1168"/>
      <c r="RGD45" s="1168"/>
      <c r="RGE45" s="1166"/>
      <c r="RGF45" s="1167"/>
      <c r="RGG45" s="1168"/>
      <c r="RGH45" s="1168"/>
      <c r="RGI45" s="1166"/>
      <c r="RGJ45" s="1167"/>
      <c r="RGK45" s="1168"/>
      <c r="RGL45" s="1168"/>
      <c r="RGM45" s="1166"/>
      <c r="RGN45" s="1167"/>
      <c r="RGO45" s="1168"/>
      <c r="RGP45" s="1168"/>
      <c r="RGQ45" s="1166"/>
      <c r="RGR45" s="1167"/>
      <c r="RGS45" s="1168"/>
      <c r="RGT45" s="1168"/>
      <c r="RGU45" s="1166"/>
      <c r="RGV45" s="1167"/>
      <c r="RGW45" s="1168"/>
      <c r="RGX45" s="1168"/>
      <c r="RGY45" s="1166"/>
      <c r="RGZ45" s="1167"/>
      <c r="RHA45" s="1168"/>
      <c r="RHB45" s="1168"/>
      <c r="RHC45" s="1166"/>
      <c r="RHD45" s="1167"/>
      <c r="RHE45" s="1168"/>
      <c r="RHF45" s="1168"/>
      <c r="RHG45" s="1166"/>
      <c r="RHH45" s="1167"/>
      <c r="RHI45" s="1168"/>
      <c r="RHJ45" s="1168"/>
      <c r="RHK45" s="1166"/>
      <c r="RHL45" s="1167"/>
      <c r="RHM45" s="1168"/>
      <c r="RHN45" s="1168"/>
      <c r="RHO45" s="1166"/>
      <c r="RHP45" s="1167"/>
      <c r="RHQ45" s="1168"/>
      <c r="RHR45" s="1168"/>
      <c r="RHS45" s="1166"/>
      <c r="RHT45" s="1167"/>
      <c r="RHU45" s="1168"/>
      <c r="RHV45" s="1168"/>
      <c r="RHW45" s="1166"/>
      <c r="RHX45" s="1167"/>
      <c r="RHY45" s="1168"/>
      <c r="RHZ45" s="1168"/>
      <c r="RIA45" s="1166"/>
      <c r="RIB45" s="1167"/>
      <c r="RIC45" s="1168"/>
      <c r="RID45" s="1168"/>
      <c r="RIE45" s="1166"/>
      <c r="RIF45" s="1167"/>
      <c r="RIG45" s="1168"/>
      <c r="RIH45" s="1168"/>
      <c r="RII45" s="1166"/>
      <c r="RIJ45" s="1167"/>
      <c r="RIK45" s="1168"/>
      <c r="RIL45" s="1168"/>
      <c r="RIM45" s="1166"/>
      <c r="RIN45" s="1167"/>
      <c r="RIO45" s="1168"/>
      <c r="RIP45" s="1168"/>
      <c r="RIQ45" s="1166"/>
      <c r="RIR45" s="1167"/>
      <c r="RIS45" s="1168"/>
      <c r="RIT45" s="1168"/>
      <c r="RIU45" s="1166"/>
      <c r="RIV45" s="1167"/>
      <c r="RIW45" s="1168"/>
      <c r="RIX45" s="1168"/>
      <c r="RIY45" s="1166"/>
      <c r="RIZ45" s="1167"/>
      <c r="RJA45" s="1168"/>
      <c r="RJB45" s="1168"/>
      <c r="RJC45" s="1166"/>
      <c r="RJD45" s="1167"/>
      <c r="RJE45" s="1168"/>
      <c r="RJF45" s="1168"/>
      <c r="RJG45" s="1166"/>
      <c r="RJH45" s="1167"/>
      <c r="RJI45" s="1168"/>
      <c r="RJJ45" s="1168"/>
      <c r="RJK45" s="1166"/>
      <c r="RJL45" s="1167"/>
      <c r="RJM45" s="1168"/>
      <c r="RJN45" s="1168"/>
      <c r="RJO45" s="1166"/>
      <c r="RJP45" s="1167"/>
      <c r="RJQ45" s="1168"/>
      <c r="RJR45" s="1168"/>
      <c r="RJS45" s="1166"/>
      <c r="RJT45" s="1167"/>
      <c r="RJU45" s="1168"/>
      <c r="RJV45" s="1168"/>
      <c r="RJW45" s="1166"/>
      <c r="RJX45" s="1167"/>
      <c r="RJY45" s="1168"/>
      <c r="RJZ45" s="1168"/>
      <c r="RKA45" s="1166"/>
      <c r="RKB45" s="1167"/>
      <c r="RKC45" s="1168"/>
      <c r="RKD45" s="1168"/>
      <c r="RKE45" s="1166"/>
      <c r="RKF45" s="1167"/>
      <c r="RKG45" s="1168"/>
      <c r="RKH45" s="1168"/>
      <c r="RKI45" s="1166"/>
      <c r="RKJ45" s="1167"/>
      <c r="RKK45" s="1168"/>
      <c r="RKL45" s="1168"/>
      <c r="RKM45" s="1166"/>
      <c r="RKN45" s="1167"/>
      <c r="RKO45" s="1168"/>
      <c r="RKP45" s="1168"/>
      <c r="RKQ45" s="1166"/>
      <c r="RKR45" s="1167"/>
      <c r="RKS45" s="1168"/>
      <c r="RKT45" s="1168"/>
      <c r="RKU45" s="1166"/>
      <c r="RKV45" s="1167"/>
      <c r="RKW45" s="1168"/>
      <c r="RKX45" s="1168"/>
      <c r="RKY45" s="1166"/>
      <c r="RKZ45" s="1167"/>
      <c r="RLA45" s="1168"/>
      <c r="RLB45" s="1168"/>
      <c r="RLC45" s="1166"/>
      <c r="RLD45" s="1167"/>
      <c r="RLE45" s="1168"/>
      <c r="RLF45" s="1168"/>
      <c r="RLG45" s="1166"/>
      <c r="RLH45" s="1167"/>
      <c r="RLI45" s="1168"/>
      <c r="RLJ45" s="1168"/>
      <c r="RLK45" s="1166"/>
      <c r="RLL45" s="1167"/>
      <c r="RLM45" s="1168"/>
      <c r="RLN45" s="1168"/>
      <c r="RLO45" s="1166"/>
      <c r="RLP45" s="1167"/>
      <c r="RLQ45" s="1168"/>
      <c r="RLR45" s="1168"/>
      <c r="RLS45" s="1166"/>
      <c r="RLT45" s="1167"/>
      <c r="RLU45" s="1168"/>
      <c r="RLV45" s="1168"/>
      <c r="RLW45" s="1166"/>
      <c r="RLX45" s="1167"/>
      <c r="RLY45" s="1168"/>
      <c r="RLZ45" s="1168"/>
      <c r="RMA45" s="1166"/>
      <c r="RMB45" s="1167"/>
      <c r="RMC45" s="1168"/>
      <c r="RMD45" s="1168"/>
      <c r="RME45" s="1166"/>
      <c r="RMF45" s="1167"/>
      <c r="RMG45" s="1168"/>
      <c r="RMH45" s="1168"/>
      <c r="RMI45" s="1166"/>
      <c r="RMJ45" s="1167"/>
      <c r="RMK45" s="1168"/>
      <c r="RML45" s="1168"/>
      <c r="RMM45" s="1166"/>
      <c r="RMN45" s="1167"/>
      <c r="RMO45" s="1168"/>
      <c r="RMP45" s="1168"/>
      <c r="RMQ45" s="1166"/>
      <c r="RMR45" s="1167"/>
      <c r="RMS45" s="1168"/>
      <c r="RMT45" s="1168"/>
      <c r="RMU45" s="1166"/>
      <c r="RMV45" s="1167"/>
      <c r="RMW45" s="1168"/>
      <c r="RMX45" s="1168"/>
      <c r="RMY45" s="1166"/>
      <c r="RMZ45" s="1167"/>
      <c r="RNA45" s="1168"/>
      <c r="RNB45" s="1168"/>
      <c r="RNC45" s="1166"/>
      <c r="RND45" s="1167"/>
      <c r="RNE45" s="1168"/>
      <c r="RNF45" s="1168"/>
      <c r="RNG45" s="1166"/>
      <c r="RNH45" s="1167"/>
      <c r="RNI45" s="1168"/>
      <c r="RNJ45" s="1168"/>
      <c r="RNK45" s="1166"/>
      <c r="RNL45" s="1167"/>
      <c r="RNM45" s="1168"/>
      <c r="RNN45" s="1168"/>
      <c r="RNO45" s="1166"/>
      <c r="RNP45" s="1167"/>
      <c r="RNQ45" s="1168"/>
      <c r="RNR45" s="1168"/>
      <c r="RNS45" s="1166"/>
      <c r="RNT45" s="1167"/>
      <c r="RNU45" s="1168"/>
      <c r="RNV45" s="1168"/>
      <c r="RNW45" s="1166"/>
      <c r="RNX45" s="1167"/>
      <c r="RNY45" s="1168"/>
      <c r="RNZ45" s="1168"/>
      <c r="ROA45" s="1166"/>
      <c r="ROB45" s="1167"/>
      <c r="ROC45" s="1168"/>
      <c r="ROD45" s="1168"/>
      <c r="ROE45" s="1166"/>
      <c r="ROF45" s="1167"/>
      <c r="ROG45" s="1168"/>
      <c r="ROH45" s="1168"/>
      <c r="ROI45" s="1166"/>
      <c r="ROJ45" s="1167"/>
      <c r="ROK45" s="1168"/>
      <c r="ROL45" s="1168"/>
      <c r="ROM45" s="1166"/>
      <c r="RON45" s="1167"/>
      <c r="ROO45" s="1168"/>
      <c r="ROP45" s="1168"/>
      <c r="ROQ45" s="1166"/>
      <c r="ROR45" s="1167"/>
      <c r="ROS45" s="1168"/>
      <c r="ROT45" s="1168"/>
      <c r="ROU45" s="1166"/>
      <c r="ROV45" s="1167"/>
      <c r="ROW45" s="1168"/>
      <c r="ROX45" s="1168"/>
      <c r="ROY45" s="1166"/>
      <c r="ROZ45" s="1167"/>
      <c r="RPA45" s="1168"/>
      <c r="RPB45" s="1168"/>
      <c r="RPC45" s="1166"/>
      <c r="RPD45" s="1167"/>
      <c r="RPE45" s="1168"/>
      <c r="RPF45" s="1168"/>
      <c r="RPG45" s="1166"/>
      <c r="RPH45" s="1167"/>
      <c r="RPI45" s="1168"/>
      <c r="RPJ45" s="1168"/>
      <c r="RPK45" s="1166"/>
      <c r="RPL45" s="1167"/>
      <c r="RPM45" s="1168"/>
      <c r="RPN45" s="1168"/>
      <c r="RPO45" s="1166"/>
      <c r="RPP45" s="1167"/>
      <c r="RPQ45" s="1168"/>
      <c r="RPR45" s="1168"/>
      <c r="RPS45" s="1166"/>
      <c r="RPT45" s="1167"/>
      <c r="RPU45" s="1168"/>
      <c r="RPV45" s="1168"/>
      <c r="RPW45" s="1166"/>
      <c r="RPX45" s="1167"/>
      <c r="RPY45" s="1168"/>
      <c r="RPZ45" s="1168"/>
      <c r="RQA45" s="1166"/>
      <c r="RQB45" s="1167"/>
      <c r="RQC45" s="1168"/>
      <c r="RQD45" s="1168"/>
      <c r="RQE45" s="1166"/>
      <c r="RQF45" s="1167"/>
      <c r="RQG45" s="1168"/>
      <c r="RQH45" s="1168"/>
      <c r="RQI45" s="1166"/>
      <c r="RQJ45" s="1167"/>
      <c r="RQK45" s="1168"/>
      <c r="RQL45" s="1168"/>
      <c r="RQM45" s="1166"/>
      <c r="RQN45" s="1167"/>
      <c r="RQO45" s="1168"/>
      <c r="RQP45" s="1168"/>
      <c r="RQQ45" s="1166"/>
      <c r="RQR45" s="1167"/>
      <c r="RQS45" s="1168"/>
      <c r="RQT45" s="1168"/>
      <c r="RQU45" s="1166"/>
      <c r="RQV45" s="1167"/>
      <c r="RQW45" s="1168"/>
      <c r="RQX45" s="1168"/>
      <c r="RQY45" s="1166"/>
      <c r="RQZ45" s="1167"/>
      <c r="RRA45" s="1168"/>
      <c r="RRB45" s="1168"/>
      <c r="RRC45" s="1166"/>
      <c r="RRD45" s="1167"/>
      <c r="RRE45" s="1168"/>
      <c r="RRF45" s="1168"/>
      <c r="RRG45" s="1166"/>
      <c r="RRH45" s="1167"/>
      <c r="RRI45" s="1168"/>
      <c r="RRJ45" s="1168"/>
      <c r="RRK45" s="1166"/>
      <c r="RRL45" s="1167"/>
      <c r="RRM45" s="1168"/>
      <c r="RRN45" s="1168"/>
      <c r="RRO45" s="1166"/>
      <c r="RRP45" s="1167"/>
      <c r="RRQ45" s="1168"/>
      <c r="RRR45" s="1168"/>
      <c r="RRS45" s="1166"/>
      <c r="RRT45" s="1167"/>
      <c r="RRU45" s="1168"/>
      <c r="RRV45" s="1168"/>
      <c r="RRW45" s="1166"/>
      <c r="RRX45" s="1167"/>
      <c r="RRY45" s="1168"/>
      <c r="RRZ45" s="1168"/>
      <c r="RSA45" s="1166"/>
      <c r="RSB45" s="1167"/>
      <c r="RSC45" s="1168"/>
      <c r="RSD45" s="1168"/>
      <c r="RSE45" s="1166"/>
      <c r="RSF45" s="1167"/>
      <c r="RSG45" s="1168"/>
      <c r="RSH45" s="1168"/>
      <c r="RSI45" s="1166"/>
      <c r="RSJ45" s="1167"/>
      <c r="RSK45" s="1168"/>
      <c r="RSL45" s="1168"/>
      <c r="RSM45" s="1166"/>
      <c r="RSN45" s="1167"/>
      <c r="RSO45" s="1168"/>
      <c r="RSP45" s="1168"/>
      <c r="RSQ45" s="1166"/>
      <c r="RSR45" s="1167"/>
      <c r="RSS45" s="1168"/>
      <c r="RST45" s="1168"/>
      <c r="RSU45" s="1166"/>
      <c r="RSV45" s="1167"/>
      <c r="RSW45" s="1168"/>
      <c r="RSX45" s="1168"/>
      <c r="RSY45" s="1166"/>
      <c r="RSZ45" s="1167"/>
      <c r="RTA45" s="1168"/>
      <c r="RTB45" s="1168"/>
      <c r="RTC45" s="1166"/>
      <c r="RTD45" s="1167"/>
      <c r="RTE45" s="1168"/>
      <c r="RTF45" s="1168"/>
      <c r="RTG45" s="1166"/>
      <c r="RTH45" s="1167"/>
      <c r="RTI45" s="1168"/>
      <c r="RTJ45" s="1168"/>
      <c r="RTK45" s="1166"/>
      <c r="RTL45" s="1167"/>
      <c r="RTM45" s="1168"/>
      <c r="RTN45" s="1168"/>
      <c r="RTO45" s="1166"/>
      <c r="RTP45" s="1167"/>
      <c r="RTQ45" s="1168"/>
      <c r="RTR45" s="1168"/>
      <c r="RTS45" s="1166"/>
      <c r="RTT45" s="1167"/>
      <c r="RTU45" s="1168"/>
      <c r="RTV45" s="1168"/>
      <c r="RTW45" s="1166"/>
      <c r="RTX45" s="1167"/>
      <c r="RTY45" s="1168"/>
      <c r="RTZ45" s="1168"/>
      <c r="RUA45" s="1166"/>
      <c r="RUB45" s="1167"/>
      <c r="RUC45" s="1168"/>
      <c r="RUD45" s="1168"/>
      <c r="RUE45" s="1166"/>
      <c r="RUF45" s="1167"/>
      <c r="RUG45" s="1168"/>
      <c r="RUH45" s="1168"/>
      <c r="RUI45" s="1166"/>
      <c r="RUJ45" s="1167"/>
      <c r="RUK45" s="1168"/>
      <c r="RUL45" s="1168"/>
      <c r="RUM45" s="1166"/>
      <c r="RUN45" s="1167"/>
      <c r="RUO45" s="1168"/>
      <c r="RUP45" s="1168"/>
      <c r="RUQ45" s="1166"/>
      <c r="RUR45" s="1167"/>
      <c r="RUS45" s="1168"/>
      <c r="RUT45" s="1168"/>
      <c r="RUU45" s="1166"/>
      <c r="RUV45" s="1167"/>
      <c r="RUW45" s="1168"/>
      <c r="RUX45" s="1168"/>
      <c r="RUY45" s="1166"/>
      <c r="RUZ45" s="1167"/>
      <c r="RVA45" s="1168"/>
      <c r="RVB45" s="1168"/>
      <c r="RVC45" s="1166"/>
      <c r="RVD45" s="1167"/>
      <c r="RVE45" s="1168"/>
      <c r="RVF45" s="1168"/>
      <c r="RVG45" s="1166"/>
      <c r="RVH45" s="1167"/>
      <c r="RVI45" s="1168"/>
      <c r="RVJ45" s="1168"/>
      <c r="RVK45" s="1166"/>
      <c r="RVL45" s="1167"/>
      <c r="RVM45" s="1168"/>
      <c r="RVN45" s="1168"/>
      <c r="RVO45" s="1166"/>
      <c r="RVP45" s="1167"/>
      <c r="RVQ45" s="1168"/>
      <c r="RVR45" s="1168"/>
      <c r="RVS45" s="1166"/>
      <c r="RVT45" s="1167"/>
      <c r="RVU45" s="1168"/>
      <c r="RVV45" s="1168"/>
      <c r="RVW45" s="1166"/>
      <c r="RVX45" s="1167"/>
      <c r="RVY45" s="1168"/>
      <c r="RVZ45" s="1168"/>
      <c r="RWA45" s="1166"/>
      <c r="RWB45" s="1167"/>
      <c r="RWC45" s="1168"/>
      <c r="RWD45" s="1168"/>
      <c r="RWE45" s="1166"/>
      <c r="RWF45" s="1167"/>
      <c r="RWG45" s="1168"/>
      <c r="RWH45" s="1168"/>
      <c r="RWI45" s="1166"/>
      <c r="RWJ45" s="1167"/>
      <c r="RWK45" s="1168"/>
      <c r="RWL45" s="1168"/>
      <c r="RWM45" s="1166"/>
      <c r="RWN45" s="1167"/>
      <c r="RWO45" s="1168"/>
      <c r="RWP45" s="1168"/>
      <c r="RWQ45" s="1166"/>
      <c r="RWR45" s="1167"/>
      <c r="RWS45" s="1168"/>
      <c r="RWT45" s="1168"/>
      <c r="RWU45" s="1166"/>
      <c r="RWV45" s="1167"/>
      <c r="RWW45" s="1168"/>
      <c r="RWX45" s="1168"/>
      <c r="RWY45" s="1166"/>
      <c r="RWZ45" s="1167"/>
      <c r="RXA45" s="1168"/>
      <c r="RXB45" s="1168"/>
      <c r="RXC45" s="1166"/>
      <c r="RXD45" s="1167"/>
      <c r="RXE45" s="1168"/>
      <c r="RXF45" s="1168"/>
      <c r="RXG45" s="1166"/>
      <c r="RXH45" s="1167"/>
      <c r="RXI45" s="1168"/>
      <c r="RXJ45" s="1168"/>
      <c r="RXK45" s="1166"/>
      <c r="RXL45" s="1167"/>
      <c r="RXM45" s="1168"/>
      <c r="RXN45" s="1168"/>
      <c r="RXO45" s="1166"/>
      <c r="RXP45" s="1167"/>
      <c r="RXQ45" s="1168"/>
      <c r="RXR45" s="1168"/>
      <c r="RXS45" s="1166"/>
      <c r="RXT45" s="1167"/>
      <c r="RXU45" s="1168"/>
      <c r="RXV45" s="1168"/>
      <c r="RXW45" s="1166"/>
      <c r="RXX45" s="1167"/>
      <c r="RXY45" s="1168"/>
      <c r="RXZ45" s="1168"/>
      <c r="RYA45" s="1166"/>
      <c r="RYB45" s="1167"/>
      <c r="RYC45" s="1168"/>
      <c r="RYD45" s="1168"/>
      <c r="RYE45" s="1166"/>
      <c r="RYF45" s="1167"/>
      <c r="RYG45" s="1168"/>
      <c r="RYH45" s="1168"/>
      <c r="RYI45" s="1166"/>
      <c r="RYJ45" s="1167"/>
      <c r="RYK45" s="1168"/>
      <c r="RYL45" s="1168"/>
      <c r="RYM45" s="1166"/>
      <c r="RYN45" s="1167"/>
      <c r="RYO45" s="1168"/>
      <c r="RYP45" s="1168"/>
      <c r="RYQ45" s="1166"/>
      <c r="RYR45" s="1167"/>
      <c r="RYS45" s="1168"/>
      <c r="RYT45" s="1168"/>
      <c r="RYU45" s="1166"/>
      <c r="RYV45" s="1167"/>
      <c r="RYW45" s="1168"/>
      <c r="RYX45" s="1168"/>
      <c r="RYY45" s="1166"/>
      <c r="RYZ45" s="1167"/>
      <c r="RZA45" s="1168"/>
      <c r="RZB45" s="1168"/>
      <c r="RZC45" s="1166"/>
      <c r="RZD45" s="1167"/>
      <c r="RZE45" s="1168"/>
      <c r="RZF45" s="1168"/>
      <c r="RZG45" s="1166"/>
      <c r="RZH45" s="1167"/>
      <c r="RZI45" s="1168"/>
      <c r="RZJ45" s="1168"/>
      <c r="RZK45" s="1166"/>
      <c r="RZL45" s="1167"/>
      <c r="RZM45" s="1168"/>
      <c r="RZN45" s="1168"/>
      <c r="RZO45" s="1166"/>
      <c r="RZP45" s="1167"/>
      <c r="RZQ45" s="1168"/>
      <c r="RZR45" s="1168"/>
      <c r="RZS45" s="1166"/>
      <c r="RZT45" s="1167"/>
      <c r="RZU45" s="1168"/>
      <c r="RZV45" s="1168"/>
      <c r="RZW45" s="1166"/>
      <c r="RZX45" s="1167"/>
      <c r="RZY45" s="1168"/>
      <c r="RZZ45" s="1168"/>
      <c r="SAA45" s="1166"/>
      <c r="SAB45" s="1167"/>
      <c r="SAC45" s="1168"/>
      <c r="SAD45" s="1168"/>
      <c r="SAE45" s="1166"/>
      <c r="SAF45" s="1167"/>
      <c r="SAG45" s="1168"/>
      <c r="SAH45" s="1168"/>
      <c r="SAI45" s="1166"/>
      <c r="SAJ45" s="1167"/>
      <c r="SAK45" s="1168"/>
      <c r="SAL45" s="1168"/>
      <c r="SAM45" s="1166"/>
      <c r="SAN45" s="1167"/>
      <c r="SAO45" s="1168"/>
      <c r="SAP45" s="1168"/>
      <c r="SAQ45" s="1166"/>
      <c r="SAR45" s="1167"/>
      <c r="SAS45" s="1168"/>
      <c r="SAT45" s="1168"/>
      <c r="SAU45" s="1166"/>
      <c r="SAV45" s="1167"/>
      <c r="SAW45" s="1168"/>
      <c r="SAX45" s="1168"/>
      <c r="SAY45" s="1166"/>
      <c r="SAZ45" s="1167"/>
      <c r="SBA45" s="1168"/>
      <c r="SBB45" s="1168"/>
      <c r="SBC45" s="1166"/>
      <c r="SBD45" s="1167"/>
      <c r="SBE45" s="1168"/>
      <c r="SBF45" s="1168"/>
      <c r="SBG45" s="1166"/>
      <c r="SBH45" s="1167"/>
      <c r="SBI45" s="1168"/>
      <c r="SBJ45" s="1168"/>
      <c r="SBK45" s="1166"/>
      <c r="SBL45" s="1167"/>
      <c r="SBM45" s="1168"/>
      <c r="SBN45" s="1168"/>
      <c r="SBO45" s="1166"/>
      <c r="SBP45" s="1167"/>
      <c r="SBQ45" s="1168"/>
      <c r="SBR45" s="1168"/>
      <c r="SBS45" s="1166"/>
      <c r="SBT45" s="1167"/>
      <c r="SBU45" s="1168"/>
      <c r="SBV45" s="1168"/>
      <c r="SBW45" s="1166"/>
      <c r="SBX45" s="1167"/>
      <c r="SBY45" s="1168"/>
      <c r="SBZ45" s="1168"/>
      <c r="SCA45" s="1166"/>
      <c r="SCB45" s="1167"/>
      <c r="SCC45" s="1168"/>
      <c r="SCD45" s="1168"/>
      <c r="SCE45" s="1166"/>
      <c r="SCF45" s="1167"/>
      <c r="SCG45" s="1168"/>
      <c r="SCH45" s="1168"/>
      <c r="SCI45" s="1166"/>
      <c r="SCJ45" s="1167"/>
      <c r="SCK45" s="1168"/>
      <c r="SCL45" s="1168"/>
      <c r="SCM45" s="1166"/>
      <c r="SCN45" s="1167"/>
      <c r="SCO45" s="1168"/>
      <c r="SCP45" s="1168"/>
      <c r="SCQ45" s="1166"/>
      <c r="SCR45" s="1167"/>
      <c r="SCS45" s="1168"/>
      <c r="SCT45" s="1168"/>
      <c r="SCU45" s="1166"/>
      <c r="SCV45" s="1167"/>
      <c r="SCW45" s="1168"/>
      <c r="SCX45" s="1168"/>
      <c r="SCY45" s="1166"/>
      <c r="SCZ45" s="1167"/>
      <c r="SDA45" s="1168"/>
      <c r="SDB45" s="1168"/>
      <c r="SDC45" s="1166"/>
      <c r="SDD45" s="1167"/>
      <c r="SDE45" s="1168"/>
      <c r="SDF45" s="1168"/>
      <c r="SDG45" s="1166"/>
      <c r="SDH45" s="1167"/>
      <c r="SDI45" s="1168"/>
      <c r="SDJ45" s="1168"/>
      <c r="SDK45" s="1166"/>
      <c r="SDL45" s="1167"/>
      <c r="SDM45" s="1168"/>
      <c r="SDN45" s="1168"/>
      <c r="SDO45" s="1166"/>
      <c r="SDP45" s="1167"/>
      <c r="SDQ45" s="1168"/>
      <c r="SDR45" s="1168"/>
      <c r="SDS45" s="1166"/>
      <c r="SDT45" s="1167"/>
      <c r="SDU45" s="1168"/>
      <c r="SDV45" s="1168"/>
      <c r="SDW45" s="1166"/>
      <c r="SDX45" s="1167"/>
      <c r="SDY45" s="1168"/>
      <c r="SDZ45" s="1168"/>
      <c r="SEA45" s="1166"/>
      <c r="SEB45" s="1167"/>
      <c r="SEC45" s="1168"/>
      <c r="SED45" s="1168"/>
      <c r="SEE45" s="1166"/>
      <c r="SEF45" s="1167"/>
      <c r="SEG45" s="1168"/>
      <c r="SEH45" s="1168"/>
      <c r="SEI45" s="1166"/>
      <c r="SEJ45" s="1167"/>
      <c r="SEK45" s="1168"/>
      <c r="SEL45" s="1168"/>
      <c r="SEM45" s="1166"/>
      <c r="SEN45" s="1167"/>
      <c r="SEO45" s="1168"/>
      <c r="SEP45" s="1168"/>
      <c r="SEQ45" s="1166"/>
      <c r="SER45" s="1167"/>
      <c r="SES45" s="1168"/>
      <c r="SET45" s="1168"/>
      <c r="SEU45" s="1166"/>
      <c r="SEV45" s="1167"/>
      <c r="SEW45" s="1168"/>
      <c r="SEX45" s="1168"/>
      <c r="SEY45" s="1166"/>
      <c r="SEZ45" s="1167"/>
      <c r="SFA45" s="1168"/>
      <c r="SFB45" s="1168"/>
      <c r="SFC45" s="1166"/>
      <c r="SFD45" s="1167"/>
      <c r="SFE45" s="1168"/>
      <c r="SFF45" s="1168"/>
      <c r="SFG45" s="1166"/>
      <c r="SFH45" s="1167"/>
      <c r="SFI45" s="1168"/>
      <c r="SFJ45" s="1168"/>
      <c r="SFK45" s="1166"/>
      <c r="SFL45" s="1167"/>
      <c r="SFM45" s="1168"/>
      <c r="SFN45" s="1168"/>
      <c r="SFO45" s="1166"/>
      <c r="SFP45" s="1167"/>
      <c r="SFQ45" s="1168"/>
      <c r="SFR45" s="1168"/>
      <c r="SFS45" s="1166"/>
      <c r="SFT45" s="1167"/>
      <c r="SFU45" s="1168"/>
      <c r="SFV45" s="1168"/>
      <c r="SFW45" s="1166"/>
      <c r="SFX45" s="1167"/>
      <c r="SFY45" s="1168"/>
      <c r="SFZ45" s="1168"/>
      <c r="SGA45" s="1166"/>
      <c r="SGB45" s="1167"/>
      <c r="SGC45" s="1168"/>
      <c r="SGD45" s="1168"/>
      <c r="SGE45" s="1166"/>
      <c r="SGF45" s="1167"/>
      <c r="SGG45" s="1168"/>
      <c r="SGH45" s="1168"/>
      <c r="SGI45" s="1166"/>
      <c r="SGJ45" s="1167"/>
      <c r="SGK45" s="1168"/>
      <c r="SGL45" s="1168"/>
      <c r="SGM45" s="1166"/>
      <c r="SGN45" s="1167"/>
      <c r="SGO45" s="1168"/>
      <c r="SGP45" s="1168"/>
      <c r="SGQ45" s="1166"/>
      <c r="SGR45" s="1167"/>
      <c r="SGS45" s="1168"/>
      <c r="SGT45" s="1168"/>
      <c r="SGU45" s="1166"/>
      <c r="SGV45" s="1167"/>
      <c r="SGW45" s="1168"/>
      <c r="SGX45" s="1168"/>
      <c r="SGY45" s="1166"/>
      <c r="SGZ45" s="1167"/>
      <c r="SHA45" s="1168"/>
      <c r="SHB45" s="1168"/>
      <c r="SHC45" s="1166"/>
      <c r="SHD45" s="1167"/>
      <c r="SHE45" s="1168"/>
      <c r="SHF45" s="1168"/>
      <c r="SHG45" s="1166"/>
      <c r="SHH45" s="1167"/>
      <c r="SHI45" s="1168"/>
      <c r="SHJ45" s="1168"/>
      <c r="SHK45" s="1166"/>
      <c r="SHL45" s="1167"/>
      <c r="SHM45" s="1168"/>
      <c r="SHN45" s="1168"/>
      <c r="SHO45" s="1166"/>
      <c r="SHP45" s="1167"/>
      <c r="SHQ45" s="1168"/>
      <c r="SHR45" s="1168"/>
      <c r="SHS45" s="1166"/>
      <c r="SHT45" s="1167"/>
      <c r="SHU45" s="1168"/>
      <c r="SHV45" s="1168"/>
      <c r="SHW45" s="1166"/>
      <c r="SHX45" s="1167"/>
      <c r="SHY45" s="1168"/>
      <c r="SHZ45" s="1168"/>
      <c r="SIA45" s="1166"/>
      <c r="SIB45" s="1167"/>
      <c r="SIC45" s="1168"/>
      <c r="SID45" s="1168"/>
      <c r="SIE45" s="1166"/>
      <c r="SIF45" s="1167"/>
      <c r="SIG45" s="1168"/>
      <c r="SIH45" s="1168"/>
      <c r="SII45" s="1166"/>
      <c r="SIJ45" s="1167"/>
      <c r="SIK45" s="1168"/>
      <c r="SIL45" s="1168"/>
      <c r="SIM45" s="1166"/>
      <c r="SIN45" s="1167"/>
      <c r="SIO45" s="1168"/>
      <c r="SIP45" s="1168"/>
      <c r="SIQ45" s="1166"/>
      <c r="SIR45" s="1167"/>
      <c r="SIS45" s="1168"/>
      <c r="SIT45" s="1168"/>
      <c r="SIU45" s="1166"/>
      <c r="SIV45" s="1167"/>
      <c r="SIW45" s="1168"/>
      <c r="SIX45" s="1168"/>
      <c r="SIY45" s="1166"/>
      <c r="SIZ45" s="1167"/>
      <c r="SJA45" s="1168"/>
      <c r="SJB45" s="1168"/>
      <c r="SJC45" s="1166"/>
      <c r="SJD45" s="1167"/>
      <c r="SJE45" s="1168"/>
      <c r="SJF45" s="1168"/>
      <c r="SJG45" s="1166"/>
      <c r="SJH45" s="1167"/>
      <c r="SJI45" s="1168"/>
      <c r="SJJ45" s="1168"/>
      <c r="SJK45" s="1166"/>
      <c r="SJL45" s="1167"/>
      <c r="SJM45" s="1168"/>
      <c r="SJN45" s="1168"/>
      <c r="SJO45" s="1166"/>
      <c r="SJP45" s="1167"/>
      <c r="SJQ45" s="1168"/>
      <c r="SJR45" s="1168"/>
      <c r="SJS45" s="1166"/>
      <c r="SJT45" s="1167"/>
      <c r="SJU45" s="1168"/>
      <c r="SJV45" s="1168"/>
      <c r="SJW45" s="1166"/>
      <c r="SJX45" s="1167"/>
      <c r="SJY45" s="1168"/>
      <c r="SJZ45" s="1168"/>
      <c r="SKA45" s="1166"/>
      <c r="SKB45" s="1167"/>
      <c r="SKC45" s="1168"/>
      <c r="SKD45" s="1168"/>
      <c r="SKE45" s="1166"/>
      <c r="SKF45" s="1167"/>
      <c r="SKG45" s="1168"/>
      <c r="SKH45" s="1168"/>
      <c r="SKI45" s="1166"/>
      <c r="SKJ45" s="1167"/>
      <c r="SKK45" s="1168"/>
      <c r="SKL45" s="1168"/>
      <c r="SKM45" s="1166"/>
      <c r="SKN45" s="1167"/>
      <c r="SKO45" s="1168"/>
      <c r="SKP45" s="1168"/>
      <c r="SKQ45" s="1166"/>
      <c r="SKR45" s="1167"/>
      <c r="SKS45" s="1168"/>
      <c r="SKT45" s="1168"/>
      <c r="SKU45" s="1166"/>
      <c r="SKV45" s="1167"/>
      <c r="SKW45" s="1168"/>
      <c r="SKX45" s="1168"/>
      <c r="SKY45" s="1166"/>
      <c r="SKZ45" s="1167"/>
      <c r="SLA45" s="1168"/>
      <c r="SLB45" s="1168"/>
      <c r="SLC45" s="1166"/>
      <c r="SLD45" s="1167"/>
      <c r="SLE45" s="1168"/>
      <c r="SLF45" s="1168"/>
      <c r="SLG45" s="1166"/>
      <c r="SLH45" s="1167"/>
      <c r="SLI45" s="1168"/>
      <c r="SLJ45" s="1168"/>
      <c r="SLK45" s="1166"/>
      <c r="SLL45" s="1167"/>
      <c r="SLM45" s="1168"/>
      <c r="SLN45" s="1168"/>
      <c r="SLO45" s="1166"/>
      <c r="SLP45" s="1167"/>
      <c r="SLQ45" s="1168"/>
      <c r="SLR45" s="1168"/>
      <c r="SLS45" s="1166"/>
      <c r="SLT45" s="1167"/>
      <c r="SLU45" s="1168"/>
      <c r="SLV45" s="1168"/>
      <c r="SLW45" s="1166"/>
      <c r="SLX45" s="1167"/>
      <c r="SLY45" s="1168"/>
      <c r="SLZ45" s="1168"/>
      <c r="SMA45" s="1166"/>
      <c r="SMB45" s="1167"/>
      <c r="SMC45" s="1168"/>
      <c r="SMD45" s="1168"/>
      <c r="SME45" s="1166"/>
      <c r="SMF45" s="1167"/>
      <c r="SMG45" s="1168"/>
      <c r="SMH45" s="1168"/>
      <c r="SMI45" s="1166"/>
      <c r="SMJ45" s="1167"/>
      <c r="SMK45" s="1168"/>
      <c r="SML45" s="1168"/>
      <c r="SMM45" s="1166"/>
      <c r="SMN45" s="1167"/>
      <c r="SMO45" s="1168"/>
      <c r="SMP45" s="1168"/>
      <c r="SMQ45" s="1166"/>
      <c r="SMR45" s="1167"/>
      <c r="SMS45" s="1168"/>
      <c r="SMT45" s="1168"/>
      <c r="SMU45" s="1166"/>
      <c r="SMV45" s="1167"/>
      <c r="SMW45" s="1168"/>
      <c r="SMX45" s="1168"/>
      <c r="SMY45" s="1166"/>
      <c r="SMZ45" s="1167"/>
      <c r="SNA45" s="1168"/>
      <c r="SNB45" s="1168"/>
      <c r="SNC45" s="1166"/>
      <c r="SND45" s="1167"/>
      <c r="SNE45" s="1168"/>
      <c r="SNF45" s="1168"/>
      <c r="SNG45" s="1166"/>
      <c r="SNH45" s="1167"/>
      <c r="SNI45" s="1168"/>
      <c r="SNJ45" s="1168"/>
      <c r="SNK45" s="1166"/>
      <c r="SNL45" s="1167"/>
      <c r="SNM45" s="1168"/>
      <c r="SNN45" s="1168"/>
      <c r="SNO45" s="1166"/>
      <c r="SNP45" s="1167"/>
      <c r="SNQ45" s="1168"/>
      <c r="SNR45" s="1168"/>
      <c r="SNS45" s="1166"/>
      <c r="SNT45" s="1167"/>
      <c r="SNU45" s="1168"/>
      <c r="SNV45" s="1168"/>
      <c r="SNW45" s="1166"/>
      <c r="SNX45" s="1167"/>
      <c r="SNY45" s="1168"/>
      <c r="SNZ45" s="1168"/>
      <c r="SOA45" s="1166"/>
      <c r="SOB45" s="1167"/>
      <c r="SOC45" s="1168"/>
      <c r="SOD45" s="1168"/>
      <c r="SOE45" s="1166"/>
      <c r="SOF45" s="1167"/>
      <c r="SOG45" s="1168"/>
      <c r="SOH45" s="1168"/>
      <c r="SOI45" s="1166"/>
      <c r="SOJ45" s="1167"/>
      <c r="SOK45" s="1168"/>
      <c r="SOL45" s="1168"/>
      <c r="SOM45" s="1166"/>
      <c r="SON45" s="1167"/>
      <c r="SOO45" s="1168"/>
      <c r="SOP45" s="1168"/>
      <c r="SOQ45" s="1166"/>
      <c r="SOR45" s="1167"/>
      <c r="SOS45" s="1168"/>
      <c r="SOT45" s="1168"/>
      <c r="SOU45" s="1166"/>
      <c r="SOV45" s="1167"/>
      <c r="SOW45" s="1168"/>
      <c r="SOX45" s="1168"/>
      <c r="SOY45" s="1166"/>
      <c r="SOZ45" s="1167"/>
      <c r="SPA45" s="1168"/>
      <c r="SPB45" s="1168"/>
      <c r="SPC45" s="1166"/>
      <c r="SPD45" s="1167"/>
      <c r="SPE45" s="1168"/>
      <c r="SPF45" s="1168"/>
      <c r="SPG45" s="1166"/>
      <c r="SPH45" s="1167"/>
      <c r="SPI45" s="1168"/>
      <c r="SPJ45" s="1168"/>
      <c r="SPK45" s="1166"/>
      <c r="SPL45" s="1167"/>
      <c r="SPM45" s="1168"/>
      <c r="SPN45" s="1168"/>
      <c r="SPO45" s="1166"/>
      <c r="SPP45" s="1167"/>
      <c r="SPQ45" s="1168"/>
      <c r="SPR45" s="1168"/>
      <c r="SPS45" s="1166"/>
      <c r="SPT45" s="1167"/>
      <c r="SPU45" s="1168"/>
      <c r="SPV45" s="1168"/>
      <c r="SPW45" s="1166"/>
      <c r="SPX45" s="1167"/>
      <c r="SPY45" s="1168"/>
      <c r="SPZ45" s="1168"/>
      <c r="SQA45" s="1166"/>
      <c r="SQB45" s="1167"/>
      <c r="SQC45" s="1168"/>
      <c r="SQD45" s="1168"/>
      <c r="SQE45" s="1166"/>
      <c r="SQF45" s="1167"/>
      <c r="SQG45" s="1168"/>
      <c r="SQH45" s="1168"/>
      <c r="SQI45" s="1166"/>
      <c r="SQJ45" s="1167"/>
      <c r="SQK45" s="1168"/>
      <c r="SQL45" s="1168"/>
      <c r="SQM45" s="1166"/>
      <c r="SQN45" s="1167"/>
      <c r="SQO45" s="1168"/>
      <c r="SQP45" s="1168"/>
      <c r="SQQ45" s="1166"/>
      <c r="SQR45" s="1167"/>
      <c r="SQS45" s="1168"/>
      <c r="SQT45" s="1168"/>
      <c r="SQU45" s="1166"/>
      <c r="SQV45" s="1167"/>
      <c r="SQW45" s="1168"/>
      <c r="SQX45" s="1168"/>
      <c r="SQY45" s="1166"/>
      <c r="SQZ45" s="1167"/>
      <c r="SRA45" s="1168"/>
      <c r="SRB45" s="1168"/>
      <c r="SRC45" s="1166"/>
      <c r="SRD45" s="1167"/>
      <c r="SRE45" s="1168"/>
      <c r="SRF45" s="1168"/>
      <c r="SRG45" s="1166"/>
      <c r="SRH45" s="1167"/>
      <c r="SRI45" s="1168"/>
      <c r="SRJ45" s="1168"/>
      <c r="SRK45" s="1166"/>
      <c r="SRL45" s="1167"/>
      <c r="SRM45" s="1168"/>
      <c r="SRN45" s="1168"/>
      <c r="SRO45" s="1166"/>
      <c r="SRP45" s="1167"/>
      <c r="SRQ45" s="1168"/>
      <c r="SRR45" s="1168"/>
      <c r="SRS45" s="1166"/>
      <c r="SRT45" s="1167"/>
      <c r="SRU45" s="1168"/>
      <c r="SRV45" s="1168"/>
      <c r="SRW45" s="1166"/>
      <c r="SRX45" s="1167"/>
      <c r="SRY45" s="1168"/>
      <c r="SRZ45" s="1168"/>
      <c r="SSA45" s="1166"/>
      <c r="SSB45" s="1167"/>
      <c r="SSC45" s="1168"/>
      <c r="SSD45" s="1168"/>
      <c r="SSE45" s="1166"/>
      <c r="SSF45" s="1167"/>
      <c r="SSG45" s="1168"/>
      <c r="SSH45" s="1168"/>
      <c r="SSI45" s="1166"/>
      <c r="SSJ45" s="1167"/>
      <c r="SSK45" s="1168"/>
      <c r="SSL45" s="1168"/>
      <c r="SSM45" s="1166"/>
      <c r="SSN45" s="1167"/>
      <c r="SSO45" s="1168"/>
      <c r="SSP45" s="1168"/>
      <c r="SSQ45" s="1166"/>
      <c r="SSR45" s="1167"/>
      <c r="SSS45" s="1168"/>
      <c r="SST45" s="1168"/>
      <c r="SSU45" s="1166"/>
      <c r="SSV45" s="1167"/>
      <c r="SSW45" s="1168"/>
      <c r="SSX45" s="1168"/>
      <c r="SSY45" s="1166"/>
      <c r="SSZ45" s="1167"/>
      <c r="STA45" s="1168"/>
      <c r="STB45" s="1168"/>
      <c r="STC45" s="1166"/>
      <c r="STD45" s="1167"/>
      <c r="STE45" s="1168"/>
      <c r="STF45" s="1168"/>
      <c r="STG45" s="1166"/>
      <c r="STH45" s="1167"/>
      <c r="STI45" s="1168"/>
      <c r="STJ45" s="1168"/>
      <c r="STK45" s="1166"/>
      <c r="STL45" s="1167"/>
      <c r="STM45" s="1168"/>
      <c r="STN45" s="1168"/>
      <c r="STO45" s="1166"/>
      <c r="STP45" s="1167"/>
      <c r="STQ45" s="1168"/>
      <c r="STR45" s="1168"/>
      <c r="STS45" s="1166"/>
      <c r="STT45" s="1167"/>
      <c r="STU45" s="1168"/>
      <c r="STV45" s="1168"/>
      <c r="STW45" s="1166"/>
      <c r="STX45" s="1167"/>
      <c r="STY45" s="1168"/>
      <c r="STZ45" s="1168"/>
      <c r="SUA45" s="1166"/>
      <c r="SUB45" s="1167"/>
      <c r="SUC45" s="1168"/>
      <c r="SUD45" s="1168"/>
      <c r="SUE45" s="1166"/>
      <c r="SUF45" s="1167"/>
      <c r="SUG45" s="1168"/>
      <c r="SUH45" s="1168"/>
      <c r="SUI45" s="1166"/>
      <c r="SUJ45" s="1167"/>
      <c r="SUK45" s="1168"/>
      <c r="SUL45" s="1168"/>
      <c r="SUM45" s="1166"/>
      <c r="SUN45" s="1167"/>
      <c r="SUO45" s="1168"/>
      <c r="SUP45" s="1168"/>
      <c r="SUQ45" s="1166"/>
      <c r="SUR45" s="1167"/>
      <c r="SUS45" s="1168"/>
      <c r="SUT45" s="1168"/>
      <c r="SUU45" s="1166"/>
      <c r="SUV45" s="1167"/>
      <c r="SUW45" s="1168"/>
      <c r="SUX45" s="1168"/>
      <c r="SUY45" s="1166"/>
      <c r="SUZ45" s="1167"/>
      <c r="SVA45" s="1168"/>
      <c r="SVB45" s="1168"/>
      <c r="SVC45" s="1166"/>
      <c r="SVD45" s="1167"/>
      <c r="SVE45" s="1168"/>
      <c r="SVF45" s="1168"/>
      <c r="SVG45" s="1166"/>
      <c r="SVH45" s="1167"/>
      <c r="SVI45" s="1168"/>
      <c r="SVJ45" s="1168"/>
      <c r="SVK45" s="1166"/>
      <c r="SVL45" s="1167"/>
      <c r="SVM45" s="1168"/>
      <c r="SVN45" s="1168"/>
      <c r="SVO45" s="1166"/>
      <c r="SVP45" s="1167"/>
      <c r="SVQ45" s="1168"/>
      <c r="SVR45" s="1168"/>
      <c r="SVS45" s="1166"/>
      <c r="SVT45" s="1167"/>
      <c r="SVU45" s="1168"/>
      <c r="SVV45" s="1168"/>
      <c r="SVW45" s="1166"/>
      <c r="SVX45" s="1167"/>
      <c r="SVY45" s="1168"/>
      <c r="SVZ45" s="1168"/>
      <c r="SWA45" s="1166"/>
      <c r="SWB45" s="1167"/>
      <c r="SWC45" s="1168"/>
      <c r="SWD45" s="1168"/>
      <c r="SWE45" s="1166"/>
      <c r="SWF45" s="1167"/>
      <c r="SWG45" s="1168"/>
      <c r="SWH45" s="1168"/>
      <c r="SWI45" s="1166"/>
      <c r="SWJ45" s="1167"/>
      <c r="SWK45" s="1168"/>
      <c r="SWL45" s="1168"/>
      <c r="SWM45" s="1166"/>
      <c r="SWN45" s="1167"/>
      <c r="SWO45" s="1168"/>
      <c r="SWP45" s="1168"/>
      <c r="SWQ45" s="1166"/>
      <c r="SWR45" s="1167"/>
      <c r="SWS45" s="1168"/>
      <c r="SWT45" s="1168"/>
      <c r="SWU45" s="1166"/>
      <c r="SWV45" s="1167"/>
      <c r="SWW45" s="1168"/>
      <c r="SWX45" s="1168"/>
      <c r="SWY45" s="1166"/>
      <c r="SWZ45" s="1167"/>
      <c r="SXA45" s="1168"/>
      <c r="SXB45" s="1168"/>
      <c r="SXC45" s="1166"/>
      <c r="SXD45" s="1167"/>
      <c r="SXE45" s="1168"/>
      <c r="SXF45" s="1168"/>
      <c r="SXG45" s="1166"/>
      <c r="SXH45" s="1167"/>
      <c r="SXI45" s="1168"/>
      <c r="SXJ45" s="1168"/>
      <c r="SXK45" s="1166"/>
      <c r="SXL45" s="1167"/>
      <c r="SXM45" s="1168"/>
      <c r="SXN45" s="1168"/>
      <c r="SXO45" s="1166"/>
      <c r="SXP45" s="1167"/>
      <c r="SXQ45" s="1168"/>
      <c r="SXR45" s="1168"/>
      <c r="SXS45" s="1166"/>
      <c r="SXT45" s="1167"/>
      <c r="SXU45" s="1168"/>
      <c r="SXV45" s="1168"/>
      <c r="SXW45" s="1166"/>
      <c r="SXX45" s="1167"/>
      <c r="SXY45" s="1168"/>
      <c r="SXZ45" s="1168"/>
      <c r="SYA45" s="1166"/>
      <c r="SYB45" s="1167"/>
      <c r="SYC45" s="1168"/>
      <c r="SYD45" s="1168"/>
      <c r="SYE45" s="1166"/>
      <c r="SYF45" s="1167"/>
      <c r="SYG45" s="1168"/>
      <c r="SYH45" s="1168"/>
      <c r="SYI45" s="1166"/>
      <c r="SYJ45" s="1167"/>
      <c r="SYK45" s="1168"/>
      <c r="SYL45" s="1168"/>
      <c r="SYM45" s="1166"/>
      <c r="SYN45" s="1167"/>
      <c r="SYO45" s="1168"/>
      <c r="SYP45" s="1168"/>
      <c r="SYQ45" s="1166"/>
      <c r="SYR45" s="1167"/>
      <c r="SYS45" s="1168"/>
      <c r="SYT45" s="1168"/>
      <c r="SYU45" s="1166"/>
      <c r="SYV45" s="1167"/>
      <c r="SYW45" s="1168"/>
      <c r="SYX45" s="1168"/>
      <c r="SYY45" s="1166"/>
      <c r="SYZ45" s="1167"/>
      <c r="SZA45" s="1168"/>
      <c r="SZB45" s="1168"/>
      <c r="SZC45" s="1166"/>
      <c r="SZD45" s="1167"/>
      <c r="SZE45" s="1168"/>
      <c r="SZF45" s="1168"/>
      <c r="SZG45" s="1166"/>
      <c r="SZH45" s="1167"/>
      <c r="SZI45" s="1168"/>
      <c r="SZJ45" s="1168"/>
      <c r="SZK45" s="1166"/>
      <c r="SZL45" s="1167"/>
      <c r="SZM45" s="1168"/>
      <c r="SZN45" s="1168"/>
      <c r="SZO45" s="1166"/>
      <c r="SZP45" s="1167"/>
      <c r="SZQ45" s="1168"/>
      <c r="SZR45" s="1168"/>
      <c r="SZS45" s="1166"/>
      <c r="SZT45" s="1167"/>
      <c r="SZU45" s="1168"/>
      <c r="SZV45" s="1168"/>
      <c r="SZW45" s="1166"/>
      <c r="SZX45" s="1167"/>
      <c r="SZY45" s="1168"/>
      <c r="SZZ45" s="1168"/>
      <c r="TAA45" s="1166"/>
      <c r="TAB45" s="1167"/>
      <c r="TAC45" s="1168"/>
      <c r="TAD45" s="1168"/>
      <c r="TAE45" s="1166"/>
      <c r="TAF45" s="1167"/>
      <c r="TAG45" s="1168"/>
      <c r="TAH45" s="1168"/>
      <c r="TAI45" s="1166"/>
      <c r="TAJ45" s="1167"/>
      <c r="TAK45" s="1168"/>
      <c r="TAL45" s="1168"/>
      <c r="TAM45" s="1166"/>
      <c r="TAN45" s="1167"/>
      <c r="TAO45" s="1168"/>
      <c r="TAP45" s="1168"/>
      <c r="TAQ45" s="1166"/>
      <c r="TAR45" s="1167"/>
      <c r="TAS45" s="1168"/>
      <c r="TAT45" s="1168"/>
      <c r="TAU45" s="1166"/>
      <c r="TAV45" s="1167"/>
      <c r="TAW45" s="1168"/>
      <c r="TAX45" s="1168"/>
      <c r="TAY45" s="1166"/>
      <c r="TAZ45" s="1167"/>
      <c r="TBA45" s="1168"/>
      <c r="TBB45" s="1168"/>
      <c r="TBC45" s="1166"/>
      <c r="TBD45" s="1167"/>
      <c r="TBE45" s="1168"/>
      <c r="TBF45" s="1168"/>
      <c r="TBG45" s="1166"/>
      <c r="TBH45" s="1167"/>
      <c r="TBI45" s="1168"/>
      <c r="TBJ45" s="1168"/>
      <c r="TBK45" s="1166"/>
      <c r="TBL45" s="1167"/>
      <c r="TBM45" s="1168"/>
      <c r="TBN45" s="1168"/>
      <c r="TBO45" s="1166"/>
      <c r="TBP45" s="1167"/>
      <c r="TBQ45" s="1168"/>
      <c r="TBR45" s="1168"/>
      <c r="TBS45" s="1166"/>
      <c r="TBT45" s="1167"/>
      <c r="TBU45" s="1168"/>
      <c r="TBV45" s="1168"/>
      <c r="TBW45" s="1166"/>
      <c r="TBX45" s="1167"/>
      <c r="TBY45" s="1168"/>
      <c r="TBZ45" s="1168"/>
      <c r="TCA45" s="1166"/>
      <c r="TCB45" s="1167"/>
      <c r="TCC45" s="1168"/>
      <c r="TCD45" s="1168"/>
      <c r="TCE45" s="1166"/>
      <c r="TCF45" s="1167"/>
      <c r="TCG45" s="1168"/>
      <c r="TCH45" s="1168"/>
      <c r="TCI45" s="1166"/>
      <c r="TCJ45" s="1167"/>
      <c r="TCK45" s="1168"/>
      <c r="TCL45" s="1168"/>
      <c r="TCM45" s="1166"/>
      <c r="TCN45" s="1167"/>
      <c r="TCO45" s="1168"/>
      <c r="TCP45" s="1168"/>
      <c r="TCQ45" s="1166"/>
      <c r="TCR45" s="1167"/>
      <c r="TCS45" s="1168"/>
      <c r="TCT45" s="1168"/>
      <c r="TCU45" s="1166"/>
      <c r="TCV45" s="1167"/>
      <c r="TCW45" s="1168"/>
      <c r="TCX45" s="1168"/>
      <c r="TCY45" s="1166"/>
      <c r="TCZ45" s="1167"/>
      <c r="TDA45" s="1168"/>
      <c r="TDB45" s="1168"/>
      <c r="TDC45" s="1166"/>
      <c r="TDD45" s="1167"/>
      <c r="TDE45" s="1168"/>
      <c r="TDF45" s="1168"/>
      <c r="TDG45" s="1166"/>
      <c r="TDH45" s="1167"/>
      <c r="TDI45" s="1168"/>
      <c r="TDJ45" s="1168"/>
      <c r="TDK45" s="1166"/>
      <c r="TDL45" s="1167"/>
      <c r="TDM45" s="1168"/>
      <c r="TDN45" s="1168"/>
      <c r="TDO45" s="1166"/>
      <c r="TDP45" s="1167"/>
      <c r="TDQ45" s="1168"/>
      <c r="TDR45" s="1168"/>
      <c r="TDS45" s="1166"/>
      <c r="TDT45" s="1167"/>
      <c r="TDU45" s="1168"/>
      <c r="TDV45" s="1168"/>
      <c r="TDW45" s="1166"/>
      <c r="TDX45" s="1167"/>
      <c r="TDY45" s="1168"/>
      <c r="TDZ45" s="1168"/>
      <c r="TEA45" s="1166"/>
      <c r="TEB45" s="1167"/>
      <c r="TEC45" s="1168"/>
      <c r="TED45" s="1168"/>
      <c r="TEE45" s="1166"/>
      <c r="TEF45" s="1167"/>
      <c r="TEG45" s="1168"/>
      <c r="TEH45" s="1168"/>
      <c r="TEI45" s="1166"/>
      <c r="TEJ45" s="1167"/>
      <c r="TEK45" s="1168"/>
      <c r="TEL45" s="1168"/>
      <c r="TEM45" s="1166"/>
      <c r="TEN45" s="1167"/>
      <c r="TEO45" s="1168"/>
      <c r="TEP45" s="1168"/>
      <c r="TEQ45" s="1166"/>
      <c r="TER45" s="1167"/>
      <c r="TES45" s="1168"/>
      <c r="TET45" s="1168"/>
      <c r="TEU45" s="1166"/>
      <c r="TEV45" s="1167"/>
      <c r="TEW45" s="1168"/>
      <c r="TEX45" s="1168"/>
      <c r="TEY45" s="1166"/>
      <c r="TEZ45" s="1167"/>
      <c r="TFA45" s="1168"/>
      <c r="TFB45" s="1168"/>
      <c r="TFC45" s="1166"/>
      <c r="TFD45" s="1167"/>
      <c r="TFE45" s="1168"/>
      <c r="TFF45" s="1168"/>
      <c r="TFG45" s="1166"/>
      <c r="TFH45" s="1167"/>
      <c r="TFI45" s="1168"/>
      <c r="TFJ45" s="1168"/>
      <c r="TFK45" s="1166"/>
      <c r="TFL45" s="1167"/>
      <c r="TFM45" s="1168"/>
      <c r="TFN45" s="1168"/>
      <c r="TFO45" s="1166"/>
      <c r="TFP45" s="1167"/>
      <c r="TFQ45" s="1168"/>
      <c r="TFR45" s="1168"/>
      <c r="TFS45" s="1166"/>
      <c r="TFT45" s="1167"/>
      <c r="TFU45" s="1168"/>
      <c r="TFV45" s="1168"/>
      <c r="TFW45" s="1166"/>
      <c r="TFX45" s="1167"/>
      <c r="TFY45" s="1168"/>
      <c r="TFZ45" s="1168"/>
      <c r="TGA45" s="1166"/>
      <c r="TGB45" s="1167"/>
      <c r="TGC45" s="1168"/>
      <c r="TGD45" s="1168"/>
      <c r="TGE45" s="1166"/>
      <c r="TGF45" s="1167"/>
      <c r="TGG45" s="1168"/>
      <c r="TGH45" s="1168"/>
      <c r="TGI45" s="1166"/>
      <c r="TGJ45" s="1167"/>
      <c r="TGK45" s="1168"/>
      <c r="TGL45" s="1168"/>
      <c r="TGM45" s="1166"/>
      <c r="TGN45" s="1167"/>
      <c r="TGO45" s="1168"/>
      <c r="TGP45" s="1168"/>
      <c r="TGQ45" s="1166"/>
      <c r="TGR45" s="1167"/>
      <c r="TGS45" s="1168"/>
      <c r="TGT45" s="1168"/>
      <c r="TGU45" s="1166"/>
      <c r="TGV45" s="1167"/>
      <c r="TGW45" s="1168"/>
      <c r="TGX45" s="1168"/>
      <c r="TGY45" s="1166"/>
      <c r="TGZ45" s="1167"/>
      <c r="THA45" s="1168"/>
      <c r="THB45" s="1168"/>
      <c r="THC45" s="1166"/>
      <c r="THD45" s="1167"/>
      <c r="THE45" s="1168"/>
      <c r="THF45" s="1168"/>
      <c r="THG45" s="1166"/>
      <c r="THH45" s="1167"/>
      <c r="THI45" s="1168"/>
      <c r="THJ45" s="1168"/>
      <c r="THK45" s="1166"/>
      <c r="THL45" s="1167"/>
      <c r="THM45" s="1168"/>
      <c r="THN45" s="1168"/>
      <c r="THO45" s="1166"/>
      <c r="THP45" s="1167"/>
      <c r="THQ45" s="1168"/>
      <c r="THR45" s="1168"/>
      <c r="THS45" s="1166"/>
      <c r="THT45" s="1167"/>
      <c r="THU45" s="1168"/>
      <c r="THV45" s="1168"/>
      <c r="THW45" s="1166"/>
      <c r="THX45" s="1167"/>
      <c r="THY45" s="1168"/>
      <c r="THZ45" s="1168"/>
      <c r="TIA45" s="1166"/>
      <c r="TIB45" s="1167"/>
      <c r="TIC45" s="1168"/>
      <c r="TID45" s="1168"/>
      <c r="TIE45" s="1166"/>
      <c r="TIF45" s="1167"/>
      <c r="TIG45" s="1168"/>
      <c r="TIH45" s="1168"/>
      <c r="TII45" s="1166"/>
      <c r="TIJ45" s="1167"/>
      <c r="TIK45" s="1168"/>
      <c r="TIL45" s="1168"/>
      <c r="TIM45" s="1166"/>
      <c r="TIN45" s="1167"/>
      <c r="TIO45" s="1168"/>
      <c r="TIP45" s="1168"/>
      <c r="TIQ45" s="1166"/>
      <c r="TIR45" s="1167"/>
      <c r="TIS45" s="1168"/>
      <c r="TIT45" s="1168"/>
      <c r="TIU45" s="1166"/>
      <c r="TIV45" s="1167"/>
      <c r="TIW45" s="1168"/>
      <c r="TIX45" s="1168"/>
      <c r="TIY45" s="1166"/>
      <c r="TIZ45" s="1167"/>
      <c r="TJA45" s="1168"/>
      <c r="TJB45" s="1168"/>
      <c r="TJC45" s="1166"/>
      <c r="TJD45" s="1167"/>
      <c r="TJE45" s="1168"/>
      <c r="TJF45" s="1168"/>
      <c r="TJG45" s="1166"/>
      <c r="TJH45" s="1167"/>
      <c r="TJI45" s="1168"/>
      <c r="TJJ45" s="1168"/>
      <c r="TJK45" s="1166"/>
      <c r="TJL45" s="1167"/>
      <c r="TJM45" s="1168"/>
      <c r="TJN45" s="1168"/>
      <c r="TJO45" s="1166"/>
      <c r="TJP45" s="1167"/>
      <c r="TJQ45" s="1168"/>
      <c r="TJR45" s="1168"/>
      <c r="TJS45" s="1166"/>
      <c r="TJT45" s="1167"/>
      <c r="TJU45" s="1168"/>
      <c r="TJV45" s="1168"/>
      <c r="TJW45" s="1166"/>
      <c r="TJX45" s="1167"/>
      <c r="TJY45" s="1168"/>
      <c r="TJZ45" s="1168"/>
      <c r="TKA45" s="1166"/>
      <c r="TKB45" s="1167"/>
      <c r="TKC45" s="1168"/>
      <c r="TKD45" s="1168"/>
      <c r="TKE45" s="1166"/>
      <c r="TKF45" s="1167"/>
      <c r="TKG45" s="1168"/>
      <c r="TKH45" s="1168"/>
      <c r="TKI45" s="1166"/>
      <c r="TKJ45" s="1167"/>
      <c r="TKK45" s="1168"/>
      <c r="TKL45" s="1168"/>
      <c r="TKM45" s="1166"/>
      <c r="TKN45" s="1167"/>
      <c r="TKO45" s="1168"/>
      <c r="TKP45" s="1168"/>
      <c r="TKQ45" s="1166"/>
      <c r="TKR45" s="1167"/>
      <c r="TKS45" s="1168"/>
      <c r="TKT45" s="1168"/>
      <c r="TKU45" s="1166"/>
      <c r="TKV45" s="1167"/>
      <c r="TKW45" s="1168"/>
      <c r="TKX45" s="1168"/>
      <c r="TKY45" s="1166"/>
      <c r="TKZ45" s="1167"/>
      <c r="TLA45" s="1168"/>
      <c r="TLB45" s="1168"/>
      <c r="TLC45" s="1166"/>
      <c r="TLD45" s="1167"/>
      <c r="TLE45" s="1168"/>
      <c r="TLF45" s="1168"/>
      <c r="TLG45" s="1166"/>
      <c r="TLH45" s="1167"/>
      <c r="TLI45" s="1168"/>
      <c r="TLJ45" s="1168"/>
      <c r="TLK45" s="1166"/>
      <c r="TLL45" s="1167"/>
      <c r="TLM45" s="1168"/>
      <c r="TLN45" s="1168"/>
      <c r="TLO45" s="1166"/>
      <c r="TLP45" s="1167"/>
      <c r="TLQ45" s="1168"/>
      <c r="TLR45" s="1168"/>
      <c r="TLS45" s="1166"/>
      <c r="TLT45" s="1167"/>
      <c r="TLU45" s="1168"/>
      <c r="TLV45" s="1168"/>
      <c r="TLW45" s="1166"/>
      <c r="TLX45" s="1167"/>
      <c r="TLY45" s="1168"/>
      <c r="TLZ45" s="1168"/>
      <c r="TMA45" s="1166"/>
      <c r="TMB45" s="1167"/>
      <c r="TMC45" s="1168"/>
      <c r="TMD45" s="1168"/>
      <c r="TME45" s="1166"/>
      <c r="TMF45" s="1167"/>
      <c r="TMG45" s="1168"/>
      <c r="TMH45" s="1168"/>
      <c r="TMI45" s="1166"/>
      <c r="TMJ45" s="1167"/>
      <c r="TMK45" s="1168"/>
      <c r="TML45" s="1168"/>
      <c r="TMM45" s="1166"/>
      <c r="TMN45" s="1167"/>
      <c r="TMO45" s="1168"/>
      <c r="TMP45" s="1168"/>
      <c r="TMQ45" s="1166"/>
      <c r="TMR45" s="1167"/>
      <c r="TMS45" s="1168"/>
      <c r="TMT45" s="1168"/>
      <c r="TMU45" s="1166"/>
      <c r="TMV45" s="1167"/>
      <c r="TMW45" s="1168"/>
      <c r="TMX45" s="1168"/>
      <c r="TMY45" s="1166"/>
      <c r="TMZ45" s="1167"/>
      <c r="TNA45" s="1168"/>
      <c r="TNB45" s="1168"/>
      <c r="TNC45" s="1166"/>
      <c r="TND45" s="1167"/>
      <c r="TNE45" s="1168"/>
      <c r="TNF45" s="1168"/>
      <c r="TNG45" s="1166"/>
      <c r="TNH45" s="1167"/>
      <c r="TNI45" s="1168"/>
      <c r="TNJ45" s="1168"/>
      <c r="TNK45" s="1166"/>
      <c r="TNL45" s="1167"/>
      <c r="TNM45" s="1168"/>
      <c r="TNN45" s="1168"/>
      <c r="TNO45" s="1166"/>
      <c r="TNP45" s="1167"/>
      <c r="TNQ45" s="1168"/>
      <c r="TNR45" s="1168"/>
      <c r="TNS45" s="1166"/>
      <c r="TNT45" s="1167"/>
      <c r="TNU45" s="1168"/>
      <c r="TNV45" s="1168"/>
      <c r="TNW45" s="1166"/>
      <c r="TNX45" s="1167"/>
      <c r="TNY45" s="1168"/>
      <c r="TNZ45" s="1168"/>
      <c r="TOA45" s="1166"/>
      <c r="TOB45" s="1167"/>
      <c r="TOC45" s="1168"/>
      <c r="TOD45" s="1168"/>
      <c r="TOE45" s="1166"/>
      <c r="TOF45" s="1167"/>
      <c r="TOG45" s="1168"/>
      <c r="TOH45" s="1168"/>
      <c r="TOI45" s="1166"/>
      <c r="TOJ45" s="1167"/>
      <c r="TOK45" s="1168"/>
      <c r="TOL45" s="1168"/>
      <c r="TOM45" s="1166"/>
      <c r="TON45" s="1167"/>
      <c r="TOO45" s="1168"/>
      <c r="TOP45" s="1168"/>
      <c r="TOQ45" s="1166"/>
      <c r="TOR45" s="1167"/>
      <c r="TOS45" s="1168"/>
      <c r="TOT45" s="1168"/>
      <c r="TOU45" s="1166"/>
      <c r="TOV45" s="1167"/>
      <c r="TOW45" s="1168"/>
      <c r="TOX45" s="1168"/>
      <c r="TOY45" s="1166"/>
      <c r="TOZ45" s="1167"/>
      <c r="TPA45" s="1168"/>
      <c r="TPB45" s="1168"/>
      <c r="TPC45" s="1166"/>
      <c r="TPD45" s="1167"/>
      <c r="TPE45" s="1168"/>
      <c r="TPF45" s="1168"/>
      <c r="TPG45" s="1166"/>
      <c r="TPH45" s="1167"/>
      <c r="TPI45" s="1168"/>
      <c r="TPJ45" s="1168"/>
      <c r="TPK45" s="1166"/>
      <c r="TPL45" s="1167"/>
      <c r="TPM45" s="1168"/>
      <c r="TPN45" s="1168"/>
      <c r="TPO45" s="1166"/>
      <c r="TPP45" s="1167"/>
      <c r="TPQ45" s="1168"/>
      <c r="TPR45" s="1168"/>
      <c r="TPS45" s="1166"/>
      <c r="TPT45" s="1167"/>
      <c r="TPU45" s="1168"/>
      <c r="TPV45" s="1168"/>
      <c r="TPW45" s="1166"/>
      <c r="TPX45" s="1167"/>
      <c r="TPY45" s="1168"/>
      <c r="TPZ45" s="1168"/>
      <c r="TQA45" s="1166"/>
      <c r="TQB45" s="1167"/>
      <c r="TQC45" s="1168"/>
      <c r="TQD45" s="1168"/>
      <c r="TQE45" s="1166"/>
      <c r="TQF45" s="1167"/>
      <c r="TQG45" s="1168"/>
      <c r="TQH45" s="1168"/>
      <c r="TQI45" s="1166"/>
      <c r="TQJ45" s="1167"/>
      <c r="TQK45" s="1168"/>
      <c r="TQL45" s="1168"/>
      <c r="TQM45" s="1166"/>
      <c r="TQN45" s="1167"/>
      <c r="TQO45" s="1168"/>
      <c r="TQP45" s="1168"/>
      <c r="TQQ45" s="1166"/>
      <c r="TQR45" s="1167"/>
      <c r="TQS45" s="1168"/>
      <c r="TQT45" s="1168"/>
      <c r="TQU45" s="1166"/>
      <c r="TQV45" s="1167"/>
      <c r="TQW45" s="1168"/>
      <c r="TQX45" s="1168"/>
      <c r="TQY45" s="1166"/>
      <c r="TQZ45" s="1167"/>
      <c r="TRA45" s="1168"/>
      <c r="TRB45" s="1168"/>
      <c r="TRC45" s="1166"/>
      <c r="TRD45" s="1167"/>
      <c r="TRE45" s="1168"/>
      <c r="TRF45" s="1168"/>
      <c r="TRG45" s="1166"/>
      <c r="TRH45" s="1167"/>
      <c r="TRI45" s="1168"/>
      <c r="TRJ45" s="1168"/>
      <c r="TRK45" s="1166"/>
      <c r="TRL45" s="1167"/>
      <c r="TRM45" s="1168"/>
      <c r="TRN45" s="1168"/>
      <c r="TRO45" s="1166"/>
      <c r="TRP45" s="1167"/>
      <c r="TRQ45" s="1168"/>
      <c r="TRR45" s="1168"/>
      <c r="TRS45" s="1166"/>
      <c r="TRT45" s="1167"/>
      <c r="TRU45" s="1168"/>
      <c r="TRV45" s="1168"/>
      <c r="TRW45" s="1166"/>
      <c r="TRX45" s="1167"/>
      <c r="TRY45" s="1168"/>
      <c r="TRZ45" s="1168"/>
      <c r="TSA45" s="1166"/>
      <c r="TSB45" s="1167"/>
      <c r="TSC45" s="1168"/>
      <c r="TSD45" s="1168"/>
      <c r="TSE45" s="1166"/>
      <c r="TSF45" s="1167"/>
      <c r="TSG45" s="1168"/>
      <c r="TSH45" s="1168"/>
      <c r="TSI45" s="1166"/>
      <c r="TSJ45" s="1167"/>
      <c r="TSK45" s="1168"/>
      <c r="TSL45" s="1168"/>
      <c r="TSM45" s="1166"/>
      <c r="TSN45" s="1167"/>
      <c r="TSO45" s="1168"/>
      <c r="TSP45" s="1168"/>
      <c r="TSQ45" s="1166"/>
      <c r="TSR45" s="1167"/>
      <c r="TSS45" s="1168"/>
      <c r="TST45" s="1168"/>
      <c r="TSU45" s="1166"/>
      <c r="TSV45" s="1167"/>
      <c r="TSW45" s="1168"/>
      <c r="TSX45" s="1168"/>
      <c r="TSY45" s="1166"/>
      <c r="TSZ45" s="1167"/>
      <c r="TTA45" s="1168"/>
      <c r="TTB45" s="1168"/>
      <c r="TTC45" s="1166"/>
      <c r="TTD45" s="1167"/>
      <c r="TTE45" s="1168"/>
      <c r="TTF45" s="1168"/>
      <c r="TTG45" s="1166"/>
      <c r="TTH45" s="1167"/>
      <c r="TTI45" s="1168"/>
      <c r="TTJ45" s="1168"/>
      <c r="TTK45" s="1166"/>
      <c r="TTL45" s="1167"/>
      <c r="TTM45" s="1168"/>
      <c r="TTN45" s="1168"/>
      <c r="TTO45" s="1166"/>
      <c r="TTP45" s="1167"/>
      <c r="TTQ45" s="1168"/>
      <c r="TTR45" s="1168"/>
      <c r="TTS45" s="1166"/>
      <c r="TTT45" s="1167"/>
      <c r="TTU45" s="1168"/>
      <c r="TTV45" s="1168"/>
      <c r="TTW45" s="1166"/>
      <c r="TTX45" s="1167"/>
      <c r="TTY45" s="1168"/>
      <c r="TTZ45" s="1168"/>
      <c r="TUA45" s="1166"/>
      <c r="TUB45" s="1167"/>
      <c r="TUC45" s="1168"/>
      <c r="TUD45" s="1168"/>
      <c r="TUE45" s="1166"/>
      <c r="TUF45" s="1167"/>
      <c r="TUG45" s="1168"/>
      <c r="TUH45" s="1168"/>
      <c r="TUI45" s="1166"/>
      <c r="TUJ45" s="1167"/>
      <c r="TUK45" s="1168"/>
      <c r="TUL45" s="1168"/>
      <c r="TUM45" s="1166"/>
      <c r="TUN45" s="1167"/>
      <c r="TUO45" s="1168"/>
      <c r="TUP45" s="1168"/>
      <c r="TUQ45" s="1166"/>
      <c r="TUR45" s="1167"/>
      <c r="TUS45" s="1168"/>
      <c r="TUT45" s="1168"/>
      <c r="TUU45" s="1166"/>
      <c r="TUV45" s="1167"/>
      <c r="TUW45" s="1168"/>
      <c r="TUX45" s="1168"/>
      <c r="TUY45" s="1166"/>
      <c r="TUZ45" s="1167"/>
      <c r="TVA45" s="1168"/>
      <c r="TVB45" s="1168"/>
      <c r="TVC45" s="1166"/>
      <c r="TVD45" s="1167"/>
      <c r="TVE45" s="1168"/>
      <c r="TVF45" s="1168"/>
      <c r="TVG45" s="1166"/>
      <c r="TVH45" s="1167"/>
      <c r="TVI45" s="1168"/>
      <c r="TVJ45" s="1168"/>
      <c r="TVK45" s="1166"/>
      <c r="TVL45" s="1167"/>
      <c r="TVM45" s="1168"/>
      <c r="TVN45" s="1168"/>
      <c r="TVO45" s="1166"/>
      <c r="TVP45" s="1167"/>
      <c r="TVQ45" s="1168"/>
      <c r="TVR45" s="1168"/>
      <c r="TVS45" s="1166"/>
      <c r="TVT45" s="1167"/>
      <c r="TVU45" s="1168"/>
      <c r="TVV45" s="1168"/>
      <c r="TVW45" s="1166"/>
      <c r="TVX45" s="1167"/>
      <c r="TVY45" s="1168"/>
      <c r="TVZ45" s="1168"/>
      <c r="TWA45" s="1166"/>
      <c r="TWB45" s="1167"/>
      <c r="TWC45" s="1168"/>
      <c r="TWD45" s="1168"/>
      <c r="TWE45" s="1166"/>
      <c r="TWF45" s="1167"/>
      <c r="TWG45" s="1168"/>
      <c r="TWH45" s="1168"/>
      <c r="TWI45" s="1166"/>
      <c r="TWJ45" s="1167"/>
      <c r="TWK45" s="1168"/>
      <c r="TWL45" s="1168"/>
      <c r="TWM45" s="1166"/>
      <c r="TWN45" s="1167"/>
      <c r="TWO45" s="1168"/>
      <c r="TWP45" s="1168"/>
      <c r="TWQ45" s="1166"/>
      <c r="TWR45" s="1167"/>
      <c r="TWS45" s="1168"/>
      <c r="TWT45" s="1168"/>
      <c r="TWU45" s="1166"/>
      <c r="TWV45" s="1167"/>
      <c r="TWW45" s="1168"/>
      <c r="TWX45" s="1168"/>
      <c r="TWY45" s="1166"/>
      <c r="TWZ45" s="1167"/>
      <c r="TXA45" s="1168"/>
      <c r="TXB45" s="1168"/>
      <c r="TXC45" s="1166"/>
      <c r="TXD45" s="1167"/>
      <c r="TXE45" s="1168"/>
      <c r="TXF45" s="1168"/>
      <c r="TXG45" s="1166"/>
      <c r="TXH45" s="1167"/>
      <c r="TXI45" s="1168"/>
      <c r="TXJ45" s="1168"/>
      <c r="TXK45" s="1166"/>
      <c r="TXL45" s="1167"/>
      <c r="TXM45" s="1168"/>
      <c r="TXN45" s="1168"/>
      <c r="TXO45" s="1166"/>
      <c r="TXP45" s="1167"/>
      <c r="TXQ45" s="1168"/>
      <c r="TXR45" s="1168"/>
      <c r="TXS45" s="1166"/>
      <c r="TXT45" s="1167"/>
      <c r="TXU45" s="1168"/>
      <c r="TXV45" s="1168"/>
      <c r="TXW45" s="1166"/>
      <c r="TXX45" s="1167"/>
      <c r="TXY45" s="1168"/>
      <c r="TXZ45" s="1168"/>
      <c r="TYA45" s="1166"/>
      <c r="TYB45" s="1167"/>
      <c r="TYC45" s="1168"/>
      <c r="TYD45" s="1168"/>
      <c r="TYE45" s="1166"/>
      <c r="TYF45" s="1167"/>
      <c r="TYG45" s="1168"/>
      <c r="TYH45" s="1168"/>
      <c r="TYI45" s="1166"/>
      <c r="TYJ45" s="1167"/>
      <c r="TYK45" s="1168"/>
      <c r="TYL45" s="1168"/>
      <c r="TYM45" s="1166"/>
      <c r="TYN45" s="1167"/>
      <c r="TYO45" s="1168"/>
      <c r="TYP45" s="1168"/>
      <c r="TYQ45" s="1166"/>
      <c r="TYR45" s="1167"/>
      <c r="TYS45" s="1168"/>
      <c r="TYT45" s="1168"/>
      <c r="TYU45" s="1166"/>
      <c r="TYV45" s="1167"/>
      <c r="TYW45" s="1168"/>
      <c r="TYX45" s="1168"/>
      <c r="TYY45" s="1166"/>
      <c r="TYZ45" s="1167"/>
      <c r="TZA45" s="1168"/>
      <c r="TZB45" s="1168"/>
      <c r="TZC45" s="1166"/>
      <c r="TZD45" s="1167"/>
      <c r="TZE45" s="1168"/>
      <c r="TZF45" s="1168"/>
      <c r="TZG45" s="1166"/>
      <c r="TZH45" s="1167"/>
      <c r="TZI45" s="1168"/>
      <c r="TZJ45" s="1168"/>
      <c r="TZK45" s="1166"/>
      <c r="TZL45" s="1167"/>
      <c r="TZM45" s="1168"/>
      <c r="TZN45" s="1168"/>
      <c r="TZO45" s="1166"/>
      <c r="TZP45" s="1167"/>
      <c r="TZQ45" s="1168"/>
      <c r="TZR45" s="1168"/>
      <c r="TZS45" s="1166"/>
      <c r="TZT45" s="1167"/>
      <c r="TZU45" s="1168"/>
      <c r="TZV45" s="1168"/>
      <c r="TZW45" s="1166"/>
      <c r="TZX45" s="1167"/>
      <c r="TZY45" s="1168"/>
      <c r="TZZ45" s="1168"/>
      <c r="UAA45" s="1166"/>
      <c r="UAB45" s="1167"/>
      <c r="UAC45" s="1168"/>
      <c r="UAD45" s="1168"/>
      <c r="UAE45" s="1166"/>
      <c r="UAF45" s="1167"/>
      <c r="UAG45" s="1168"/>
      <c r="UAH45" s="1168"/>
      <c r="UAI45" s="1166"/>
      <c r="UAJ45" s="1167"/>
      <c r="UAK45" s="1168"/>
      <c r="UAL45" s="1168"/>
      <c r="UAM45" s="1166"/>
      <c r="UAN45" s="1167"/>
      <c r="UAO45" s="1168"/>
      <c r="UAP45" s="1168"/>
      <c r="UAQ45" s="1166"/>
      <c r="UAR45" s="1167"/>
      <c r="UAS45" s="1168"/>
      <c r="UAT45" s="1168"/>
      <c r="UAU45" s="1166"/>
      <c r="UAV45" s="1167"/>
      <c r="UAW45" s="1168"/>
      <c r="UAX45" s="1168"/>
      <c r="UAY45" s="1166"/>
      <c r="UAZ45" s="1167"/>
      <c r="UBA45" s="1168"/>
      <c r="UBB45" s="1168"/>
      <c r="UBC45" s="1166"/>
      <c r="UBD45" s="1167"/>
      <c r="UBE45" s="1168"/>
      <c r="UBF45" s="1168"/>
      <c r="UBG45" s="1166"/>
      <c r="UBH45" s="1167"/>
      <c r="UBI45" s="1168"/>
      <c r="UBJ45" s="1168"/>
      <c r="UBK45" s="1166"/>
      <c r="UBL45" s="1167"/>
      <c r="UBM45" s="1168"/>
      <c r="UBN45" s="1168"/>
      <c r="UBO45" s="1166"/>
      <c r="UBP45" s="1167"/>
      <c r="UBQ45" s="1168"/>
      <c r="UBR45" s="1168"/>
      <c r="UBS45" s="1166"/>
      <c r="UBT45" s="1167"/>
      <c r="UBU45" s="1168"/>
      <c r="UBV45" s="1168"/>
      <c r="UBW45" s="1166"/>
      <c r="UBX45" s="1167"/>
      <c r="UBY45" s="1168"/>
      <c r="UBZ45" s="1168"/>
      <c r="UCA45" s="1166"/>
      <c r="UCB45" s="1167"/>
      <c r="UCC45" s="1168"/>
      <c r="UCD45" s="1168"/>
      <c r="UCE45" s="1166"/>
      <c r="UCF45" s="1167"/>
      <c r="UCG45" s="1168"/>
      <c r="UCH45" s="1168"/>
      <c r="UCI45" s="1166"/>
      <c r="UCJ45" s="1167"/>
      <c r="UCK45" s="1168"/>
      <c r="UCL45" s="1168"/>
      <c r="UCM45" s="1166"/>
      <c r="UCN45" s="1167"/>
      <c r="UCO45" s="1168"/>
      <c r="UCP45" s="1168"/>
      <c r="UCQ45" s="1166"/>
      <c r="UCR45" s="1167"/>
      <c r="UCS45" s="1168"/>
      <c r="UCT45" s="1168"/>
      <c r="UCU45" s="1166"/>
      <c r="UCV45" s="1167"/>
      <c r="UCW45" s="1168"/>
      <c r="UCX45" s="1168"/>
      <c r="UCY45" s="1166"/>
      <c r="UCZ45" s="1167"/>
      <c r="UDA45" s="1168"/>
      <c r="UDB45" s="1168"/>
      <c r="UDC45" s="1166"/>
      <c r="UDD45" s="1167"/>
      <c r="UDE45" s="1168"/>
      <c r="UDF45" s="1168"/>
      <c r="UDG45" s="1166"/>
      <c r="UDH45" s="1167"/>
      <c r="UDI45" s="1168"/>
      <c r="UDJ45" s="1168"/>
      <c r="UDK45" s="1166"/>
      <c r="UDL45" s="1167"/>
      <c r="UDM45" s="1168"/>
      <c r="UDN45" s="1168"/>
      <c r="UDO45" s="1166"/>
      <c r="UDP45" s="1167"/>
      <c r="UDQ45" s="1168"/>
      <c r="UDR45" s="1168"/>
      <c r="UDS45" s="1166"/>
      <c r="UDT45" s="1167"/>
      <c r="UDU45" s="1168"/>
      <c r="UDV45" s="1168"/>
      <c r="UDW45" s="1166"/>
      <c r="UDX45" s="1167"/>
      <c r="UDY45" s="1168"/>
      <c r="UDZ45" s="1168"/>
      <c r="UEA45" s="1166"/>
      <c r="UEB45" s="1167"/>
      <c r="UEC45" s="1168"/>
      <c r="UED45" s="1168"/>
      <c r="UEE45" s="1166"/>
      <c r="UEF45" s="1167"/>
      <c r="UEG45" s="1168"/>
      <c r="UEH45" s="1168"/>
      <c r="UEI45" s="1166"/>
      <c r="UEJ45" s="1167"/>
      <c r="UEK45" s="1168"/>
      <c r="UEL45" s="1168"/>
      <c r="UEM45" s="1166"/>
      <c r="UEN45" s="1167"/>
      <c r="UEO45" s="1168"/>
      <c r="UEP45" s="1168"/>
      <c r="UEQ45" s="1166"/>
      <c r="UER45" s="1167"/>
      <c r="UES45" s="1168"/>
      <c r="UET45" s="1168"/>
      <c r="UEU45" s="1166"/>
      <c r="UEV45" s="1167"/>
      <c r="UEW45" s="1168"/>
      <c r="UEX45" s="1168"/>
      <c r="UEY45" s="1166"/>
      <c r="UEZ45" s="1167"/>
      <c r="UFA45" s="1168"/>
      <c r="UFB45" s="1168"/>
      <c r="UFC45" s="1166"/>
      <c r="UFD45" s="1167"/>
      <c r="UFE45" s="1168"/>
      <c r="UFF45" s="1168"/>
      <c r="UFG45" s="1166"/>
      <c r="UFH45" s="1167"/>
      <c r="UFI45" s="1168"/>
      <c r="UFJ45" s="1168"/>
      <c r="UFK45" s="1166"/>
      <c r="UFL45" s="1167"/>
      <c r="UFM45" s="1168"/>
      <c r="UFN45" s="1168"/>
      <c r="UFO45" s="1166"/>
      <c r="UFP45" s="1167"/>
      <c r="UFQ45" s="1168"/>
      <c r="UFR45" s="1168"/>
      <c r="UFS45" s="1166"/>
      <c r="UFT45" s="1167"/>
      <c r="UFU45" s="1168"/>
      <c r="UFV45" s="1168"/>
      <c r="UFW45" s="1166"/>
      <c r="UFX45" s="1167"/>
      <c r="UFY45" s="1168"/>
      <c r="UFZ45" s="1168"/>
      <c r="UGA45" s="1166"/>
      <c r="UGB45" s="1167"/>
      <c r="UGC45" s="1168"/>
      <c r="UGD45" s="1168"/>
      <c r="UGE45" s="1166"/>
      <c r="UGF45" s="1167"/>
      <c r="UGG45" s="1168"/>
      <c r="UGH45" s="1168"/>
      <c r="UGI45" s="1166"/>
      <c r="UGJ45" s="1167"/>
      <c r="UGK45" s="1168"/>
      <c r="UGL45" s="1168"/>
      <c r="UGM45" s="1166"/>
      <c r="UGN45" s="1167"/>
      <c r="UGO45" s="1168"/>
      <c r="UGP45" s="1168"/>
      <c r="UGQ45" s="1166"/>
      <c r="UGR45" s="1167"/>
      <c r="UGS45" s="1168"/>
      <c r="UGT45" s="1168"/>
      <c r="UGU45" s="1166"/>
      <c r="UGV45" s="1167"/>
      <c r="UGW45" s="1168"/>
      <c r="UGX45" s="1168"/>
      <c r="UGY45" s="1166"/>
      <c r="UGZ45" s="1167"/>
      <c r="UHA45" s="1168"/>
      <c r="UHB45" s="1168"/>
      <c r="UHC45" s="1166"/>
      <c r="UHD45" s="1167"/>
      <c r="UHE45" s="1168"/>
      <c r="UHF45" s="1168"/>
      <c r="UHG45" s="1166"/>
      <c r="UHH45" s="1167"/>
      <c r="UHI45" s="1168"/>
      <c r="UHJ45" s="1168"/>
      <c r="UHK45" s="1166"/>
      <c r="UHL45" s="1167"/>
      <c r="UHM45" s="1168"/>
      <c r="UHN45" s="1168"/>
      <c r="UHO45" s="1166"/>
      <c r="UHP45" s="1167"/>
      <c r="UHQ45" s="1168"/>
      <c r="UHR45" s="1168"/>
      <c r="UHS45" s="1166"/>
      <c r="UHT45" s="1167"/>
      <c r="UHU45" s="1168"/>
      <c r="UHV45" s="1168"/>
      <c r="UHW45" s="1166"/>
      <c r="UHX45" s="1167"/>
      <c r="UHY45" s="1168"/>
      <c r="UHZ45" s="1168"/>
      <c r="UIA45" s="1166"/>
      <c r="UIB45" s="1167"/>
      <c r="UIC45" s="1168"/>
      <c r="UID45" s="1168"/>
      <c r="UIE45" s="1166"/>
      <c r="UIF45" s="1167"/>
      <c r="UIG45" s="1168"/>
      <c r="UIH45" s="1168"/>
      <c r="UII45" s="1166"/>
      <c r="UIJ45" s="1167"/>
      <c r="UIK45" s="1168"/>
      <c r="UIL45" s="1168"/>
      <c r="UIM45" s="1166"/>
      <c r="UIN45" s="1167"/>
      <c r="UIO45" s="1168"/>
      <c r="UIP45" s="1168"/>
      <c r="UIQ45" s="1166"/>
      <c r="UIR45" s="1167"/>
      <c r="UIS45" s="1168"/>
      <c r="UIT45" s="1168"/>
      <c r="UIU45" s="1166"/>
      <c r="UIV45" s="1167"/>
      <c r="UIW45" s="1168"/>
      <c r="UIX45" s="1168"/>
      <c r="UIY45" s="1166"/>
      <c r="UIZ45" s="1167"/>
      <c r="UJA45" s="1168"/>
      <c r="UJB45" s="1168"/>
      <c r="UJC45" s="1166"/>
      <c r="UJD45" s="1167"/>
      <c r="UJE45" s="1168"/>
      <c r="UJF45" s="1168"/>
      <c r="UJG45" s="1166"/>
      <c r="UJH45" s="1167"/>
      <c r="UJI45" s="1168"/>
      <c r="UJJ45" s="1168"/>
      <c r="UJK45" s="1166"/>
      <c r="UJL45" s="1167"/>
      <c r="UJM45" s="1168"/>
      <c r="UJN45" s="1168"/>
      <c r="UJO45" s="1166"/>
      <c r="UJP45" s="1167"/>
      <c r="UJQ45" s="1168"/>
      <c r="UJR45" s="1168"/>
      <c r="UJS45" s="1166"/>
      <c r="UJT45" s="1167"/>
      <c r="UJU45" s="1168"/>
      <c r="UJV45" s="1168"/>
      <c r="UJW45" s="1166"/>
      <c r="UJX45" s="1167"/>
      <c r="UJY45" s="1168"/>
      <c r="UJZ45" s="1168"/>
      <c r="UKA45" s="1166"/>
      <c r="UKB45" s="1167"/>
      <c r="UKC45" s="1168"/>
      <c r="UKD45" s="1168"/>
      <c r="UKE45" s="1166"/>
      <c r="UKF45" s="1167"/>
      <c r="UKG45" s="1168"/>
      <c r="UKH45" s="1168"/>
      <c r="UKI45" s="1166"/>
      <c r="UKJ45" s="1167"/>
      <c r="UKK45" s="1168"/>
      <c r="UKL45" s="1168"/>
      <c r="UKM45" s="1166"/>
      <c r="UKN45" s="1167"/>
      <c r="UKO45" s="1168"/>
      <c r="UKP45" s="1168"/>
      <c r="UKQ45" s="1166"/>
      <c r="UKR45" s="1167"/>
      <c r="UKS45" s="1168"/>
      <c r="UKT45" s="1168"/>
      <c r="UKU45" s="1166"/>
      <c r="UKV45" s="1167"/>
      <c r="UKW45" s="1168"/>
      <c r="UKX45" s="1168"/>
      <c r="UKY45" s="1166"/>
      <c r="UKZ45" s="1167"/>
      <c r="ULA45" s="1168"/>
      <c r="ULB45" s="1168"/>
      <c r="ULC45" s="1166"/>
      <c r="ULD45" s="1167"/>
      <c r="ULE45" s="1168"/>
      <c r="ULF45" s="1168"/>
      <c r="ULG45" s="1166"/>
      <c r="ULH45" s="1167"/>
      <c r="ULI45" s="1168"/>
      <c r="ULJ45" s="1168"/>
      <c r="ULK45" s="1166"/>
      <c r="ULL45" s="1167"/>
      <c r="ULM45" s="1168"/>
      <c r="ULN45" s="1168"/>
      <c r="ULO45" s="1166"/>
      <c r="ULP45" s="1167"/>
      <c r="ULQ45" s="1168"/>
      <c r="ULR45" s="1168"/>
      <c r="ULS45" s="1166"/>
      <c r="ULT45" s="1167"/>
      <c r="ULU45" s="1168"/>
      <c r="ULV45" s="1168"/>
      <c r="ULW45" s="1166"/>
      <c r="ULX45" s="1167"/>
      <c r="ULY45" s="1168"/>
      <c r="ULZ45" s="1168"/>
      <c r="UMA45" s="1166"/>
      <c r="UMB45" s="1167"/>
      <c r="UMC45" s="1168"/>
      <c r="UMD45" s="1168"/>
      <c r="UME45" s="1166"/>
      <c r="UMF45" s="1167"/>
      <c r="UMG45" s="1168"/>
      <c r="UMH45" s="1168"/>
      <c r="UMI45" s="1166"/>
      <c r="UMJ45" s="1167"/>
      <c r="UMK45" s="1168"/>
      <c r="UML45" s="1168"/>
      <c r="UMM45" s="1166"/>
      <c r="UMN45" s="1167"/>
      <c r="UMO45" s="1168"/>
      <c r="UMP45" s="1168"/>
      <c r="UMQ45" s="1166"/>
      <c r="UMR45" s="1167"/>
      <c r="UMS45" s="1168"/>
      <c r="UMT45" s="1168"/>
      <c r="UMU45" s="1166"/>
      <c r="UMV45" s="1167"/>
      <c r="UMW45" s="1168"/>
      <c r="UMX45" s="1168"/>
      <c r="UMY45" s="1166"/>
      <c r="UMZ45" s="1167"/>
      <c r="UNA45" s="1168"/>
      <c r="UNB45" s="1168"/>
      <c r="UNC45" s="1166"/>
      <c r="UND45" s="1167"/>
      <c r="UNE45" s="1168"/>
      <c r="UNF45" s="1168"/>
      <c r="UNG45" s="1166"/>
      <c r="UNH45" s="1167"/>
      <c r="UNI45" s="1168"/>
      <c r="UNJ45" s="1168"/>
      <c r="UNK45" s="1166"/>
      <c r="UNL45" s="1167"/>
      <c r="UNM45" s="1168"/>
      <c r="UNN45" s="1168"/>
      <c r="UNO45" s="1166"/>
      <c r="UNP45" s="1167"/>
      <c r="UNQ45" s="1168"/>
      <c r="UNR45" s="1168"/>
      <c r="UNS45" s="1166"/>
      <c r="UNT45" s="1167"/>
      <c r="UNU45" s="1168"/>
      <c r="UNV45" s="1168"/>
      <c r="UNW45" s="1166"/>
      <c r="UNX45" s="1167"/>
      <c r="UNY45" s="1168"/>
      <c r="UNZ45" s="1168"/>
      <c r="UOA45" s="1166"/>
      <c r="UOB45" s="1167"/>
      <c r="UOC45" s="1168"/>
      <c r="UOD45" s="1168"/>
      <c r="UOE45" s="1166"/>
      <c r="UOF45" s="1167"/>
      <c r="UOG45" s="1168"/>
      <c r="UOH45" s="1168"/>
      <c r="UOI45" s="1166"/>
      <c r="UOJ45" s="1167"/>
      <c r="UOK45" s="1168"/>
      <c r="UOL45" s="1168"/>
      <c r="UOM45" s="1166"/>
      <c r="UON45" s="1167"/>
      <c r="UOO45" s="1168"/>
      <c r="UOP45" s="1168"/>
      <c r="UOQ45" s="1166"/>
      <c r="UOR45" s="1167"/>
      <c r="UOS45" s="1168"/>
      <c r="UOT45" s="1168"/>
      <c r="UOU45" s="1166"/>
      <c r="UOV45" s="1167"/>
      <c r="UOW45" s="1168"/>
      <c r="UOX45" s="1168"/>
      <c r="UOY45" s="1166"/>
      <c r="UOZ45" s="1167"/>
      <c r="UPA45" s="1168"/>
      <c r="UPB45" s="1168"/>
      <c r="UPC45" s="1166"/>
      <c r="UPD45" s="1167"/>
      <c r="UPE45" s="1168"/>
      <c r="UPF45" s="1168"/>
      <c r="UPG45" s="1166"/>
      <c r="UPH45" s="1167"/>
      <c r="UPI45" s="1168"/>
      <c r="UPJ45" s="1168"/>
      <c r="UPK45" s="1166"/>
      <c r="UPL45" s="1167"/>
      <c r="UPM45" s="1168"/>
      <c r="UPN45" s="1168"/>
      <c r="UPO45" s="1166"/>
      <c r="UPP45" s="1167"/>
      <c r="UPQ45" s="1168"/>
      <c r="UPR45" s="1168"/>
      <c r="UPS45" s="1166"/>
      <c r="UPT45" s="1167"/>
      <c r="UPU45" s="1168"/>
      <c r="UPV45" s="1168"/>
      <c r="UPW45" s="1166"/>
      <c r="UPX45" s="1167"/>
      <c r="UPY45" s="1168"/>
      <c r="UPZ45" s="1168"/>
      <c r="UQA45" s="1166"/>
      <c r="UQB45" s="1167"/>
      <c r="UQC45" s="1168"/>
      <c r="UQD45" s="1168"/>
      <c r="UQE45" s="1166"/>
      <c r="UQF45" s="1167"/>
      <c r="UQG45" s="1168"/>
      <c r="UQH45" s="1168"/>
      <c r="UQI45" s="1166"/>
      <c r="UQJ45" s="1167"/>
      <c r="UQK45" s="1168"/>
      <c r="UQL45" s="1168"/>
      <c r="UQM45" s="1166"/>
      <c r="UQN45" s="1167"/>
      <c r="UQO45" s="1168"/>
      <c r="UQP45" s="1168"/>
      <c r="UQQ45" s="1166"/>
      <c r="UQR45" s="1167"/>
      <c r="UQS45" s="1168"/>
      <c r="UQT45" s="1168"/>
      <c r="UQU45" s="1166"/>
      <c r="UQV45" s="1167"/>
      <c r="UQW45" s="1168"/>
      <c r="UQX45" s="1168"/>
      <c r="UQY45" s="1166"/>
      <c r="UQZ45" s="1167"/>
      <c r="URA45" s="1168"/>
      <c r="URB45" s="1168"/>
      <c r="URC45" s="1166"/>
      <c r="URD45" s="1167"/>
      <c r="URE45" s="1168"/>
      <c r="URF45" s="1168"/>
      <c r="URG45" s="1166"/>
      <c r="URH45" s="1167"/>
      <c r="URI45" s="1168"/>
      <c r="URJ45" s="1168"/>
      <c r="URK45" s="1166"/>
      <c r="URL45" s="1167"/>
      <c r="URM45" s="1168"/>
      <c r="URN45" s="1168"/>
      <c r="URO45" s="1166"/>
      <c r="URP45" s="1167"/>
      <c r="URQ45" s="1168"/>
      <c r="URR45" s="1168"/>
      <c r="URS45" s="1166"/>
      <c r="URT45" s="1167"/>
      <c r="URU45" s="1168"/>
      <c r="URV45" s="1168"/>
      <c r="URW45" s="1166"/>
      <c r="URX45" s="1167"/>
      <c r="URY45" s="1168"/>
      <c r="URZ45" s="1168"/>
      <c r="USA45" s="1166"/>
      <c r="USB45" s="1167"/>
      <c r="USC45" s="1168"/>
      <c r="USD45" s="1168"/>
      <c r="USE45" s="1166"/>
      <c r="USF45" s="1167"/>
      <c r="USG45" s="1168"/>
      <c r="USH45" s="1168"/>
      <c r="USI45" s="1166"/>
      <c r="USJ45" s="1167"/>
      <c r="USK45" s="1168"/>
      <c r="USL45" s="1168"/>
      <c r="USM45" s="1166"/>
      <c r="USN45" s="1167"/>
      <c r="USO45" s="1168"/>
      <c r="USP45" s="1168"/>
      <c r="USQ45" s="1166"/>
      <c r="USR45" s="1167"/>
      <c r="USS45" s="1168"/>
      <c r="UST45" s="1168"/>
      <c r="USU45" s="1166"/>
      <c r="USV45" s="1167"/>
      <c r="USW45" s="1168"/>
      <c r="USX45" s="1168"/>
      <c r="USY45" s="1166"/>
      <c r="USZ45" s="1167"/>
      <c r="UTA45" s="1168"/>
      <c r="UTB45" s="1168"/>
      <c r="UTC45" s="1166"/>
      <c r="UTD45" s="1167"/>
      <c r="UTE45" s="1168"/>
      <c r="UTF45" s="1168"/>
      <c r="UTG45" s="1166"/>
      <c r="UTH45" s="1167"/>
      <c r="UTI45" s="1168"/>
      <c r="UTJ45" s="1168"/>
      <c r="UTK45" s="1166"/>
      <c r="UTL45" s="1167"/>
      <c r="UTM45" s="1168"/>
      <c r="UTN45" s="1168"/>
      <c r="UTO45" s="1166"/>
      <c r="UTP45" s="1167"/>
      <c r="UTQ45" s="1168"/>
      <c r="UTR45" s="1168"/>
      <c r="UTS45" s="1166"/>
      <c r="UTT45" s="1167"/>
      <c r="UTU45" s="1168"/>
      <c r="UTV45" s="1168"/>
      <c r="UTW45" s="1166"/>
      <c r="UTX45" s="1167"/>
      <c r="UTY45" s="1168"/>
      <c r="UTZ45" s="1168"/>
      <c r="UUA45" s="1166"/>
      <c r="UUB45" s="1167"/>
      <c r="UUC45" s="1168"/>
      <c r="UUD45" s="1168"/>
      <c r="UUE45" s="1166"/>
      <c r="UUF45" s="1167"/>
      <c r="UUG45" s="1168"/>
      <c r="UUH45" s="1168"/>
      <c r="UUI45" s="1166"/>
      <c r="UUJ45" s="1167"/>
      <c r="UUK45" s="1168"/>
      <c r="UUL45" s="1168"/>
      <c r="UUM45" s="1166"/>
      <c r="UUN45" s="1167"/>
      <c r="UUO45" s="1168"/>
      <c r="UUP45" s="1168"/>
      <c r="UUQ45" s="1166"/>
      <c r="UUR45" s="1167"/>
      <c r="UUS45" s="1168"/>
      <c r="UUT45" s="1168"/>
      <c r="UUU45" s="1166"/>
      <c r="UUV45" s="1167"/>
      <c r="UUW45" s="1168"/>
      <c r="UUX45" s="1168"/>
      <c r="UUY45" s="1166"/>
      <c r="UUZ45" s="1167"/>
      <c r="UVA45" s="1168"/>
      <c r="UVB45" s="1168"/>
      <c r="UVC45" s="1166"/>
      <c r="UVD45" s="1167"/>
      <c r="UVE45" s="1168"/>
      <c r="UVF45" s="1168"/>
      <c r="UVG45" s="1166"/>
      <c r="UVH45" s="1167"/>
      <c r="UVI45" s="1168"/>
      <c r="UVJ45" s="1168"/>
      <c r="UVK45" s="1166"/>
      <c r="UVL45" s="1167"/>
      <c r="UVM45" s="1168"/>
      <c r="UVN45" s="1168"/>
      <c r="UVO45" s="1166"/>
      <c r="UVP45" s="1167"/>
      <c r="UVQ45" s="1168"/>
      <c r="UVR45" s="1168"/>
      <c r="UVS45" s="1166"/>
      <c r="UVT45" s="1167"/>
      <c r="UVU45" s="1168"/>
      <c r="UVV45" s="1168"/>
      <c r="UVW45" s="1166"/>
      <c r="UVX45" s="1167"/>
      <c r="UVY45" s="1168"/>
      <c r="UVZ45" s="1168"/>
      <c r="UWA45" s="1166"/>
      <c r="UWB45" s="1167"/>
      <c r="UWC45" s="1168"/>
      <c r="UWD45" s="1168"/>
      <c r="UWE45" s="1166"/>
      <c r="UWF45" s="1167"/>
      <c r="UWG45" s="1168"/>
      <c r="UWH45" s="1168"/>
      <c r="UWI45" s="1166"/>
      <c r="UWJ45" s="1167"/>
      <c r="UWK45" s="1168"/>
      <c r="UWL45" s="1168"/>
      <c r="UWM45" s="1166"/>
      <c r="UWN45" s="1167"/>
      <c r="UWO45" s="1168"/>
      <c r="UWP45" s="1168"/>
      <c r="UWQ45" s="1166"/>
      <c r="UWR45" s="1167"/>
      <c r="UWS45" s="1168"/>
      <c r="UWT45" s="1168"/>
      <c r="UWU45" s="1166"/>
      <c r="UWV45" s="1167"/>
      <c r="UWW45" s="1168"/>
      <c r="UWX45" s="1168"/>
      <c r="UWY45" s="1166"/>
      <c r="UWZ45" s="1167"/>
      <c r="UXA45" s="1168"/>
      <c r="UXB45" s="1168"/>
      <c r="UXC45" s="1166"/>
      <c r="UXD45" s="1167"/>
      <c r="UXE45" s="1168"/>
      <c r="UXF45" s="1168"/>
      <c r="UXG45" s="1166"/>
      <c r="UXH45" s="1167"/>
      <c r="UXI45" s="1168"/>
      <c r="UXJ45" s="1168"/>
      <c r="UXK45" s="1166"/>
      <c r="UXL45" s="1167"/>
      <c r="UXM45" s="1168"/>
      <c r="UXN45" s="1168"/>
      <c r="UXO45" s="1166"/>
      <c r="UXP45" s="1167"/>
      <c r="UXQ45" s="1168"/>
      <c r="UXR45" s="1168"/>
      <c r="UXS45" s="1166"/>
      <c r="UXT45" s="1167"/>
      <c r="UXU45" s="1168"/>
      <c r="UXV45" s="1168"/>
      <c r="UXW45" s="1166"/>
      <c r="UXX45" s="1167"/>
      <c r="UXY45" s="1168"/>
      <c r="UXZ45" s="1168"/>
      <c r="UYA45" s="1166"/>
      <c r="UYB45" s="1167"/>
      <c r="UYC45" s="1168"/>
      <c r="UYD45" s="1168"/>
      <c r="UYE45" s="1166"/>
      <c r="UYF45" s="1167"/>
      <c r="UYG45" s="1168"/>
      <c r="UYH45" s="1168"/>
      <c r="UYI45" s="1166"/>
      <c r="UYJ45" s="1167"/>
      <c r="UYK45" s="1168"/>
      <c r="UYL45" s="1168"/>
      <c r="UYM45" s="1166"/>
      <c r="UYN45" s="1167"/>
      <c r="UYO45" s="1168"/>
      <c r="UYP45" s="1168"/>
      <c r="UYQ45" s="1166"/>
      <c r="UYR45" s="1167"/>
      <c r="UYS45" s="1168"/>
      <c r="UYT45" s="1168"/>
      <c r="UYU45" s="1166"/>
      <c r="UYV45" s="1167"/>
      <c r="UYW45" s="1168"/>
      <c r="UYX45" s="1168"/>
      <c r="UYY45" s="1166"/>
      <c r="UYZ45" s="1167"/>
      <c r="UZA45" s="1168"/>
      <c r="UZB45" s="1168"/>
      <c r="UZC45" s="1166"/>
      <c r="UZD45" s="1167"/>
      <c r="UZE45" s="1168"/>
      <c r="UZF45" s="1168"/>
      <c r="UZG45" s="1166"/>
      <c r="UZH45" s="1167"/>
      <c r="UZI45" s="1168"/>
      <c r="UZJ45" s="1168"/>
      <c r="UZK45" s="1166"/>
      <c r="UZL45" s="1167"/>
      <c r="UZM45" s="1168"/>
      <c r="UZN45" s="1168"/>
      <c r="UZO45" s="1166"/>
      <c r="UZP45" s="1167"/>
      <c r="UZQ45" s="1168"/>
      <c r="UZR45" s="1168"/>
      <c r="UZS45" s="1166"/>
      <c r="UZT45" s="1167"/>
      <c r="UZU45" s="1168"/>
      <c r="UZV45" s="1168"/>
      <c r="UZW45" s="1166"/>
      <c r="UZX45" s="1167"/>
      <c r="UZY45" s="1168"/>
      <c r="UZZ45" s="1168"/>
      <c r="VAA45" s="1166"/>
      <c r="VAB45" s="1167"/>
      <c r="VAC45" s="1168"/>
      <c r="VAD45" s="1168"/>
      <c r="VAE45" s="1166"/>
      <c r="VAF45" s="1167"/>
      <c r="VAG45" s="1168"/>
      <c r="VAH45" s="1168"/>
      <c r="VAI45" s="1166"/>
      <c r="VAJ45" s="1167"/>
      <c r="VAK45" s="1168"/>
      <c r="VAL45" s="1168"/>
      <c r="VAM45" s="1166"/>
      <c r="VAN45" s="1167"/>
      <c r="VAO45" s="1168"/>
      <c r="VAP45" s="1168"/>
      <c r="VAQ45" s="1166"/>
      <c r="VAR45" s="1167"/>
      <c r="VAS45" s="1168"/>
      <c r="VAT45" s="1168"/>
      <c r="VAU45" s="1166"/>
      <c r="VAV45" s="1167"/>
      <c r="VAW45" s="1168"/>
      <c r="VAX45" s="1168"/>
      <c r="VAY45" s="1166"/>
      <c r="VAZ45" s="1167"/>
      <c r="VBA45" s="1168"/>
      <c r="VBB45" s="1168"/>
      <c r="VBC45" s="1166"/>
      <c r="VBD45" s="1167"/>
      <c r="VBE45" s="1168"/>
      <c r="VBF45" s="1168"/>
      <c r="VBG45" s="1166"/>
      <c r="VBH45" s="1167"/>
      <c r="VBI45" s="1168"/>
      <c r="VBJ45" s="1168"/>
      <c r="VBK45" s="1166"/>
      <c r="VBL45" s="1167"/>
      <c r="VBM45" s="1168"/>
      <c r="VBN45" s="1168"/>
      <c r="VBO45" s="1166"/>
      <c r="VBP45" s="1167"/>
      <c r="VBQ45" s="1168"/>
      <c r="VBR45" s="1168"/>
      <c r="VBS45" s="1166"/>
      <c r="VBT45" s="1167"/>
      <c r="VBU45" s="1168"/>
      <c r="VBV45" s="1168"/>
      <c r="VBW45" s="1166"/>
      <c r="VBX45" s="1167"/>
      <c r="VBY45" s="1168"/>
      <c r="VBZ45" s="1168"/>
      <c r="VCA45" s="1166"/>
      <c r="VCB45" s="1167"/>
      <c r="VCC45" s="1168"/>
      <c r="VCD45" s="1168"/>
      <c r="VCE45" s="1166"/>
      <c r="VCF45" s="1167"/>
      <c r="VCG45" s="1168"/>
      <c r="VCH45" s="1168"/>
      <c r="VCI45" s="1166"/>
      <c r="VCJ45" s="1167"/>
      <c r="VCK45" s="1168"/>
      <c r="VCL45" s="1168"/>
      <c r="VCM45" s="1166"/>
      <c r="VCN45" s="1167"/>
      <c r="VCO45" s="1168"/>
      <c r="VCP45" s="1168"/>
      <c r="VCQ45" s="1166"/>
      <c r="VCR45" s="1167"/>
      <c r="VCS45" s="1168"/>
      <c r="VCT45" s="1168"/>
      <c r="VCU45" s="1166"/>
      <c r="VCV45" s="1167"/>
      <c r="VCW45" s="1168"/>
      <c r="VCX45" s="1168"/>
      <c r="VCY45" s="1166"/>
      <c r="VCZ45" s="1167"/>
      <c r="VDA45" s="1168"/>
      <c r="VDB45" s="1168"/>
      <c r="VDC45" s="1166"/>
      <c r="VDD45" s="1167"/>
      <c r="VDE45" s="1168"/>
      <c r="VDF45" s="1168"/>
      <c r="VDG45" s="1166"/>
      <c r="VDH45" s="1167"/>
      <c r="VDI45" s="1168"/>
      <c r="VDJ45" s="1168"/>
      <c r="VDK45" s="1166"/>
      <c r="VDL45" s="1167"/>
      <c r="VDM45" s="1168"/>
      <c r="VDN45" s="1168"/>
      <c r="VDO45" s="1166"/>
      <c r="VDP45" s="1167"/>
      <c r="VDQ45" s="1168"/>
      <c r="VDR45" s="1168"/>
      <c r="VDS45" s="1166"/>
      <c r="VDT45" s="1167"/>
      <c r="VDU45" s="1168"/>
      <c r="VDV45" s="1168"/>
      <c r="VDW45" s="1166"/>
      <c r="VDX45" s="1167"/>
      <c r="VDY45" s="1168"/>
      <c r="VDZ45" s="1168"/>
      <c r="VEA45" s="1166"/>
      <c r="VEB45" s="1167"/>
      <c r="VEC45" s="1168"/>
      <c r="VED45" s="1168"/>
      <c r="VEE45" s="1166"/>
      <c r="VEF45" s="1167"/>
      <c r="VEG45" s="1168"/>
      <c r="VEH45" s="1168"/>
      <c r="VEI45" s="1166"/>
      <c r="VEJ45" s="1167"/>
      <c r="VEK45" s="1168"/>
      <c r="VEL45" s="1168"/>
      <c r="VEM45" s="1166"/>
      <c r="VEN45" s="1167"/>
      <c r="VEO45" s="1168"/>
      <c r="VEP45" s="1168"/>
      <c r="VEQ45" s="1166"/>
      <c r="VER45" s="1167"/>
      <c r="VES45" s="1168"/>
      <c r="VET45" s="1168"/>
      <c r="VEU45" s="1166"/>
      <c r="VEV45" s="1167"/>
      <c r="VEW45" s="1168"/>
      <c r="VEX45" s="1168"/>
      <c r="VEY45" s="1166"/>
      <c r="VEZ45" s="1167"/>
      <c r="VFA45" s="1168"/>
      <c r="VFB45" s="1168"/>
      <c r="VFC45" s="1166"/>
      <c r="VFD45" s="1167"/>
      <c r="VFE45" s="1168"/>
      <c r="VFF45" s="1168"/>
      <c r="VFG45" s="1166"/>
      <c r="VFH45" s="1167"/>
      <c r="VFI45" s="1168"/>
      <c r="VFJ45" s="1168"/>
      <c r="VFK45" s="1166"/>
      <c r="VFL45" s="1167"/>
      <c r="VFM45" s="1168"/>
      <c r="VFN45" s="1168"/>
      <c r="VFO45" s="1166"/>
      <c r="VFP45" s="1167"/>
      <c r="VFQ45" s="1168"/>
      <c r="VFR45" s="1168"/>
      <c r="VFS45" s="1166"/>
      <c r="VFT45" s="1167"/>
      <c r="VFU45" s="1168"/>
      <c r="VFV45" s="1168"/>
      <c r="VFW45" s="1166"/>
      <c r="VFX45" s="1167"/>
      <c r="VFY45" s="1168"/>
      <c r="VFZ45" s="1168"/>
      <c r="VGA45" s="1166"/>
      <c r="VGB45" s="1167"/>
      <c r="VGC45" s="1168"/>
      <c r="VGD45" s="1168"/>
      <c r="VGE45" s="1166"/>
      <c r="VGF45" s="1167"/>
      <c r="VGG45" s="1168"/>
      <c r="VGH45" s="1168"/>
      <c r="VGI45" s="1166"/>
      <c r="VGJ45" s="1167"/>
      <c r="VGK45" s="1168"/>
      <c r="VGL45" s="1168"/>
      <c r="VGM45" s="1166"/>
      <c r="VGN45" s="1167"/>
      <c r="VGO45" s="1168"/>
      <c r="VGP45" s="1168"/>
      <c r="VGQ45" s="1166"/>
      <c r="VGR45" s="1167"/>
      <c r="VGS45" s="1168"/>
      <c r="VGT45" s="1168"/>
      <c r="VGU45" s="1166"/>
      <c r="VGV45" s="1167"/>
      <c r="VGW45" s="1168"/>
      <c r="VGX45" s="1168"/>
      <c r="VGY45" s="1166"/>
      <c r="VGZ45" s="1167"/>
      <c r="VHA45" s="1168"/>
      <c r="VHB45" s="1168"/>
      <c r="VHC45" s="1166"/>
      <c r="VHD45" s="1167"/>
      <c r="VHE45" s="1168"/>
      <c r="VHF45" s="1168"/>
      <c r="VHG45" s="1166"/>
      <c r="VHH45" s="1167"/>
      <c r="VHI45" s="1168"/>
      <c r="VHJ45" s="1168"/>
      <c r="VHK45" s="1166"/>
      <c r="VHL45" s="1167"/>
      <c r="VHM45" s="1168"/>
      <c r="VHN45" s="1168"/>
      <c r="VHO45" s="1166"/>
      <c r="VHP45" s="1167"/>
      <c r="VHQ45" s="1168"/>
      <c r="VHR45" s="1168"/>
      <c r="VHS45" s="1166"/>
      <c r="VHT45" s="1167"/>
      <c r="VHU45" s="1168"/>
      <c r="VHV45" s="1168"/>
      <c r="VHW45" s="1166"/>
      <c r="VHX45" s="1167"/>
      <c r="VHY45" s="1168"/>
      <c r="VHZ45" s="1168"/>
      <c r="VIA45" s="1166"/>
      <c r="VIB45" s="1167"/>
      <c r="VIC45" s="1168"/>
      <c r="VID45" s="1168"/>
      <c r="VIE45" s="1166"/>
      <c r="VIF45" s="1167"/>
      <c r="VIG45" s="1168"/>
      <c r="VIH45" s="1168"/>
      <c r="VII45" s="1166"/>
      <c r="VIJ45" s="1167"/>
      <c r="VIK45" s="1168"/>
      <c r="VIL45" s="1168"/>
      <c r="VIM45" s="1166"/>
      <c r="VIN45" s="1167"/>
      <c r="VIO45" s="1168"/>
      <c r="VIP45" s="1168"/>
      <c r="VIQ45" s="1166"/>
      <c r="VIR45" s="1167"/>
      <c r="VIS45" s="1168"/>
      <c r="VIT45" s="1168"/>
      <c r="VIU45" s="1166"/>
      <c r="VIV45" s="1167"/>
      <c r="VIW45" s="1168"/>
      <c r="VIX45" s="1168"/>
      <c r="VIY45" s="1166"/>
      <c r="VIZ45" s="1167"/>
      <c r="VJA45" s="1168"/>
      <c r="VJB45" s="1168"/>
      <c r="VJC45" s="1166"/>
      <c r="VJD45" s="1167"/>
      <c r="VJE45" s="1168"/>
      <c r="VJF45" s="1168"/>
      <c r="VJG45" s="1166"/>
      <c r="VJH45" s="1167"/>
      <c r="VJI45" s="1168"/>
      <c r="VJJ45" s="1168"/>
      <c r="VJK45" s="1166"/>
      <c r="VJL45" s="1167"/>
      <c r="VJM45" s="1168"/>
      <c r="VJN45" s="1168"/>
      <c r="VJO45" s="1166"/>
      <c r="VJP45" s="1167"/>
      <c r="VJQ45" s="1168"/>
      <c r="VJR45" s="1168"/>
      <c r="VJS45" s="1166"/>
      <c r="VJT45" s="1167"/>
      <c r="VJU45" s="1168"/>
      <c r="VJV45" s="1168"/>
      <c r="VJW45" s="1166"/>
      <c r="VJX45" s="1167"/>
      <c r="VJY45" s="1168"/>
      <c r="VJZ45" s="1168"/>
      <c r="VKA45" s="1166"/>
      <c r="VKB45" s="1167"/>
      <c r="VKC45" s="1168"/>
      <c r="VKD45" s="1168"/>
      <c r="VKE45" s="1166"/>
      <c r="VKF45" s="1167"/>
      <c r="VKG45" s="1168"/>
      <c r="VKH45" s="1168"/>
      <c r="VKI45" s="1166"/>
      <c r="VKJ45" s="1167"/>
      <c r="VKK45" s="1168"/>
      <c r="VKL45" s="1168"/>
      <c r="VKM45" s="1166"/>
      <c r="VKN45" s="1167"/>
      <c r="VKO45" s="1168"/>
      <c r="VKP45" s="1168"/>
      <c r="VKQ45" s="1166"/>
      <c r="VKR45" s="1167"/>
      <c r="VKS45" s="1168"/>
      <c r="VKT45" s="1168"/>
      <c r="VKU45" s="1166"/>
      <c r="VKV45" s="1167"/>
      <c r="VKW45" s="1168"/>
      <c r="VKX45" s="1168"/>
      <c r="VKY45" s="1166"/>
      <c r="VKZ45" s="1167"/>
      <c r="VLA45" s="1168"/>
      <c r="VLB45" s="1168"/>
      <c r="VLC45" s="1166"/>
      <c r="VLD45" s="1167"/>
      <c r="VLE45" s="1168"/>
      <c r="VLF45" s="1168"/>
      <c r="VLG45" s="1166"/>
      <c r="VLH45" s="1167"/>
      <c r="VLI45" s="1168"/>
      <c r="VLJ45" s="1168"/>
      <c r="VLK45" s="1166"/>
      <c r="VLL45" s="1167"/>
      <c r="VLM45" s="1168"/>
      <c r="VLN45" s="1168"/>
      <c r="VLO45" s="1166"/>
      <c r="VLP45" s="1167"/>
      <c r="VLQ45" s="1168"/>
      <c r="VLR45" s="1168"/>
      <c r="VLS45" s="1166"/>
      <c r="VLT45" s="1167"/>
      <c r="VLU45" s="1168"/>
      <c r="VLV45" s="1168"/>
      <c r="VLW45" s="1166"/>
      <c r="VLX45" s="1167"/>
      <c r="VLY45" s="1168"/>
      <c r="VLZ45" s="1168"/>
      <c r="VMA45" s="1166"/>
      <c r="VMB45" s="1167"/>
      <c r="VMC45" s="1168"/>
      <c r="VMD45" s="1168"/>
      <c r="VME45" s="1166"/>
      <c r="VMF45" s="1167"/>
      <c r="VMG45" s="1168"/>
      <c r="VMH45" s="1168"/>
      <c r="VMI45" s="1166"/>
      <c r="VMJ45" s="1167"/>
      <c r="VMK45" s="1168"/>
      <c r="VML45" s="1168"/>
      <c r="VMM45" s="1166"/>
      <c r="VMN45" s="1167"/>
      <c r="VMO45" s="1168"/>
      <c r="VMP45" s="1168"/>
      <c r="VMQ45" s="1166"/>
      <c r="VMR45" s="1167"/>
      <c r="VMS45" s="1168"/>
      <c r="VMT45" s="1168"/>
      <c r="VMU45" s="1166"/>
      <c r="VMV45" s="1167"/>
      <c r="VMW45" s="1168"/>
      <c r="VMX45" s="1168"/>
      <c r="VMY45" s="1166"/>
      <c r="VMZ45" s="1167"/>
      <c r="VNA45" s="1168"/>
      <c r="VNB45" s="1168"/>
      <c r="VNC45" s="1166"/>
      <c r="VND45" s="1167"/>
      <c r="VNE45" s="1168"/>
      <c r="VNF45" s="1168"/>
      <c r="VNG45" s="1166"/>
      <c r="VNH45" s="1167"/>
      <c r="VNI45" s="1168"/>
      <c r="VNJ45" s="1168"/>
      <c r="VNK45" s="1166"/>
      <c r="VNL45" s="1167"/>
      <c r="VNM45" s="1168"/>
      <c r="VNN45" s="1168"/>
      <c r="VNO45" s="1166"/>
      <c r="VNP45" s="1167"/>
      <c r="VNQ45" s="1168"/>
      <c r="VNR45" s="1168"/>
      <c r="VNS45" s="1166"/>
      <c r="VNT45" s="1167"/>
      <c r="VNU45" s="1168"/>
      <c r="VNV45" s="1168"/>
      <c r="VNW45" s="1166"/>
      <c r="VNX45" s="1167"/>
      <c r="VNY45" s="1168"/>
      <c r="VNZ45" s="1168"/>
      <c r="VOA45" s="1166"/>
      <c r="VOB45" s="1167"/>
      <c r="VOC45" s="1168"/>
      <c r="VOD45" s="1168"/>
      <c r="VOE45" s="1166"/>
      <c r="VOF45" s="1167"/>
      <c r="VOG45" s="1168"/>
      <c r="VOH45" s="1168"/>
      <c r="VOI45" s="1166"/>
      <c r="VOJ45" s="1167"/>
      <c r="VOK45" s="1168"/>
      <c r="VOL45" s="1168"/>
      <c r="VOM45" s="1166"/>
      <c r="VON45" s="1167"/>
      <c r="VOO45" s="1168"/>
      <c r="VOP45" s="1168"/>
      <c r="VOQ45" s="1166"/>
      <c r="VOR45" s="1167"/>
      <c r="VOS45" s="1168"/>
      <c r="VOT45" s="1168"/>
      <c r="VOU45" s="1166"/>
      <c r="VOV45" s="1167"/>
      <c r="VOW45" s="1168"/>
      <c r="VOX45" s="1168"/>
      <c r="VOY45" s="1166"/>
      <c r="VOZ45" s="1167"/>
      <c r="VPA45" s="1168"/>
      <c r="VPB45" s="1168"/>
      <c r="VPC45" s="1166"/>
      <c r="VPD45" s="1167"/>
      <c r="VPE45" s="1168"/>
      <c r="VPF45" s="1168"/>
      <c r="VPG45" s="1166"/>
      <c r="VPH45" s="1167"/>
      <c r="VPI45" s="1168"/>
      <c r="VPJ45" s="1168"/>
      <c r="VPK45" s="1166"/>
      <c r="VPL45" s="1167"/>
      <c r="VPM45" s="1168"/>
      <c r="VPN45" s="1168"/>
      <c r="VPO45" s="1166"/>
      <c r="VPP45" s="1167"/>
      <c r="VPQ45" s="1168"/>
      <c r="VPR45" s="1168"/>
      <c r="VPS45" s="1166"/>
      <c r="VPT45" s="1167"/>
      <c r="VPU45" s="1168"/>
      <c r="VPV45" s="1168"/>
      <c r="VPW45" s="1166"/>
      <c r="VPX45" s="1167"/>
      <c r="VPY45" s="1168"/>
      <c r="VPZ45" s="1168"/>
      <c r="VQA45" s="1166"/>
      <c r="VQB45" s="1167"/>
      <c r="VQC45" s="1168"/>
      <c r="VQD45" s="1168"/>
      <c r="VQE45" s="1166"/>
      <c r="VQF45" s="1167"/>
      <c r="VQG45" s="1168"/>
      <c r="VQH45" s="1168"/>
      <c r="VQI45" s="1166"/>
      <c r="VQJ45" s="1167"/>
      <c r="VQK45" s="1168"/>
      <c r="VQL45" s="1168"/>
      <c r="VQM45" s="1166"/>
      <c r="VQN45" s="1167"/>
      <c r="VQO45" s="1168"/>
      <c r="VQP45" s="1168"/>
      <c r="VQQ45" s="1166"/>
      <c r="VQR45" s="1167"/>
      <c r="VQS45" s="1168"/>
      <c r="VQT45" s="1168"/>
      <c r="VQU45" s="1166"/>
      <c r="VQV45" s="1167"/>
      <c r="VQW45" s="1168"/>
      <c r="VQX45" s="1168"/>
      <c r="VQY45" s="1166"/>
      <c r="VQZ45" s="1167"/>
      <c r="VRA45" s="1168"/>
      <c r="VRB45" s="1168"/>
      <c r="VRC45" s="1166"/>
      <c r="VRD45" s="1167"/>
      <c r="VRE45" s="1168"/>
      <c r="VRF45" s="1168"/>
      <c r="VRG45" s="1166"/>
      <c r="VRH45" s="1167"/>
      <c r="VRI45" s="1168"/>
      <c r="VRJ45" s="1168"/>
      <c r="VRK45" s="1166"/>
      <c r="VRL45" s="1167"/>
      <c r="VRM45" s="1168"/>
      <c r="VRN45" s="1168"/>
      <c r="VRO45" s="1166"/>
      <c r="VRP45" s="1167"/>
      <c r="VRQ45" s="1168"/>
      <c r="VRR45" s="1168"/>
      <c r="VRS45" s="1166"/>
      <c r="VRT45" s="1167"/>
      <c r="VRU45" s="1168"/>
      <c r="VRV45" s="1168"/>
      <c r="VRW45" s="1166"/>
      <c r="VRX45" s="1167"/>
      <c r="VRY45" s="1168"/>
      <c r="VRZ45" s="1168"/>
      <c r="VSA45" s="1166"/>
      <c r="VSB45" s="1167"/>
      <c r="VSC45" s="1168"/>
      <c r="VSD45" s="1168"/>
      <c r="VSE45" s="1166"/>
      <c r="VSF45" s="1167"/>
      <c r="VSG45" s="1168"/>
      <c r="VSH45" s="1168"/>
      <c r="VSI45" s="1166"/>
      <c r="VSJ45" s="1167"/>
      <c r="VSK45" s="1168"/>
      <c r="VSL45" s="1168"/>
      <c r="VSM45" s="1166"/>
      <c r="VSN45" s="1167"/>
      <c r="VSO45" s="1168"/>
      <c r="VSP45" s="1168"/>
      <c r="VSQ45" s="1166"/>
      <c r="VSR45" s="1167"/>
      <c r="VSS45" s="1168"/>
      <c r="VST45" s="1168"/>
      <c r="VSU45" s="1166"/>
      <c r="VSV45" s="1167"/>
      <c r="VSW45" s="1168"/>
      <c r="VSX45" s="1168"/>
      <c r="VSY45" s="1166"/>
      <c r="VSZ45" s="1167"/>
      <c r="VTA45" s="1168"/>
      <c r="VTB45" s="1168"/>
      <c r="VTC45" s="1166"/>
      <c r="VTD45" s="1167"/>
      <c r="VTE45" s="1168"/>
      <c r="VTF45" s="1168"/>
      <c r="VTG45" s="1166"/>
      <c r="VTH45" s="1167"/>
      <c r="VTI45" s="1168"/>
      <c r="VTJ45" s="1168"/>
      <c r="VTK45" s="1166"/>
      <c r="VTL45" s="1167"/>
      <c r="VTM45" s="1168"/>
      <c r="VTN45" s="1168"/>
      <c r="VTO45" s="1166"/>
      <c r="VTP45" s="1167"/>
      <c r="VTQ45" s="1168"/>
      <c r="VTR45" s="1168"/>
      <c r="VTS45" s="1166"/>
      <c r="VTT45" s="1167"/>
      <c r="VTU45" s="1168"/>
      <c r="VTV45" s="1168"/>
      <c r="VTW45" s="1166"/>
      <c r="VTX45" s="1167"/>
      <c r="VTY45" s="1168"/>
      <c r="VTZ45" s="1168"/>
      <c r="VUA45" s="1166"/>
      <c r="VUB45" s="1167"/>
      <c r="VUC45" s="1168"/>
      <c r="VUD45" s="1168"/>
      <c r="VUE45" s="1166"/>
      <c r="VUF45" s="1167"/>
      <c r="VUG45" s="1168"/>
      <c r="VUH45" s="1168"/>
      <c r="VUI45" s="1166"/>
      <c r="VUJ45" s="1167"/>
      <c r="VUK45" s="1168"/>
      <c r="VUL45" s="1168"/>
      <c r="VUM45" s="1166"/>
      <c r="VUN45" s="1167"/>
      <c r="VUO45" s="1168"/>
      <c r="VUP45" s="1168"/>
      <c r="VUQ45" s="1166"/>
      <c r="VUR45" s="1167"/>
      <c r="VUS45" s="1168"/>
      <c r="VUT45" s="1168"/>
      <c r="VUU45" s="1166"/>
      <c r="VUV45" s="1167"/>
      <c r="VUW45" s="1168"/>
      <c r="VUX45" s="1168"/>
      <c r="VUY45" s="1166"/>
      <c r="VUZ45" s="1167"/>
      <c r="VVA45" s="1168"/>
      <c r="VVB45" s="1168"/>
      <c r="VVC45" s="1166"/>
      <c r="VVD45" s="1167"/>
      <c r="VVE45" s="1168"/>
      <c r="VVF45" s="1168"/>
      <c r="VVG45" s="1166"/>
      <c r="VVH45" s="1167"/>
      <c r="VVI45" s="1168"/>
      <c r="VVJ45" s="1168"/>
      <c r="VVK45" s="1166"/>
      <c r="VVL45" s="1167"/>
      <c r="VVM45" s="1168"/>
      <c r="VVN45" s="1168"/>
      <c r="VVO45" s="1166"/>
      <c r="VVP45" s="1167"/>
      <c r="VVQ45" s="1168"/>
      <c r="VVR45" s="1168"/>
      <c r="VVS45" s="1166"/>
      <c r="VVT45" s="1167"/>
      <c r="VVU45" s="1168"/>
      <c r="VVV45" s="1168"/>
      <c r="VVW45" s="1166"/>
      <c r="VVX45" s="1167"/>
      <c r="VVY45" s="1168"/>
      <c r="VVZ45" s="1168"/>
      <c r="VWA45" s="1166"/>
      <c r="VWB45" s="1167"/>
      <c r="VWC45" s="1168"/>
      <c r="VWD45" s="1168"/>
      <c r="VWE45" s="1166"/>
      <c r="VWF45" s="1167"/>
      <c r="VWG45" s="1168"/>
      <c r="VWH45" s="1168"/>
      <c r="VWI45" s="1166"/>
      <c r="VWJ45" s="1167"/>
      <c r="VWK45" s="1168"/>
      <c r="VWL45" s="1168"/>
      <c r="VWM45" s="1166"/>
      <c r="VWN45" s="1167"/>
      <c r="VWO45" s="1168"/>
      <c r="VWP45" s="1168"/>
      <c r="VWQ45" s="1166"/>
      <c r="VWR45" s="1167"/>
      <c r="VWS45" s="1168"/>
      <c r="VWT45" s="1168"/>
      <c r="VWU45" s="1166"/>
      <c r="VWV45" s="1167"/>
      <c r="VWW45" s="1168"/>
      <c r="VWX45" s="1168"/>
      <c r="VWY45" s="1166"/>
      <c r="VWZ45" s="1167"/>
      <c r="VXA45" s="1168"/>
      <c r="VXB45" s="1168"/>
      <c r="VXC45" s="1166"/>
      <c r="VXD45" s="1167"/>
      <c r="VXE45" s="1168"/>
      <c r="VXF45" s="1168"/>
      <c r="VXG45" s="1166"/>
      <c r="VXH45" s="1167"/>
      <c r="VXI45" s="1168"/>
      <c r="VXJ45" s="1168"/>
      <c r="VXK45" s="1166"/>
      <c r="VXL45" s="1167"/>
      <c r="VXM45" s="1168"/>
      <c r="VXN45" s="1168"/>
      <c r="VXO45" s="1166"/>
      <c r="VXP45" s="1167"/>
      <c r="VXQ45" s="1168"/>
      <c r="VXR45" s="1168"/>
      <c r="VXS45" s="1166"/>
      <c r="VXT45" s="1167"/>
      <c r="VXU45" s="1168"/>
      <c r="VXV45" s="1168"/>
      <c r="VXW45" s="1166"/>
      <c r="VXX45" s="1167"/>
      <c r="VXY45" s="1168"/>
      <c r="VXZ45" s="1168"/>
      <c r="VYA45" s="1166"/>
      <c r="VYB45" s="1167"/>
      <c r="VYC45" s="1168"/>
      <c r="VYD45" s="1168"/>
      <c r="VYE45" s="1166"/>
      <c r="VYF45" s="1167"/>
      <c r="VYG45" s="1168"/>
      <c r="VYH45" s="1168"/>
      <c r="VYI45" s="1166"/>
      <c r="VYJ45" s="1167"/>
      <c r="VYK45" s="1168"/>
      <c r="VYL45" s="1168"/>
      <c r="VYM45" s="1166"/>
      <c r="VYN45" s="1167"/>
      <c r="VYO45" s="1168"/>
      <c r="VYP45" s="1168"/>
      <c r="VYQ45" s="1166"/>
      <c r="VYR45" s="1167"/>
      <c r="VYS45" s="1168"/>
      <c r="VYT45" s="1168"/>
      <c r="VYU45" s="1166"/>
      <c r="VYV45" s="1167"/>
      <c r="VYW45" s="1168"/>
      <c r="VYX45" s="1168"/>
      <c r="VYY45" s="1166"/>
      <c r="VYZ45" s="1167"/>
      <c r="VZA45" s="1168"/>
      <c r="VZB45" s="1168"/>
      <c r="VZC45" s="1166"/>
      <c r="VZD45" s="1167"/>
      <c r="VZE45" s="1168"/>
      <c r="VZF45" s="1168"/>
      <c r="VZG45" s="1166"/>
      <c r="VZH45" s="1167"/>
      <c r="VZI45" s="1168"/>
      <c r="VZJ45" s="1168"/>
      <c r="VZK45" s="1166"/>
      <c r="VZL45" s="1167"/>
      <c r="VZM45" s="1168"/>
      <c r="VZN45" s="1168"/>
      <c r="VZO45" s="1166"/>
      <c r="VZP45" s="1167"/>
      <c r="VZQ45" s="1168"/>
      <c r="VZR45" s="1168"/>
      <c r="VZS45" s="1166"/>
      <c r="VZT45" s="1167"/>
      <c r="VZU45" s="1168"/>
      <c r="VZV45" s="1168"/>
      <c r="VZW45" s="1166"/>
      <c r="VZX45" s="1167"/>
      <c r="VZY45" s="1168"/>
      <c r="VZZ45" s="1168"/>
      <c r="WAA45" s="1166"/>
      <c r="WAB45" s="1167"/>
      <c r="WAC45" s="1168"/>
      <c r="WAD45" s="1168"/>
      <c r="WAE45" s="1166"/>
      <c r="WAF45" s="1167"/>
      <c r="WAG45" s="1168"/>
      <c r="WAH45" s="1168"/>
      <c r="WAI45" s="1166"/>
      <c r="WAJ45" s="1167"/>
      <c r="WAK45" s="1168"/>
      <c r="WAL45" s="1168"/>
      <c r="WAM45" s="1166"/>
      <c r="WAN45" s="1167"/>
      <c r="WAO45" s="1168"/>
      <c r="WAP45" s="1168"/>
      <c r="WAQ45" s="1166"/>
      <c r="WAR45" s="1167"/>
      <c r="WAS45" s="1168"/>
      <c r="WAT45" s="1168"/>
      <c r="WAU45" s="1166"/>
      <c r="WAV45" s="1167"/>
      <c r="WAW45" s="1168"/>
      <c r="WAX45" s="1168"/>
      <c r="WAY45" s="1166"/>
      <c r="WAZ45" s="1167"/>
      <c r="WBA45" s="1168"/>
      <c r="WBB45" s="1168"/>
      <c r="WBC45" s="1166"/>
      <c r="WBD45" s="1167"/>
      <c r="WBE45" s="1168"/>
      <c r="WBF45" s="1168"/>
      <c r="WBG45" s="1166"/>
      <c r="WBH45" s="1167"/>
      <c r="WBI45" s="1168"/>
      <c r="WBJ45" s="1168"/>
      <c r="WBK45" s="1166"/>
      <c r="WBL45" s="1167"/>
      <c r="WBM45" s="1168"/>
      <c r="WBN45" s="1168"/>
      <c r="WBO45" s="1166"/>
      <c r="WBP45" s="1167"/>
      <c r="WBQ45" s="1168"/>
      <c r="WBR45" s="1168"/>
      <c r="WBS45" s="1166"/>
      <c r="WBT45" s="1167"/>
      <c r="WBU45" s="1168"/>
      <c r="WBV45" s="1168"/>
      <c r="WBW45" s="1166"/>
      <c r="WBX45" s="1167"/>
      <c r="WBY45" s="1168"/>
      <c r="WBZ45" s="1168"/>
      <c r="WCA45" s="1166"/>
      <c r="WCB45" s="1167"/>
      <c r="WCC45" s="1168"/>
      <c r="WCD45" s="1168"/>
      <c r="WCE45" s="1166"/>
      <c r="WCF45" s="1167"/>
      <c r="WCG45" s="1168"/>
      <c r="WCH45" s="1168"/>
      <c r="WCI45" s="1166"/>
      <c r="WCJ45" s="1167"/>
      <c r="WCK45" s="1168"/>
      <c r="WCL45" s="1168"/>
      <c r="WCM45" s="1166"/>
      <c r="WCN45" s="1167"/>
      <c r="WCO45" s="1168"/>
      <c r="WCP45" s="1168"/>
      <c r="WCQ45" s="1166"/>
      <c r="WCR45" s="1167"/>
      <c r="WCS45" s="1168"/>
      <c r="WCT45" s="1168"/>
      <c r="WCU45" s="1166"/>
      <c r="WCV45" s="1167"/>
      <c r="WCW45" s="1168"/>
      <c r="WCX45" s="1168"/>
      <c r="WCY45" s="1166"/>
      <c r="WCZ45" s="1167"/>
      <c r="WDA45" s="1168"/>
      <c r="WDB45" s="1168"/>
      <c r="WDC45" s="1166"/>
      <c r="WDD45" s="1167"/>
      <c r="WDE45" s="1168"/>
      <c r="WDF45" s="1168"/>
      <c r="WDG45" s="1166"/>
      <c r="WDH45" s="1167"/>
      <c r="WDI45" s="1168"/>
      <c r="WDJ45" s="1168"/>
      <c r="WDK45" s="1166"/>
      <c r="WDL45" s="1167"/>
      <c r="WDM45" s="1168"/>
      <c r="WDN45" s="1168"/>
      <c r="WDO45" s="1166"/>
      <c r="WDP45" s="1167"/>
      <c r="WDQ45" s="1168"/>
      <c r="WDR45" s="1168"/>
      <c r="WDS45" s="1166"/>
      <c r="WDT45" s="1167"/>
      <c r="WDU45" s="1168"/>
      <c r="WDV45" s="1168"/>
      <c r="WDW45" s="1166"/>
      <c r="WDX45" s="1167"/>
      <c r="WDY45" s="1168"/>
      <c r="WDZ45" s="1168"/>
      <c r="WEA45" s="1166"/>
      <c r="WEB45" s="1167"/>
      <c r="WEC45" s="1168"/>
      <c r="WED45" s="1168"/>
      <c r="WEE45" s="1166"/>
      <c r="WEF45" s="1167"/>
      <c r="WEG45" s="1168"/>
      <c r="WEH45" s="1168"/>
      <c r="WEI45" s="1166"/>
      <c r="WEJ45" s="1167"/>
      <c r="WEK45" s="1168"/>
      <c r="WEL45" s="1168"/>
      <c r="WEM45" s="1166"/>
      <c r="WEN45" s="1167"/>
      <c r="WEO45" s="1168"/>
      <c r="WEP45" s="1168"/>
      <c r="WEQ45" s="1166"/>
      <c r="WER45" s="1167"/>
      <c r="WES45" s="1168"/>
      <c r="WET45" s="1168"/>
      <c r="WEU45" s="1166"/>
      <c r="WEV45" s="1167"/>
      <c r="WEW45" s="1168"/>
      <c r="WEX45" s="1168"/>
      <c r="WEY45" s="1166"/>
      <c r="WEZ45" s="1167"/>
      <c r="WFA45" s="1168"/>
      <c r="WFB45" s="1168"/>
      <c r="WFC45" s="1166"/>
      <c r="WFD45" s="1167"/>
      <c r="WFE45" s="1168"/>
      <c r="WFF45" s="1168"/>
      <c r="WFG45" s="1166"/>
      <c r="WFH45" s="1167"/>
      <c r="WFI45" s="1168"/>
      <c r="WFJ45" s="1168"/>
      <c r="WFK45" s="1166"/>
      <c r="WFL45" s="1167"/>
      <c r="WFM45" s="1168"/>
      <c r="WFN45" s="1168"/>
      <c r="WFO45" s="1166"/>
      <c r="WFP45" s="1167"/>
      <c r="WFQ45" s="1168"/>
      <c r="WFR45" s="1168"/>
      <c r="WFS45" s="1166"/>
      <c r="WFT45" s="1167"/>
      <c r="WFU45" s="1168"/>
      <c r="WFV45" s="1168"/>
      <c r="WFW45" s="1166"/>
      <c r="WFX45" s="1167"/>
      <c r="WFY45" s="1168"/>
      <c r="WFZ45" s="1168"/>
      <c r="WGA45" s="1166"/>
      <c r="WGB45" s="1167"/>
      <c r="WGC45" s="1168"/>
      <c r="WGD45" s="1168"/>
      <c r="WGE45" s="1166"/>
      <c r="WGF45" s="1167"/>
      <c r="WGG45" s="1168"/>
      <c r="WGH45" s="1168"/>
      <c r="WGI45" s="1166"/>
      <c r="WGJ45" s="1167"/>
      <c r="WGK45" s="1168"/>
      <c r="WGL45" s="1168"/>
      <c r="WGM45" s="1166"/>
      <c r="WGN45" s="1167"/>
      <c r="WGO45" s="1168"/>
      <c r="WGP45" s="1168"/>
      <c r="WGQ45" s="1166"/>
      <c r="WGR45" s="1167"/>
      <c r="WGS45" s="1168"/>
      <c r="WGT45" s="1168"/>
      <c r="WGU45" s="1166"/>
      <c r="WGV45" s="1167"/>
      <c r="WGW45" s="1168"/>
      <c r="WGX45" s="1168"/>
      <c r="WGY45" s="1166"/>
      <c r="WGZ45" s="1167"/>
      <c r="WHA45" s="1168"/>
      <c r="WHB45" s="1168"/>
      <c r="WHC45" s="1166"/>
      <c r="WHD45" s="1167"/>
      <c r="WHE45" s="1168"/>
      <c r="WHF45" s="1168"/>
      <c r="WHG45" s="1166"/>
      <c r="WHH45" s="1167"/>
      <c r="WHI45" s="1168"/>
      <c r="WHJ45" s="1168"/>
      <c r="WHK45" s="1166"/>
      <c r="WHL45" s="1167"/>
      <c r="WHM45" s="1168"/>
      <c r="WHN45" s="1168"/>
      <c r="WHO45" s="1166"/>
      <c r="WHP45" s="1167"/>
      <c r="WHQ45" s="1168"/>
      <c r="WHR45" s="1168"/>
      <c r="WHS45" s="1166"/>
      <c r="WHT45" s="1167"/>
      <c r="WHU45" s="1168"/>
      <c r="WHV45" s="1168"/>
      <c r="WHW45" s="1166"/>
      <c r="WHX45" s="1167"/>
      <c r="WHY45" s="1168"/>
      <c r="WHZ45" s="1168"/>
      <c r="WIA45" s="1166"/>
      <c r="WIB45" s="1167"/>
      <c r="WIC45" s="1168"/>
      <c r="WID45" s="1168"/>
      <c r="WIE45" s="1166"/>
      <c r="WIF45" s="1167"/>
      <c r="WIG45" s="1168"/>
      <c r="WIH45" s="1168"/>
      <c r="WII45" s="1166"/>
      <c r="WIJ45" s="1167"/>
      <c r="WIK45" s="1168"/>
      <c r="WIL45" s="1168"/>
      <c r="WIM45" s="1166"/>
      <c r="WIN45" s="1167"/>
      <c r="WIO45" s="1168"/>
      <c r="WIP45" s="1168"/>
      <c r="WIQ45" s="1166"/>
      <c r="WIR45" s="1167"/>
      <c r="WIS45" s="1168"/>
      <c r="WIT45" s="1168"/>
      <c r="WIU45" s="1166"/>
      <c r="WIV45" s="1167"/>
      <c r="WIW45" s="1168"/>
      <c r="WIX45" s="1168"/>
      <c r="WIY45" s="1166"/>
      <c r="WIZ45" s="1167"/>
      <c r="WJA45" s="1168"/>
      <c r="WJB45" s="1168"/>
      <c r="WJC45" s="1166"/>
      <c r="WJD45" s="1167"/>
      <c r="WJE45" s="1168"/>
      <c r="WJF45" s="1168"/>
      <c r="WJG45" s="1166"/>
      <c r="WJH45" s="1167"/>
      <c r="WJI45" s="1168"/>
      <c r="WJJ45" s="1168"/>
      <c r="WJK45" s="1166"/>
      <c r="WJL45" s="1167"/>
      <c r="WJM45" s="1168"/>
      <c r="WJN45" s="1168"/>
      <c r="WJO45" s="1166"/>
      <c r="WJP45" s="1167"/>
      <c r="WJQ45" s="1168"/>
      <c r="WJR45" s="1168"/>
      <c r="WJS45" s="1166"/>
      <c r="WJT45" s="1167"/>
      <c r="WJU45" s="1168"/>
      <c r="WJV45" s="1168"/>
      <c r="WJW45" s="1166"/>
      <c r="WJX45" s="1167"/>
      <c r="WJY45" s="1168"/>
      <c r="WJZ45" s="1168"/>
      <c r="WKA45" s="1166"/>
      <c r="WKB45" s="1167"/>
      <c r="WKC45" s="1168"/>
      <c r="WKD45" s="1168"/>
      <c r="WKE45" s="1166"/>
      <c r="WKF45" s="1167"/>
      <c r="WKG45" s="1168"/>
      <c r="WKH45" s="1168"/>
      <c r="WKI45" s="1166"/>
      <c r="WKJ45" s="1167"/>
      <c r="WKK45" s="1168"/>
      <c r="WKL45" s="1168"/>
      <c r="WKM45" s="1166"/>
      <c r="WKN45" s="1167"/>
      <c r="WKO45" s="1168"/>
      <c r="WKP45" s="1168"/>
      <c r="WKQ45" s="1166"/>
      <c r="WKR45" s="1167"/>
      <c r="WKS45" s="1168"/>
      <c r="WKT45" s="1168"/>
      <c r="WKU45" s="1166"/>
      <c r="WKV45" s="1167"/>
      <c r="WKW45" s="1168"/>
      <c r="WKX45" s="1168"/>
      <c r="WKY45" s="1166"/>
      <c r="WKZ45" s="1167"/>
      <c r="WLA45" s="1168"/>
      <c r="WLB45" s="1168"/>
      <c r="WLC45" s="1166"/>
      <c r="WLD45" s="1167"/>
      <c r="WLE45" s="1168"/>
      <c r="WLF45" s="1168"/>
      <c r="WLG45" s="1166"/>
      <c r="WLH45" s="1167"/>
      <c r="WLI45" s="1168"/>
      <c r="WLJ45" s="1168"/>
      <c r="WLK45" s="1166"/>
      <c r="WLL45" s="1167"/>
      <c r="WLM45" s="1168"/>
      <c r="WLN45" s="1168"/>
      <c r="WLO45" s="1166"/>
      <c r="WLP45" s="1167"/>
      <c r="WLQ45" s="1168"/>
      <c r="WLR45" s="1168"/>
      <c r="WLS45" s="1166"/>
      <c r="WLT45" s="1167"/>
      <c r="WLU45" s="1168"/>
      <c r="WLV45" s="1168"/>
      <c r="WLW45" s="1166"/>
      <c r="WLX45" s="1167"/>
      <c r="WLY45" s="1168"/>
      <c r="WLZ45" s="1168"/>
      <c r="WMA45" s="1166"/>
      <c r="WMB45" s="1167"/>
      <c r="WMC45" s="1168"/>
      <c r="WMD45" s="1168"/>
      <c r="WME45" s="1166"/>
      <c r="WMF45" s="1167"/>
      <c r="WMG45" s="1168"/>
      <c r="WMH45" s="1168"/>
      <c r="WMI45" s="1166"/>
      <c r="WMJ45" s="1167"/>
      <c r="WMK45" s="1168"/>
      <c r="WML45" s="1168"/>
      <c r="WMM45" s="1166"/>
      <c r="WMN45" s="1167"/>
      <c r="WMO45" s="1168"/>
      <c r="WMP45" s="1168"/>
      <c r="WMQ45" s="1166"/>
      <c r="WMR45" s="1167"/>
      <c r="WMS45" s="1168"/>
      <c r="WMT45" s="1168"/>
      <c r="WMU45" s="1166"/>
      <c r="WMV45" s="1167"/>
      <c r="WMW45" s="1168"/>
      <c r="WMX45" s="1168"/>
      <c r="WMY45" s="1166"/>
      <c r="WMZ45" s="1167"/>
      <c r="WNA45" s="1168"/>
      <c r="WNB45" s="1168"/>
      <c r="WNC45" s="1166"/>
      <c r="WND45" s="1167"/>
      <c r="WNE45" s="1168"/>
      <c r="WNF45" s="1168"/>
      <c r="WNG45" s="1166"/>
      <c r="WNH45" s="1167"/>
      <c r="WNI45" s="1168"/>
      <c r="WNJ45" s="1168"/>
      <c r="WNK45" s="1166"/>
      <c r="WNL45" s="1167"/>
      <c r="WNM45" s="1168"/>
      <c r="WNN45" s="1168"/>
      <c r="WNO45" s="1166"/>
      <c r="WNP45" s="1167"/>
      <c r="WNQ45" s="1168"/>
      <c r="WNR45" s="1168"/>
      <c r="WNS45" s="1166"/>
      <c r="WNT45" s="1167"/>
      <c r="WNU45" s="1168"/>
      <c r="WNV45" s="1168"/>
      <c r="WNW45" s="1166"/>
      <c r="WNX45" s="1167"/>
      <c r="WNY45" s="1168"/>
      <c r="WNZ45" s="1168"/>
      <c r="WOA45" s="1166"/>
      <c r="WOB45" s="1167"/>
      <c r="WOC45" s="1168"/>
      <c r="WOD45" s="1168"/>
      <c r="WOE45" s="1166"/>
      <c r="WOF45" s="1167"/>
      <c r="WOG45" s="1168"/>
      <c r="WOH45" s="1168"/>
      <c r="WOI45" s="1166"/>
      <c r="WOJ45" s="1167"/>
      <c r="WOK45" s="1168"/>
      <c r="WOL45" s="1168"/>
      <c r="WOM45" s="1166"/>
      <c r="WON45" s="1167"/>
      <c r="WOO45" s="1168"/>
      <c r="WOP45" s="1168"/>
      <c r="WOQ45" s="1166"/>
      <c r="WOR45" s="1167"/>
      <c r="WOS45" s="1168"/>
      <c r="WOT45" s="1168"/>
      <c r="WOU45" s="1166"/>
      <c r="WOV45" s="1167"/>
      <c r="WOW45" s="1168"/>
      <c r="WOX45" s="1168"/>
      <c r="WOY45" s="1166"/>
      <c r="WOZ45" s="1167"/>
      <c r="WPA45" s="1168"/>
      <c r="WPB45" s="1168"/>
      <c r="WPC45" s="1166"/>
      <c r="WPD45" s="1167"/>
      <c r="WPE45" s="1168"/>
      <c r="WPF45" s="1168"/>
      <c r="WPG45" s="1166"/>
      <c r="WPH45" s="1167"/>
      <c r="WPI45" s="1168"/>
      <c r="WPJ45" s="1168"/>
      <c r="WPK45" s="1166"/>
      <c r="WPL45" s="1167"/>
      <c r="WPM45" s="1168"/>
      <c r="WPN45" s="1168"/>
      <c r="WPO45" s="1166"/>
      <c r="WPP45" s="1167"/>
      <c r="WPQ45" s="1168"/>
      <c r="WPR45" s="1168"/>
      <c r="WPS45" s="1166"/>
      <c r="WPT45" s="1167"/>
      <c r="WPU45" s="1168"/>
      <c r="WPV45" s="1168"/>
      <c r="WPW45" s="1166"/>
      <c r="WPX45" s="1167"/>
      <c r="WPY45" s="1168"/>
      <c r="WPZ45" s="1168"/>
      <c r="WQA45" s="1166"/>
      <c r="WQB45" s="1167"/>
      <c r="WQC45" s="1168"/>
      <c r="WQD45" s="1168"/>
      <c r="WQE45" s="1166"/>
      <c r="WQF45" s="1167"/>
      <c r="WQG45" s="1168"/>
      <c r="WQH45" s="1168"/>
      <c r="WQI45" s="1166"/>
      <c r="WQJ45" s="1167"/>
      <c r="WQK45" s="1168"/>
      <c r="WQL45" s="1168"/>
      <c r="WQM45" s="1166"/>
      <c r="WQN45" s="1167"/>
      <c r="WQO45" s="1168"/>
      <c r="WQP45" s="1168"/>
      <c r="WQQ45" s="1166"/>
      <c r="WQR45" s="1167"/>
      <c r="WQS45" s="1168"/>
      <c r="WQT45" s="1168"/>
      <c r="WQU45" s="1166"/>
      <c r="WQV45" s="1167"/>
      <c r="WQW45" s="1168"/>
      <c r="WQX45" s="1168"/>
      <c r="WQY45" s="1166"/>
      <c r="WQZ45" s="1167"/>
      <c r="WRA45" s="1168"/>
      <c r="WRB45" s="1168"/>
      <c r="WRC45" s="1166"/>
      <c r="WRD45" s="1167"/>
      <c r="WRE45" s="1168"/>
      <c r="WRF45" s="1168"/>
      <c r="WRG45" s="1166"/>
      <c r="WRH45" s="1167"/>
      <c r="WRI45" s="1168"/>
      <c r="WRJ45" s="1168"/>
      <c r="WRK45" s="1166"/>
      <c r="WRL45" s="1167"/>
      <c r="WRM45" s="1168"/>
      <c r="WRN45" s="1168"/>
      <c r="WRO45" s="1166"/>
      <c r="WRP45" s="1167"/>
      <c r="WRQ45" s="1168"/>
      <c r="WRR45" s="1168"/>
      <c r="WRS45" s="1166"/>
      <c r="WRT45" s="1167"/>
      <c r="WRU45" s="1168"/>
      <c r="WRV45" s="1168"/>
      <c r="WRW45" s="1166"/>
      <c r="WRX45" s="1167"/>
      <c r="WRY45" s="1168"/>
      <c r="WRZ45" s="1168"/>
      <c r="WSA45" s="1166"/>
      <c r="WSB45" s="1167"/>
      <c r="WSC45" s="1168"/>
      <c r="WSD45" s="1168"/>
      <c r="WSE45" s="1166"/>
      <c r="WSF45" s="1167"/>
      <c r="WSG45" s="1168"/>
      <c r="WSH45" s="1168"/>
      <c r="WSI45" s="1166"/>
      <c r="WSJ45" s="1167"/>
      <c r="WSK45" s="1168"/>
      <c r="WSL45" s="1168"/>
      <c r="WSM45" s="1166"/>
      <c r="WSN45" s="1167"/>
      <c r="WSO45" s="1168"/>
      <c r="WSP45" s="1168"/>
      <c r="WSQ45" s="1166"/>
      <c r="WSR45" s="1167"/>
      <c r="WSS45" s="1168"/>
      <c r="WST45" s="1168"/>
      <c r="WSU45" s="1166"/>
      <c r="WSV45" s="1167"/>
      <c r="WSW45" s="1168"/>
      <c r="WSX45" s="1168"/>
      <c r="WSY45" s="1166"/>
      <c r="WSZ45" s="1167"/>
      <c r="WTA45" s="1168"/>
      <c r="WTB45" s="1168"/>
      <c r="WTC45" s="1166"/>
      <c r="WTD45" s="1167"/>
      <c r="WTE45" s="1168"/>
      <c r="WTF45" s="1168"/>
      <c r="WTG45" s="1166"/>
      <c r="WTH45" s="1167"/>
      <c r="WTI45" s="1168"/>
      <c r="WTJ45" s="1168"/>
      <c r="WTK45" s="1166"/>
      <c r="WTL45" s="1167"/>
      <c r="WTM45" s="1168"/>
      <c r="WTN45" s="1168"/>
      <c r="WTO45" s="1166"/>
      <c r="WTP45" s="1167"/>
      <c r="WTQ45" s="1168"/>
      <c r="WTR45" s="1168"/>
      <c r="WTS45" s="1166"/>
      <c r="WTT45" s="1167"/>
      <c r="WTU45" s="1168"/>
      <c r="WTV45" s="1168"/>
      <c r="WTW45" s="1166"/>
      <c r="WTX45" s="1167"/>
      <c r="WTY45" s="1168"/>
      <c r="WTZ45" s="1168"/>
      <c r="WUA45" s="1166"/>
      <c r="WUB45" s="1167"/>
      <c r="WUC45" s="1168"/>
      <c r="WUD45" s="1168"/>
      <c r="WUE45" s="1166"/>
      <c r="WUF45" s="1167"/>
      <c r="WUG45" s="1168"/>
      <c r="WUH45" s="1168"/>
      <c r="WUI45" s="1166"/>
      <c r="WUJ45" s="1167"/>
      <c r="WUK45" s="1168"/>
      <c r="WUL45" s="1168"/>
      <c r="WUM45" s="1166"/>
      <c r="WUN45" s="1167"/>
      <c r="WUO45" s="1168"/>
      <c r="WUP45" s="1168"/>
      <c r="WUQ45" s="1166"/>
      <c r="WUR45" s="1167"/>
      <c r="WUS45" s="1168"/>
      <c r="WUT45" s="1168"/>
      <c r="WUU45" s="1166"/>
      <c r="WUV45" s="1167"/>
      <c r="WUW45" s="1168"/>
      <c r="WUX45" s="1168"/>
      <c r="WUY45" s="1166"/>
      <c r="WUZ45" s="1167"/>
      <c r="WVA45" s="1168"/>
      <c r="WVB45" s="1168"/>
      <c r="WVC45" s="1166"/>
      <c r="WVD45" s="1167"/>
      <c r="WVE45" s="1168"/>
      <c r="WVF45" s="1168"/>
      <c r="WVG45" s="1166"/>
      <c r="WVH45" s="1167"/>
      <c r="WVI45" s="1168"/>
      <c r="WVJ45" s="1168"/>
      <c r="WVK45" s="1166"/>
      <c r="WVL45" s="1167"/>
      <c r="WVM45" s="1168"/>
      <c r="WVN45" s="1168"/>
      <c r="WVO45" s="1166"/>
      <c r="WVP45" s="1167"/>
      <c r="WVQ45" s="1168"/>
      <c r="WVR45" s="1168"/>
      <c r="WVS45" s="1166"/>
      <c r="WVT45" s="1167"/>
      <c r="WVU45" s="1168"/>
      <c r="WVV45" s="1168"/>
      <c r="WVW45" s="1166"/>
      <c r="WVX45" s="1167"/>
      <c r="WVY45" s="1168"/>
      <c r="WVZ45" s="1168"/>
      <c r="WWA45" s="1166"/>
      <c r="WWB45" s="1167"/>
      <c r="WWC45" s="1168"/>
      <c r="WWD45" s="1168"/>
      <c r="WWE45" s="1166"/>
      <c r="WWF45" s="1167"/>
      <c r="WWG45" s="1168"/>
      <c r="WWH45" s="1168"/>
      <c r="WWI45" s="1166"/>
      <c r="WWJ45" s="1167"/>
      <c r="WWK45" s="1168"/>
      <c r="WWL45" s="1168"/>
      <c r="WWM45" s="1166"/>
      <c r="WWN45" s="1167"/>
      <c r="WWO45" s="1168"/>
      <c r="WWP45" s="1168"/>
      <c r="WWQ45" s="1166"/>
      <c r="WWR45" s="1167"/>
      <c r="WWS45" s="1168"/>
      <c r="WWT45" s="1168"/>
      <c r="WWU45" s="1166"/>
      <c r="WWV45" s="1167"/>
      <c r="WWW45" s="1168"/>
      <c r="WWX45" s="1168"/>
      <c r="WWY45" s="1166"/>
      <c r="WWZ45" s="1167"/>
      <c r="WXA45" s="1168"/>
      <c r="WXB45" s="1168"/>
      <c r="WXC45" s="1166"/>
      <c r="WXD45" s="1167"/>
      <c r="WXE45" s="1168"/>
      <c r="WXF45" s="1168"/>
      <c r="WXG45" s="1166"/>
      <c r="WXH45" s="1167"/>
      <c r="WXI45" s="1168"/>
      <c r="WXJ45" s="1168"/>
      <c r="WXK45" s="1166"/>
      <c r="WXL45" s="1167"/>
      <c r="WXM45" s="1168"/>
      <c r="WXN45" s="1168"/>
      <c r="WXO45" s="1166"/>
      <c r="WXP45" s="1167"/>
      <c r="WXQ45" s="1168"/>
      <c r="WXR45" s="1168"/>
      <c r="WXS45" s="1166"/>
      <c r="WXT45" s="1167"/>
      <c r="WXU45" s="1168"/>
      <c r="WXV45" s="1168"/>
      <c r="WXW45" s="1166"/>
      <c r="WXX45" s="1167"/>
      <c r="WXY45" s="1168"/>
      <c r="WXZ45" s="1168"/>
      <c r="WYA45" s="1166"/>
      <c r="WYB45" s="1167"/>
      <c r="WYC45" s="1168"/>
      <c r="WYD45" s="1168"/>
      <c r="WYE45" s="1166"/>
      <c r="WYF45" s="1167"/>
      <c r="WYG45" s="1168"/>
      <c r="WYH45" s="1168"/>
      <c r="WYI45" s="1166"/>
      <c r="WYJ45" s="1167"/>
      <c r="WYK45" s="1168"/>
      <c r="WYL45" s="1168"/>
      <c r="WYM45" s="1166"/>
      <c r="WYN45" s="1167"/>
      <c r="WYO45" s="1168"/>
      <c r="WYP45" s="1168"/>
      <c r="WYQ45" s="1166"/>
      <c r="WYR45" s="1167"/>
      <c r="WYS45" s="1168"/>
      <c r="WYT45" s="1168"/>
      <c r="WYU45" s="1166"/>
      <c r="WYV45" s="1167"/>
      <c r="WYW45" s="1168"/>
      <c r="WYX45" s="1168"/>
      <c r="WYY45" s="1166"/>
      <c r="WYZ45" s="1167"/>
      <c r="WZA45" s="1168"/>
      <c r="WZB45" s="1168"/>
      <c r="WZC45" s="1166"/>
      <c r="WZD45" s="1167"/>
      <c r="WZE45" s="1168"/>
      <c r="WZF45" s="1168"/>
      <c r="WZG45" s="1166"/>
      <c r="WZH45" s="1167"/>
      <c r="WZI45" s="1168"/>
      <c r="WZJ45" s="1168"/>
      <c r="WZK45" s="1166"/>
      <c r="WZL45" s="1167"/>
      <c r="WZM45" s="1168"/>
      <c r="WZN45" s="1168"/>
      <c r="WZO45" s="1166"/>
      <c r="WZP45" s="1167"/>
      <c r="WZQ45" s="1168"/>
      <c r="WZR45" s="1168"/>
      <c r="WZS45" s="1166"/>
      <c r="WZT45" s="1167"/>
      <c r="WZU45" s="1168"/>
      <c r="WZV45" s="1168"/>
      <c r="WZW45" s="1166"/>
      <c r="WZX45" s="1167"/>
      <c r="WZY45" s="1168"/>
      <c r="WZZ45" s="1168"/>
      <c r="XAA45" s="1166"/>
      <c r="XAB45" s="1167"/>
      <c r="XAC45" s="1168"/>
      <c r="XAD45" s="1168"/>
      <c r="XAE45" s="1166"/>
      <c r="XAF45" s="1167"/>
      <c r="XAG45" s="1168"/>
      <c r="XAH45" s="1168"/>
      <c r="XAI45" s="1166"/>
      <c r="XAJ45" s="1167"/>
      <c r="XAK45" s="1168"/>
      <c r="XAL45" s="1168"/>
      <c r="XAM45" s="1166"/>
      <c r="XAN45" s="1167"/>
      <c r="XAO45" s="1168"/>
      <c r="XAP45" s="1168"/>
      <c r="XAQ45" s="1166"/>
      <c r="XAR45" s="1167"/>
      <c r="XAS45" s="1168"/>
      <c r="XAT45" s="1168"/>
      <c r="XAU45" s="1166"/>
      <c r="XAV45" s="1167"/>
      <c r="XAW45" s="1168"/>
      <c r="XAX45" s="1168"/>
      <c r="XAY45" s="1166"/>
      <c r="XAZ45" s="1167"/>
      <c r="XBA45" s="1168"/>
      <c r="XBB45" s="1168"/>
      <c r="XBC45" s="1166"/>
      <c r="XBD45" s="1167"/>
      <c r="XBE45" s="1168"/>
      <c r="XBF45" s="1168"/>
      <c r="XBG45" s="1166"/>
      <c r="XBH45" s="1167"/>
      <c r="XBI45" s="1168"/>
      <c r="XBJ45" s="1168"/>
      <c r="XBK45" s="1166"/>
      <c r="XBL45" s="1167"/>
      <c r="XBM45" s="1168"/>
      <c r="XBN45" s="1168"/>
      <c r="XBO45" s="1166"/>
      <c r="XBP45" s="1167"/>
      <c r="XBQ45" s="1168"/>
      <c r="XBR45" s="1168"/>
      <c r="XBS45" s="1166"/>
      <c r="XBT45" s="1167"/>
      <c r="XBU45" s="1168"/>
      <c r="XBV45" s="1168"/>
      <c r="XBW45" s="1166"/>
      <c r="XBX45" s="1167"/>
      <c r="XBY45" s="1168"/>
      <c r="XBZ45" s="1168"/>
      <c r="XCA45" s="1166"/>
      <c r="XCB45" s="1167"/>
      <c r="XCC45" s="1168"/>
      <c r="XCD45" s="1168"/>
      <c r="XCE45" s="1166"/>
      <c r="XCF45" s="1167"/>
      <c r="XCG45" s="1168"/>
      <c r="XCH45" s="1168"/>
      <c r="XCI45" s="1166"/>
      <c r="XCJ45" s="1167"/>
      <c r="XCK45" s="1168"/>
      <c r="XCL45" s="1168"/>
      <c r="XCM45" s="1166"/>
      <c r="XCN45" s="1167"/>
      <c r="XCO45" s="1168"/>
      <c r="XCP45" s="1168"/>
      <c r="XCQ45" s="1166"/>
      <c r="XCR45" s="1167"/>
      <c r="XCS45" s="1168"/>
      <c r="XCT45" s="1168"/>
      <c r="XCU45" s="1166"/>
      <c r="XCV45" s="1167"/>
      <c r="XCW45" s="1168"/>
      <c r="XCX45" s="1168"/>
      <c r="XCY45" s="1166"/>
      <c r="XCZ45" s="1167"/>
      <c r="XDA45" s="1168"/>
      <c r="XDB45" s="1168"/>
      <c r="XDC45" s="1166"/>
      <c r="XDD45" s="1167"/>
      <c r="XDE45" s="1168"/>
      <c r="XDF45" s="1168"/>
      <c r="XDG45" s="1166"/>
      <c r="XDH45" s="1167"/>
      <c r="XDI45" s="1168"/>
      <c r="XDJ45" s="1168"/>
      <c r="XDK45" s="1166"/>
      <c r="XDL45" s="1167"/>
      <c r="XDM45" s="1168"/>
      <c r="XDN45" s="1168"/>
      <c r="XDO45" s="1166"/>
      <c r="XDP45" s="1167"/>
      <c r="XDQ45" s="1168"/>
      <c r="XDR45" s="1168"/>
      <c r="XDS45" s="1166"/>
      <c r="XDT45" s="1167"/>
      <c r="XDU45" s="1168"/>
      <c r="XDV45" s="1168"/>
      <c r="XDW45" s="1166"/>
      <c r="XDX45" s="1167"/>
      <c r="XDY45" s="1168"/>
      <c r="XDZ45" s="1168"/>
      <c r="XEA45" s="1166"/>
      <c r="XEB45" s="1167"/>
      <c r="XEC45" s="1168"/>
      <c r="XED45" s="1168"/>
      <c r="XEE45" s="1166"/>
      <c r="XEF45" s="1167"/>
      <c r="XEG45" s="1168"/>
      <c r="XEH45" s="1168"/>
      <c r="XEI45" s="1166"/>
      <c r="XEJ45" s="1167"/>
      <c r="XEK45" s="1168"/>
      <c r="XEL45" s="1168"/>
      <c r="XEM45" s="1166"/>
      <c r="XEN45" s="1167"/>
      <c r="XEO45" s="1168"/>
      <c r="XEP45" s="1168"/>
      <c r="XEQ45" s="1166"/>
      <c r="XER45" s="1167"/>
      <c r="XES45" s="1168"/>
      <c r="XET45" s="1168"/>
      <c r="XEU45" s="1166"/>
      <c r="XEV45" s="1167"/>
      <c r="XEW45" s="1168"/>
      <c r="XEX45" s="1168"/>
      <c r="XEY45" s="1166"/>
      <c r="XEZ45" s="1167"/>
      <c r="XFA45" s="1168"/>
      <c r="XFB45" s="1168"/>
      <c r="XFC45" s="1166"/>
      <c r="XFD45" s="1167"/>
    </row>
    <row r="46" spans="1:16384" s="1165" customFormat="1" ht="24">
      <c r="A46" s="1151">
        <v>5</v>
      </c>
      <c r="B46" s="1152"/>
      <c r="C46" s="1152"/>
      <c r="D46" s="1152"/>
      <c r="E46" s="1152"/>
      <c r="F46" s="1153" t="s">
        <v>526</v>
      </c>
      <c r="G46" s="1152"/>
      <c r="H46" s="1154"/>
      <c r="I46" s="1169"/>
      <c r="J46" s="1169"/>
      <c r="K46" s="1169"/>
      <c r="L46" s="1169"/>
      <c r="M46" s="1155">
        <f t="shared" ref="M46:R49" si="16">M47</f>
        <v>209600570</v>
      </c>
      <c r="N46" s="1155">
        <f t="shared" si="16"/>
        <v>209600570</v>
      </c>
      <c r="O46" s="1155">
        <f t="shared" si="16"/>
        <v>158215514.53</v>
      </c>
      <c r="P46" s="1155">
        <f t="shared" si="16"/>
        <v>209600570</v>
      </c>
      <c r="Q46" s="1155">
        <f t="shared" si="16"/>
        <v>167487101.69</v>
      </c>
      <c r="R46" s="1155">
        <f t="shared" si="16"/>
        <v>158214594.28</v>
      </c>
      <c r="S46" s="1169"/>
      <c r="T46" s="1169"/>
      <c r="U46" s="1169"/>
      <c r="V46" s="1169"/>
    </row>
    <row r="47" spans="1:16384" s="644" customFormat="1" ht="12">
      <c r="A47" s="1131"/>
      <c r="B47" s="1132">
        <v>1</v>
      </c>
      <c r="C47" s="1132"/>
      <c r="D47" s="1132"/>
      <c r="E47" s="1132"/>
      <c r="F47" s="1133" t="s">
        <v>165</v>
      </c>
      <c r="G47" s="1132"/>
      <c r="H47" s="1154"/>
      <c r="I47" s="1169"/>
      <c r="J47" s="1169"/>
      <c r="K47" s="651"/>
      <c r="L47" s="651"/>
      <c r="M47" s="1159">
        <f t="shared" si="16"/>
        <v>209600570</v>
      </c>
      <c r="N47" s="1159">
        <f t="shared" si="16"/>
        <v>209600570</v>
      </c>
      <c r="O47" s="1159">
        <f t="shared" si="16"/>
        <v>158215514.53</v>
      </c>
      <c r="P47" s="1159">
        <f t="shared" si="16"/>
        <v>209600570</v>
      </c>
      <c r="Q47" s="1159">
        <f t="shared" si="16"/>
        <v>167487101.69</v>
      </c>
      <c r="R47" s="1159">
        <f t="shared" si="16"/>
        <v>158214594.28</v>
      </c>
      <c r="S47" s="651"/>
      <c r="T47" s="651"/>
      <c r="U47" s="651"/>
      <c r="V47" s="651"/>
    </row>
    <row r="48" spans="1:16384" s="644" customFormat="1" ht="12">
      <c r="A48" s="1131"/>
      <c r="B48" s="1132"/>
      <c r="C48" s="1132">
        <v>8</v>
      </c>
      <c r="D48" s="1132"/>
      <c r="E48" s="1132"/>
      <c r="F48" s="1133" t="s">
        <v>168</v>
      </c>
      <c r="G48" s="1132"/>
      <c r="H48" s="1154"/>
      <c r="I48" s="1169"/>
      <c r="J48" s="1169"/>
      <c r="K48" s="651"/>
      <c r="L48" s="651"/>
      <c r="M48" s="1159">
        <f t="shared" si="16"/>
        <v>209600570</v>
      </c>
      <c r="N48" s="1159">
        <f t="shared" si="16"/>
        <v>209600570</v>
      </c>
      <c r="O48" s="1159">
        <f t="shared" si="16"/>
        <v>158215514.53</v>
      </c>
      <c r="P48" s="1159">
        <f t="shared" si="16"/>
        <v>209600570</v>
      </c>
      <c r="Q48" s="1159">
        <f t="shared" si="16"/>
        <v>167487101.69</v>
      </c>
      <c r="R48" s="1159">
        <f t="shared" si="16"/>
        <v>158214594.28</v>
      </c>
      <c r="S48" s="651"/>
      <c r="T48" s="651"/>
      <c r="U48" s="651"/>
      <c r="V48" s="651"/>
    </row>
    <row r="49" spans="1:23" s="644" customFormat="1" ht="12">
      <c r="A49" s="1131"/>
      <c r="B49" s="1132"/>
      <c r="C49" s="1132"/>
      <c r="D49" s="1132">
        <v>5</v>
      </c>
      <c r="E49" s="1132"/>
      <c r="F49" s="1133" t="s">
        <v>529</v>
      </c>
      <c r="G49" s="1132"/>
      <c r="H49" s="1154"/>
      <c r="I49" s="1169"/>
      <c r="J49" s="1169"/>
      <c r="K49" s="651"/>
      <c r="L49" s="651"/>
      <c r="M49" s="1159">
        <f t="shared" si="16"/>
        <v>209600570</v>
      </c>
      <c r="N49" s="1159">
        <f t="shared" si="16"/>
        <v>209600570</v>
      </c>
      <c r="O49" s="1159">
        <f t="shared" si="16"/>
        <v>158215514.53</v>
      </c>
      <c r="P49" s="1159">
        <f t="shared" si="16"/>
        <v>209600570</v>
      </c>
      <c r="Q49" s="1159">
        <f t="shared" si="16"/>
        <v>167487101.69</v>
      </c>
      <c r="R49" s="1159">
        <f t="shared" si="16"/>
        <v>158214594.28</v>
      </c>
      <c r="S49" s="651"/>
      <c r="T49" s="651"/>
      <c r="U49" s="651"/>
      <c r="V49" s="651"/>
    </row>
    <row r="50" spans="1:23" s="644" customFormat="1" ht="30" customHeight="1">
      <c r="A50" s="1131"/>
      <c r="B50" s="1132"/>
      <c r="C50" s="1132"/>
      <c r="D50" s="1132"/>
      <c r="E50" s="1142">
        <v>201</v>
      </c>
      <c r="F50" s="1143" t="s">
        <v>530</v>
      </c>
      <c r="G50" s="1142" t="s">
        <v>486</v>
      </c>
      <c r="H50" s="1144">
        <v>0</v>
      </c>
      <c r="I50" s="1144">
        <v>0</v>
      </c>
      <c r="J50" s="1144">
        <v>0</v>
      </c>
      <c r="K50" s="641">
        <v>0</v>
      </c>
      <c r="L50" s="641">
        <v>0</v>
      </c>
      <c r="M50" s="1150">
        <v>209600570</v>
      </c>
      <c r="N50" s="1150">
        <v>209600570</v>
      </c>
      <c r="O50" s="1150">
        <v>158215514.53</v>
      </c>
      <c r="P50" s="1150">
        <v>209600570</v>
      </c>
      <c r="Q50" s="1150">
        <v>167487101.69</v>
      </c>
      <c r="R50" s="1150">
        <v>158214594.28</v>
      </c>
      <c r="S50" s="643">
        <f>O50/M50</f>
        <v>0.75484295930111256</v>
      </c>
      <c r="T50" s="643">
        <f>O50/N50</f>
        <v>0.75484295930111256</v>
      </c>
      <c r="U50" s="643">
        <f>Q50/M50</f>
        <v>0.79907751057165544</v>
      </c>
      <c r="V50" s="643">
        <f>Q50/N50</f>
        <v>0.79907751057165544</v>
      </c>
    </row>
    <row r="51" spans="1:23" s="644" customFormat="1" ht="30" customHeight="1">
      <c r="A51" s="649"/>
      <c r="B51" s="649"/>
      <c r="C51" s="649"/>
      <c r="D51" s="649"/>
      <c r="E51" s="649"/>
      <c r="F51" s="1171" t="s">
        <v>534</v>
      </c>
      <c r="G51" s="649"/>
      <c r="H51" s="649"/>
      <c r="I51" s="651"/>
      <c r="J51" s="651"/>
      <c r="K51" s="641"/>
      <c r="L51" s="641"/>
      <c r="M51" s="1170">
        <f t="shared" ref="M51:R51" si="17">M11+M14+M19+M24+M29+M31+M35+M36+M37+M38+M39+M41+M50</f>
        <v>464903542</v>
      </c>
      <c r="N51" s="1170">
        <f t="shared" si="17"/>
        <v>464903542</v>
      </c>
      <c r="O51" s="1170">
        <f t="shared" si="17"/>
        <v>414856869.56999993</v>
      </c>
      <c r="P51" s="1170">
        <f t="shared" si="17"/>
        <v>464903542</v>
      </c>
      <c r="Q51" s="1170">
        <f t="shared" si="17"/>
        <v>418872366.42000002</v>
      </c>
      <c r="R51" s="1170">
        <f t="shared" si="17"/>
        <v>409599859.00999999</v>
      </c>
      <c r="S51" s="651"/>
      <c r="T51" s="651"/>
      <c r="U51" s="651"/>
      <c r="V51" s="651"/>
    </row>
    <row r="52" spans="1:23" s="424" customFormat="1" ht="30" customHeight="1">
      <c r="A52" s="429"/>
      <c r="B52" s="429"/>
      <c r="C52" s="429"/>
      <c r="D52" s="429"/>
      <c r="E52" s="429"/>
      <c r="F52" s="430"/>
      <c r="G52" s="429"/>
      <c r="H52" s="429"/>
      <c r="I52" s="431"/>
      <c r="J52" s="431"/>
      <c r="K52" s="431"/>
      <c r="L52" s="431"/>
      <c r="M52" s="431"/>
      <c r="N52" s="431"/>
      <c r="O52" s="431"/>
      <c r="P52" s="431"/>
      <c r="Q52" s="431"/>
      <c r="R52" s="431"/>
      <c r="S52" s="431"/>
      <c r="T52" s="431"/>
      <c r="U52" s="431"/>
      <c r="V52" s="431"/>
    </row>
    <row r="53" spans="1:23" s="466" customFormat="1" ht="33" customHeight="1">
      <c r="A53" s="1366" t="s">
        <v>1199</v>
      </c>
      <c r="B53" s="1366"/>
      <c r="C53" s="1366"/>
      <c r="D53" s="1366"/>
      <c r="E53" s="1366"/>
      <c r="F53" s="1366"/>
      <c r="G53" s="1366"/>
      <c r="H53" s="1366"/>
      <c r="I53" s="1366"/>
      <c r="J53" s="1366"/>
      <c r="K53" s="1366"/>
      <c r="L53" s="1366"/>
      <c r="M53" s="1366"/>
      <c r="N53" s="1366"/>
      <c r="O53" s="1366"/>
      <c r="P53" s="1366"/>
      <c r="Q53" s="1366"/>
      <c r="R53" s="1366"/>
      <c r="S53" s="1366"/>
      <c r="T53" s="1366"/>
      <c r="U53" s="1366"/>
      <c r="V53" s="1366"/>
    </row>
    <row r="54" spans="1:23" s="466" customFormat="1" ht="30" customHeight="1">
      <c r="A54" s="1366" t="s">
        <v>1200</v>
      </c>
      <c r="B54" s="1366"/>
      <c r="C54" s="1366"/>
      <c r="D54" s="1366"/>
      <c r="E54" s="1366"/>
      <c r="F54" s="1366"/>
      <c r="G54" s="1366"/>
      <c r="H54" s="1366"/>
      <c r="I54" s="1366"/>
      <c r="J54" s="1366"/>
      <c r="K54" s="1366"/>
      <c r="L54" s="1366"/>
      <c r="M54" s="1366"/>
      <c r="N54" s="1366"/>
      <c r="O54" s="1366"/>
      <c r="P54" s="1366"/>
      <c r="Q54" s="1366"/>
      <c r="R54" s="1366"/>
      <c r="S54" s="1366"/>
      <c r="T54" s="1366"/>
      <c r="U54" s="1366"/>
      <c r="V54" s="1366"/>
    </row>
    <row r="55" spans="1:23" s="424" customFormat="1" ht="30" customHeight="1">
      <c r="A55" s="1366" t="s">
        <v>1201</v>
      </c>
      <c r="B55" s="1366"/>
      <c r="C55" s="1366"/>
      <c r="D55" s="1366"/>
      <c r="E55" s="1366"/>
      <c r="F55" s="1366"/>
      <c r="G55" s="1366"/>
      <c r="H55" s="1366"/>
      <c r="I55" s="1366"/>
      <c r="J55" s="1366"/>
      <c r="K55" s="1366"/>
      <c r="L55" s="1366"/>
      <c r="M55" s="1366"/>
      <c r="N55" s="1366"/>
      <c r="O55" s="1366"/>
      <c r="P55" s="1366"/>
      <c r="Q55" s="1366"/>
      <c r="R55" s="1366"/>
      <c r="S55" s="1366"/>
      <c r="T55" s="1366"/>
      <c r="U55" s="1366"/>
      <c r="V55" s="1366"/>
    </row>
    <row r="56" spans="1:23" s="424" customFormat="1" ht="30" customHeight="1">
      <c r="A56" s="1366" t="s">
        <v>1202</v>
      </c>
      <c r="B56" s="1366"/>
      <c r="C56" s="1366"/>
      <c r="D56" s="1366"/>
      <c r="E56" s="1366"/>
      <c r="F56" s="1366"/>
      <c r="G56" s="1366"/>
      <c r="H56" s="1366"/>
      <c r="I56" s="1366"/>
      <c r="J56" s="1366"/>
      <c r="K56" s="1366"/>
      <c r="L56" s="1366"/>
      <c r="M56" s="1366"/>
      <c r="N56" s="1366"/>
      <c r="O56" s="1366"/>
      <c r="P56" s="1366"/>
      <c r="Q56" s="1366"/>
      <c r="R56" s="1366"/>
      <c r="S56" s="1366"/>
      <c r="T56" s="1366"/>
      <c r="U56" s="1366"/>
      <c r="V56" s="1366"/>
    </row>
    <row r="57" spans="1:23" s="424" customFormat="1" ht="30" customHeight="1">
      <c r="A57" s="1366" t="s">
        <v>1203</v>
      </c>
      <c r="B57" s="1366"/>
      <c r="C57" s="1366"/>
      <c r="D57" s="1366"/>
      <c r="E57" s="1366"/>
      <c r="F57" s="1366"/>
      <c r="G57" s="1366"/>
      <c r="H57" s="1366"/>
      <c r="I57" s="1366"/>
      <c r="J57" s="1366"/>
      <c r="K57" s="1366"/>
      <c r="L57" s="1366"/>
      <c r="M57" s="1366"/>
      <c r="N57" s="1366"/>
      <c r="O57" s="1366"/>
      <c r="P57" s="1366"/>
      <c r="Q57" s="1366"/>
      <c r="R57" s="1366"/>
      <c r="S57" s="1366"/>
      <c r="T57" s="1366"/>
      <c r="U57" s="1366"/>
      <c r="V57" s="1366"/>
    </row>
    <row r="58" spans="1:23" s="424" customFormat="1" ht="30" customHeight="1">
      <c r="A58" s="1366" t="s">
        <v>1116</v>
      </c>
      <c r="B58" s="1366"/>
      <c r="C58" s="1366"/>
      <c r="D58" s="1366"/>
      <c r="E58" s="1366"/>
      <c r="F58" s="1366"/>
      <c r="G58" s="1366"/>
      <c r="H58" s="1366"/>
      <c r="I58" s="1366"/>
      <c r="J58" s="1366"/>
      <c r="K58" s="1366"/>
      <c r="L58" s="1366"/>
      <c r="M58" s="1366"/>
      <c r="N58" s="1366"/>
      <c r="O58" s="1366"/>
      <c r="P58" s="1366"/>
      <c r="Q58" s="1366"/>
      <c r="R58" s="1366"/>
      <c r="S58" s="1366"/>
      <c r="T58" s="1366"/>
      <c r="U58" s="1366"/>
      <c r="V58" s="1366"/>
    </row>
    <row r="59" spans="1:23" s="424" customFormat="1" ht="30" customHeight="1">
      <c r="A59" s="1366" t="s">
        <v>1204</v>
      </c>
      <c r="B59" s="1366"/>
      <c r="C59" s="1366"/>
      <c r="D59" s="1366"/>
      <c r="E59" s="1366"/>
      <c r="F59" s="1366"/>
      <c r="G59" s="1366"/>
      <c r="H59" s="1366"/>
      <c r="I59" s="1366"/>
      <c r="J59" s="1366"/>
      <c r="K59" s="1366"/>
      <c r="L59" s="1366"/>
      <c r="M59" s="1366"/>
      <c r="N59" s="1366"/>
      <c r="O59" s="1366"/>
      <c r="P59" s="1366"/>
      <c r="Q59" s="1366"/>
      <c r="R59" s="1366"/>
      <c r="S59" s="1366"/>
      <c r="T59" s="1366"/>
      <c r="U59" s="1366"/>
      <c r="V59" s="1366"/>
    </row>
    <row r="60" spans="1:23" s="34" customFormat="1" ht="50.1" customHeight="1">
      <c r="C60" s="59" t="s">
        <v>24</v>
      </c>
      <c r="D60" s="60"/>
      <c r="E60" s="56"/>
      <c r="F60" s="61"/>
      <c r="G60" s="61"/>
      <c r="H60" s="61"/>
      <c r="I60" s="56"/>
      <c r="J60" s="1355"/>
      <c r="K60" s="1355"/>
      <c r="L60" s="1355"/>
      <c r="N60" s="56" t="s">
        <v>23</v>
      </c>
      <c r="O60" s="62" t="s">
        <v>37</v>
      </c>
      <c r="P60" s="62"/>
      <c r="Q60" s="62"/>
      <c r="W60" s="587"/>
    </row>
    <row r="61" spans="1:23" s="586" customFormat="1" ht="50.1" customHeight="1">
      <c r="C61" s="1300" t="s">
        <v>1246</v>
      </c>
      <c r="D61" s="1356"/>
      <c r="E61" s="1356"/>
      <c r="F61" s="1356"/>
      <c r="G61" s="1356"/>
      <c r="H61" s="1356"/>
      <c r="I61" s="1356"/>
      <c r="J61" s="1356"/>
      <c r="K61" s="1356"/>
      <c r="L61" s="1356"/>
      <c r="N61" s="1300" t="s">
        <v>1214</v>
      </c>
      <c r="O61" s="1356"/>
      <c r="P61" s="1356"/>
      <c r="Q61" s="1356"/>
      <c r="R61" s="582"/>
      <c r="S61" s="582"/>
      <c r="T61" s="582"/>
      <c r="U61" s="582"/>
    </row>
  </sheetData>
  <mergeCells count="25">
    <mergeCell ref="A3:M3"/>
    <mergeCell ref="A53:V53"/>
    <mergeCell ref="A1:V1"/>
    <mergeCell ref="A2:V2"/>
    <mergeCell ref="A4:A6"/>
    <mergeCell ref="B4:B6"/>
    <mergeCell ref="C4:C6"/>
    <mergeCell ref="D4:D6"/>
    <mergeCell ref="E4:E6"/>
    <mergeCell ref="F4:F6"/>
    <mergeCell ref="G4:G6"/>
    <mergeCell ref="H5:J5"/>
    <mergeCell ref="K5:L5"/>
    <mergeCell ref="M5:R5"/>
    <mergeCell ref="S5:V5"/>
    <mergeCell ref="A54:V54"/>
    <mergeCell ref="A55:V55"/>
    <mergeCell ref="C61:I61"/>
    <mergeCell ref="J61:L61"/>
    <mergeCell ref="N61:Q61"/>
    <mergeCell ref="A59:V59"/>
    <mergeCell ref="A56:V56"/>
    <mergeCell ref="A57:V57"/>
    <mergeCell ref="J60:L60"/>
    <mergeCell ref="A58:V58"/>
  </mergeCells>
  <printOptions horizontalCentered="1"/>
  <pageMargins left="0.23622047244094491" right="0.23622047244094491" top="1.3385826771653544" bottom="0.74803149606299213" header="0.31496062992125984" footer="0.31496062992125984"/>
  <pageSetup scale="46" fitToHeight="0" orientation="landscape" r:id="rId1"/>
  <headerFooter scaleWithDoc="0" alignWithMargins="0">
    <oddHeader>&amp;C&amp;G</oddHeader>
  </headerFooter>
  <rowBreaks count="1" manualBreakCount="1">
    <brk id="33" max="21"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W29"/>
  <sheetViews>
    <sheetView showGridLines="0" view="pageBreakPreview" topLeftCell="B1" zoomScale="75" zoomScaleNormal="70" zoomScaleSheetLayoutView="75" workbookViewId="0">
      <selection activeCell="F11" sqref="F11"/>
    </sheetView>
  </sheetViews>
  <sheetFormatPr baseColWidth="10" defaultColWidth="11.42578125" defaultRowHeight="13.5"/>
  <cols>
    <col min="1" max="1" width="4.28515625" style="1" bestFit="1" customWidth="1"/>
    <col min="2" max="2" width="3.140625" style="1" bestFit="1" customWidth="1"/>
    <col min="3" max="3" width="2.5703125" style="1" bestFit="1" customWidth="1"/>
    <col min="4" max="4" width="3.85546875" style="1" bestFit="1" customWidth="1"/>
    <col min="5" max="5" width="4.85546875" style="1" bestFit="1" customWidth="1"/>
    <col min="6" max="6" width="37.28515625" style="1" bestFit="1" customWidth="1"/>
    <col min="7" max="7" width="17.140625" style="1" bestFit="1" customWidth="1"/>
    <col min="8" max="8" width="10" style="1" bestFit="1" customWidth="1"/>
    <col min="9" max="9" width="11.140625" style="1" bestFit="1" customWidth="1"/>
    <col min="10" max="10" width="10.5703125" style="1" bestFit="1" customWidth="1"/>
    <col min="11" max="11" width="8" style="1" bestFit="1" customWidth="1"/>
    <col min="12" max="12" width="8.7109375" style="1" bestFit="1" customWidth="1"/>
    <col min="13" max="14" width="20.5703125" style="1" bestFit="1" customWidth="1"/>
    <col min="15" max="15" width="26" style="1" bestFit="1" customWidth="1"/>
    <col min="16" max="16" width="20.5703125" style="1" bestFit="1" customWidth="1"/>
    <col min="17" max="17" width="26" style="1" bestFit="1" customWidth="1"/>
    <col min="18" max="18" width="20.5703125" style="1" bestFit="1" customWidth="1"/>
    <col min="19" max="19" width="12.140625" style="1" bestFit="1" customWidth="1"/>
    <col min="20" max="20" width="8.7109375" style="1" bestFit="1" customWidth="1"/>
    <col min="21" max="21" width="9" style="1" bestFit="1" customWidth="1"/>
    <col min="22" max="22" width="9" style="1" customWidth="1"/>
    <col min="23" max="16384" width="11.42578125" style="1"/>
  </cols>
  <sheetData>
    <row r="1" spans="1:22"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2" ht="29.25" customHeight="1">
      <c r="A2" s="1345" t="s">
        <v>1223</v>
      </c>
      <c r="B2" s="1346"/>
      <c r="C2" s="1346"/>
      <c r="D2" s="1346"/>
      <c r="E2" s="1346"/>
      <c r="F2" s="1346"/>
      <c r="G2" s="1346"/>
      <c r="H2" s="1346"/>
      <c r="I2" s="1346"/>
      <c r="J2" s="1346"/>
      <c r="K2" s="1346"/>
      <c r="L2" s="1346"/>
      <c r="M2" s="1346"/>
      <c r="N2" s="1346"/>
      <c r="O2" s="1346"/>
      <c r="P2" s="1346"/>
      <c r="Q2" s="1346"/>
      <c r="R2" s="1346"/>
      <c r="S2" s="1346"/>
      <c r="T2" s="1346"/>
      <c r="U2" s="1346"/>
      <c r="V2" s="1347"/>
    </row>
    <row r="3" spans="1:22" ht="22.5" customHeight="1">
      <c r="A3" s="1304" t="s">
        <v>428</v>
      </c>
      <c r="B3" s="1305"/>
      <c r="C3" s="1305"/>
      <c r="D3" s="1305"/>
      <c r="E3" s="1305"/>
      <c r="F3" s="1305"/>
      <c r="G3" s="1305"/>
      <c r="H3" s="1305"/>
      <c r="I3" s="1305"/>
      <c r="J3" s="1305"/>
      <c r="K3" s="1305"/>
      <c r="L3" s="1305"/>
      <c r="M3" s="1305"/>
      <c r="N3" s="79"/>
      <c r="O3" s="79"/>
      <c r="P3" s="79"/>
      <c r="Q3" s="79"/>
      <c r="R3" s="79"/>
      <c r="S3" s="79"/>
      <c r="T3" s="79"/>
      <c r="U3" s="79"/>
      <c r="V3" s="80"/>
    </row>
    <row r="4" spans="1:22"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2" ht="36" customHeight="1">
      <c r="A5" s="1349"/>
      <c r="B5" s="1349"/>
      <c r="C5" s="1349"/>
      <c r="D5" s="1349"/>
      <c r="E5" s="1349"/>
      <c r="F5" s="1349"/>
      <c r="G5" s="1349"/>
      <c r="H5" s="1351" t="s">
        <v>311</v>
      </c>
      <c r="I5" s="1352"/>
      <c r="J5" s="1353"/>
      <c r="K5" s="1351" t="s">
        <v>323</v>
      </c>
      <c r="L5" s="1353"/>
      <c r="M5" s="1351" t="s">
        <v>312</v>
      </c>
      <c r="N5" s="1352"/>
      <c r="O5" s="1352"/>
      <c r="P5" s="1352"/>
      <c r="Q5" s="1352"/>
      <c r="R5" s="1352"/>
      <c r="S5" s="1351" t="s">
        <v>322</v>
      </c>
      <c r="T5" s="1352"/>
      <c r="U5" s="1352"/>
      <c r="V5" s="1353"/>
    </row>
    <row r="6" spans="1:22" ht="33" customHeight="1">
      <c r="A6" s="1350"/>
      <c r="B6" s="1350"/>
      <c r="C6" s="1350"/>
      <c r="D6" s="1350"/>
      <c r="E6" s="1350"/>
      <c r="F6" s="1350"/>
      <c r="G6" s="1350"/>
      <c r="H6" s="181" t="s">
        <v>324</v>
      </c>
      <c r="I6" s="181" t="s">
        <v>325</v>
      </c>
      <c r="J6" s="181" t="s">
        <v>326</v>
      </c>
      <c r="K6" s="182" t="s">
        <v>19</v>
      </c>
      <c r="L6" s="182" t="s">
        <v>20</v>
      </c>
      <c r="M6" s="183" t="s">
        <v>327</v>
      </c>
      <c r="N6" s="183" t="s">
        <v>328</v>
      </c>
      <c r="O6" s="183" t="s">
        <v>329</v>
      </c>
      <c r="P6" s="183" t="s">
        <v>330</v>
      </c>
      <c r="Q6" s="183" t="s">
        <v>331</v>
      </c>
      <c r="R6" s="183" t="s">
        <v>332</v>
      </c>
      <c r="S6" s="182" t="s">
        <v>32</v>
      </c>
      <c r="T6" s="182" t="s">
        <v>33</v>
      </c>
      <c r="U6" s="182" t="s">
        <v>34</v>
      </c>
      <c r="V6" s="182" t="s">
        <v>35</v>
      </c>
    </row>
    <row r="7" spans="1:22" s="466" customFormat="1" ht="39.950000000000003" customHeight="1">
      <c r="A7" s="531">
        <v>4</v>
      </c>
      <c r="B7" s="531"/>
      <c r="C7" s="531"/>
      <c r="D7" s="531"/>
      <c r="E7" s="531"/>
      <c r="F7" s="631" t="s">
        <v>490</v>
      </c>
      <c r="G7" s="632"/>
      <c r="H7" s="632"/>
      <c r="I7" s="633"/>
      <c r="J7" s="633"/>
      <c r="K7" s="633"/>
      <c r="L7" s="633"/>
      <c r="M7" s="634">
        <f t="shared" ref="M7:R7" si="0">M8</f>
        <v>0</v>
      </c>
      <c r="N7" s="634">
        <f t="shared" si="0"/>
        <v>2226432.14</v>
      </c>
      <c r="O7" s="634">
        <f t="shared" si="0"/>
        <v>1696341.17</v>
      </c>
      <c r="P7" s="634">
        <f t="shared" si="0"/>
        <v>1696341.17</v>
      </c>
      <c r="Q7" s="634">
        <f t="shared" si="0"/>
        <v>0</v>
      </c>
      <c r="R7" s="634">
        <f t="shared" si="0"/>
        <v>0</v>
      </c>
      <c r="S7" s="633"/>
      <c r="T7" s="633"/>
      <c r="U7" s="633"/>
    </row>
    <row r="8" spans="1:22" s="466" customFormat="1" ht="24.95" customHeight="1">
      <c r="A8" s="531"/>
      <c r="B8" s="635">
        <v>2</v>
      </c>
      <c r="C8" s="635"/>
      <c r="D8" s="635"/>
      <c r="E8" s="635"/>
      <c r="F8" s="636" t="s">
        <v>169</v>
      </c>
      <c r="G8" s="632"/>
      <c r="H8" s="632"/>
      <c r="I8" s="633"/>
      <c r="J8" s="633"/>
      <c r="K8" s="633"/>
      <c r="L8" s="633"/>
      <c r="M8" s="634">
        <f t="shared" ref="M8:R8" si="1">M12+M9</f>
        <v>0</v>
      </c>
      <c r="N8" s="634">
        <f t="shared" si="1"/>
        <v>2226432.14</v>
      </c>
      <c r="O8" s="634">
        <f t="shared" si="1"/>
        <v>1696341.17</v>
      </c>
      <c r="P8" s="634">
        <f t="shared" si="1"/>
        <v>1696341.17</v>
      </c>
      <c r="Q8" s="634">
        <f t="shared" si="1"/>
        <v>0</v>
      </c>
      <c r="R8" s="634">
        <f t="shared" si="1"/>
        <v>0</v>
      </c>
      <c r="S8" s="633"/>
      <c r="T8" s="633"/>
      <c r="U8" s="633"/>
    </row>
    <row r="9" spans="1:22" s="466" customFormat="1" ht="24.95" customHeight="1">
      <c r="A9" s="531"/>
      <c r="B9" s="531"/>
      <c r="C9" s="635">
        <v>1</v>
      </c>
      <c r="D9" s="635"/>
      <c r="E9" s="635"/>
      <c r="F9" s="636" t="s">
        <v>170</v>
      </c>
      <c r="G9" s="632"/>
      <c r="H9" s="632"/>
      <c r="I9" s="633"/>
      <c r="J9" s="633"/>
      <c r="K9" s="633"/>
      <c r="L9" s="633"/>
      <c r="M9" s="634">
        <f t="shared" ref="M9:R10" si="2">M10</f>
        <v>0</v>
      </c>
      <c r="N9" s="634">
        <f t="shared" si="2"/>
        <v>1047946.39</v>
      </c>
      <c r="O9" s="634">
        <f t="shared" si="2"/>
        <v>684203.13</v>
      </c>
      <c r="P9" s="634">
        <f t="shared" si="2"/>
        <v>684203.13</v>
      </c>
      <c r="Q9" s="634">
        <f t="shared" si="2"/>
        <v>0</v>
      </c>
      <c r="R9" s="634">
        <f t="shared" si="2"/>
        <v>0</v>
      </c>
      <c r="S9" s="633"/>
      <c r="T9" s="633"/>
      <c r="U9" s="633"/>
    </row>
    <row r="10" spans="1:22" s="466" customFormat="1" ht="39.950000000000003" customHeight="1">
      <c r="A10" s="531"/>
      <c r="B10" s="531"/>
      <c r="C10" s="531"/>
      <c r="D10" s="635">
        <v>3</v>
      </c>
      <c r="E10" s="635"/>
      <c r="F10" s="636" t="s">
        <v>498</v>
      </c>
      <c r="G10" s="632"/>
      <c r="H10" s="632"/>
      <c r="I10" s="633"/>
      <c r="J10" s="633"/>
      <c r="K10" s="633"/>
      <c r="L10" s="633"/>
      <c r="M10" s="634">
        <f t="shared" si="2"/>
        <v>0</v>
      </c>
      <c r="N10" s="634">
        <f t="shared" si="2"/>
        <v>1047946.39</v>
      </c>
      <c r="O10" s="634">
        <f t="shared" si="2"/>
        <v>684203.13</v>
      </c>
      <c r="P10" s="634">
        <f t="shared" si="2"/>
        <v>684203.13</v>
      </c>
      <c r="Q10" s="634">
        <f t="shared" si="2"/>
        <v>0</v>
      </c>
      <c r="R10" s="634">
        <f t="shared" si="2"/>
        <v>0</v>
      </c>
      <c r="S10" s="633"/>
      <c r="T10" s="633"/>
      <c r="U10" s="633"/>
    </row>
    <row r="11" spans="1:22" s="644" customFormat="1" ht="39.950000000000003" customHeight="1">
      <c r="A11" s="531"/>
      <c r="B11" s="531"/>
      <c r="C11" s="531"/>
      <c r="D11" s="637"/>
      <c r="E11" s="638">
        <v>205</v>
      </c>
      <c r="F11" s="639" t="s">
        <v>1224</v>
      </c>
      <c r="G11" s="637" t="s">
        <v>502</v>
      </c>
      <c r="H11" s="640">
        <v>0</v>
      </c>
      <c r="I11" s="640">
        <v>0</v>
      </c>
      <c r="J11" s="640">
        <v>0</v>
      </c>
      <c r="K11" s="641">
        <v>0</v>
      </c>
      <c r="L11" s="641">
        <v>0</v>
      </c>
      <c r="M11" s="642">
        <v>0</v>
      </c>
      <c r="N11" s="642">
        <v>1047946.39</v>
      </c>
      <c r="O11" s="642">
        <v>684203.13</v>
      </c>
      <c r="P11" s="642">
        <v>684203.13</v>
      </c>
      <c r="Q11" s="642">
        <v>0</v>
      </c>
      <c r="R11" s="642">
        <v>0</v>
      </c>
      <c r="S11" s="643">
        <v>0</v>
      </c>
      <c r="T11" s="643">
        <f>O11/N11</f>
        <v>0.65289898083431541</v>
      </c>
      <c r="U11" s="643">
        <v>0</v>
      </c>
      <c r="V11" s="643">
        <f>P11/N11</f>
        <v>0.65289898083431541</v>
      </c>
    </row>
    <row r="12" spans="1:22" s="466" customFormat="1" ht="24.95" customHeight="1">
      <c r="A12" s="531"/>
      <c r="B12" s="531"/>
      <c r="C12" s="635">
        <v>2</v>
      </c>
      <c r="D12" s="635"/>
      <c r="E12" s="635"/>
      <c r="F12" s="631" t="s">
        <v>262</v>
      </c>
      <c r="G12" s="635"/>
      <c r="H12" s="645"/>
      <c r="I12" s="645"/>
      <c r="J12" s="645"/>
      <c r="K12" s="633"/>
      <c r="L12" s="633"/>
      <c r="M12" s="634">
        <f t="shared" ref="M12:R12" si="3">M15+M13</f>
        <v>0</v>
      </c>
      <c r="N12" s="634">
        <f t="shared" si="3"/>
        <v>1178485.75</v>
      </c>
      <c r="O12" s="634">
        <f t="shared" si="3"/>
        <v>1012138.04</v>
      </c>
      <c r="P12" s="634">
        <f t="shared" si="3"/>
        <v>1012138.04</v>
      </c>
      <c r="Q12" s="634">
        <f t="shared" si="3"/>
        <v>0</v>
      </c>
      <c r="R12" s="634">
        <f t="shared" si="3"/>
        <v>0</v>
      </c>
      <c r="S12" s="633"/>
      <c r="T12" s="633"/>
      <c r="U12" s="633"/>
    </row>
    <row r="13" spans="1:22" s="466" customFormat="1" ht="24.95" customHeight="1">
      <c r="A13" s="531"/>
      <c r="B13" s="531"/>
      <c r="C13" s="531"/>
      <c r="D13" s="635">
        <v>4</v>
      </c>
      <c r="E13" s="635"/>
      <c r="F13" s="636" t="s">
        <v>521</v>
      </c>
      <c r="G13" s="635"/>
      <c r="H13" s="645"/>
      <c r="I13" s="645"/>
      <c r="J13" s="645"/>
      <c r="K13" s="633"/>
      <c r="L13" s="633"/>
      <c r="M13" s="634">
        <f t="shared" ref="M13:R13" si="4">M14</f>
        <v>0</v>
      </c>
      <c r="N13" s="634">
        <f t="shared" si="4"/>
        <v>728233.93</v>
      </c>
      <c r="O13" s="634">
        <f t="shared" si="4"/>
        <v>561989.92000000004</v>
      </c>
      <c r="P13" s="634">
        <f t="shared" si="4"/>
        <v>561989.92000000004</v>
      </c>
      <c r="Q13" s="634">
        <f t="shared" si="4"/>
        <v>0</v>
      </c>
      <c r="R13" s="634">
        <f t="shared" si="4"/>
        <v>0</v>
      </c>
      <c r="S13" s="633"/>
      <c r="T13" s="633"/>
      <c r="U13" s="633"/>
    </row>
    <row r="14" spans="1:22" s="644" customFormat="1" ht="24.95" customHeight="1">
      <c r="A14" s="531"/>
      <c r="B14" s="531"/>
      <c r="C14" s="531"/>
      <c r="D14" s="635"/>
      <c r="E14" s="638">
        <v>223</v>
      </c>
      <c r="F14" s="639" t="s">
        <v>1225</v>
      </c>
      <c r="G14" s="637" t="s">
        <v>522</v>
      </c>
      <c r="H14" s="640">
        <v>0</v>
      </c>
      <c r="I14" s="640">
        <v>0</v>
      </c>
      <c r="J14" s="640">
        <v>0</v>
      </c>
      <c r="K14" s="641">
        <v>0</v>
      </c>
      <c r="L14" s="641">
        <v>0</v>
      </c>
      <c r="M14" s="642">
        <v>0</v>
      </c>
      <c r="N14" s="642">
        <v>728233.93</v>
      </c>
      <c r="O14" s="642">
        <v>561989.92000000004</v>
      </c>
      <c r="P14" s="642">
        <v>561989.92000000004</v>
      </c>
      <c r="Q14" s="642">
        <v>0</v>
      </c>
      <c r="R14" s="642">
        <v>0</v>
      </c>
      <c r="S14" s="643">
        <v>0</v>
      </c>
      <c r="T14" s="643">
        <f>O14/N14</f>
        <v>0.77171619839245886</v>
      </c>
      <c r="U14" s="643">
        <v>0</v>
      </c>
      <c r="V14" s="643">
        <f>P14/N14</f>
        <v>0.77171619839245886</v>
      </c>
    </row>
    <row r="15" spans="1:22" s="466" customFormat="1" ht="24.95" customHeight="1">
      <c r="A15" s="531"/>
      <c r="B15" s="531"/>
      <c r="C15" s="531"/>
      <c r="D15" s="635">
        <v>6</v>
      </c>
      <c r="E15" s="635"/>
      <c r="F15" s="636" t="s">
        <v>1226</v>
      </c>
      <c r="G15" s="380"/>
      <c r="H15" s="380"/>
      <c r="I15" s="380"/>
      <c r="J15" s="380"/>
      <c r="K15" s="633"/>
      <c r="L15" s="633"/>
      <c r="M15" s="634">
        <f t="shared" ref="M15:R15" si="5">M16</f>
        <v>0</v>
      </c>
      <c r="N15" s="634">
        <f t="shared" si="5"/>
        <v>450251.82</v>
      </c>
      <c r="O15" s="634">
        <f t="shared" si="5"/>
        <v>450148.12</v>
      </c>
      <c r="P15" s="634">
        <f t="shared" si="5"/>
        <v>450148.12</v>
      </c>
      <c r="Q15" s="634">
        <f t="shared" si="5"/>
        <v>0</v>
      </c>
      <c r="R15" s="634">
        <f t="shared" si="5"/>
        <v>0</v>
      </c>
      <c r="S15" s="633"/>
      <c r="T15" s="633"/>
      <c r="U15" s="633"/>
    </row>
    <row r="16" spans="1:22" s="644" customFormat="1" ht="24.95" customHeight="1">
      <c r="A16" s="531"/>
      <c r="B16" s="531"/>
      <c r="C16" s="531"/>
      <c r="D16" s="635"/>
      <c r="E16" s="638">
        <v>225</v>
      </c>
      <c r="F16" s="639" t="s">
        <v>1227</v>
      </c>
      <c r="G16" s="637" t="s">
        <v>433</v>
      </c>
      <c r="H16" s="640">
        <v>0</v>
      </c>
      <c r="I16" s="640">
        <v>0</v>
      </c>
      <c r="J16" s="640">
        <v>0</v>
      </c>
      <c r="K16" s="641">
        <v>0</v>
      </c>
      <c r="L16" s="641">
        <v>0</v>
      </c>
      <c r="M16" s="642">
        <v>0</v>
      </c>
      <c r="N16" s="642">
        <v>450251.82</v>
      </c>
      <c r="O16" s="642">
        <v>450148.12</v>
      </c>
      <c r="P16" s="642">
        <v>450148.12</v>
      </c>
      <c r="Q16" s="642">
        <v>0</v>
      </c>
      <c r="R16" s="642">
        <v>0</v>
      </c>
      <c r="S16" s="643">
        <v>0</v>
      </c>
      <c r="T16" s="643">
        <f>O16/N16</f>
        <v>0.9997696844401428</v>
      </c>
      <c r="U16" s="643">
        <v>0</v>
      </c>
      <c r="V16" s="643">
        <f>P16/N16</f>
        <v>0.9997696844401428</v>
      </c>
    </row>
    <row r="17" spans="1:23" s="466" customFormat="1" ht="24.95" customHeight="1">
      <c r="A17" s="646"/>
      <c r="B17" s="647"/>
      <c r="C17" s="646"/>
      <c r="D17" s="646"/>
      <c r="E17" s="427"/>
      <c r="F17" s="648"/>
      <c r="G17" s="427"/>
      <c r="H17" s="427"/>
      <c r="I17" s="425"/>
      <c r="J17" s="425"/>
      <c r="K17" s="425"/>
      <c r="L17" s="425"/>
      <c r="M17" s="428"/>
      <c r="N17" s="428"/>
      <c r="O17" s="428"/>
      <c r="P17" s="428"/>
      <c r="Q17" s="428"/>
      <c r="R17" s="425"/>
      <c r="S17" s="425"/>
      <c r="T17" s="425"/>
      <c r="U17" s="425"/>
    </row>
    <row r="18" spans="1:23" s="644" customFormat="1" ht="24.95" customHeight="1">
      <c r="A18" s="649"/>
      <c r="B18" s="649"/>
      <c r="C18" s="649"/>
      <c r="D18" s="649"/>
      <c r="E18" s="649"/>
      <c r="F18" s="650"/>
      <c r="G18" s="649"/>
      <c r="H18" s="649"/>
      <c r="I18" s="651"/>
      <c r="J18" s="651"/>
      <c r="K18" s="641"/>
      <c r="L18" s="641"/>
      <c r="M18" s="652"/>
      <c r="N18" s="652"/>
      <c r="O18" s="652"/>
      <c r="P18" s="652"/>
      <c r="Q18" s="652"/>
      <c r="R18" s="643"/>
      <c r="S18" s="643"/>
      <c r="T18" s="643"/>
      <c r="U18" s="643"/>
    </row>
    <row r="19" spans="1:23" s="466" customFormat="1" ht="231.75" customHeight="1">
      <c r="A19" s="427"/>
      <c r="B19" s="427"/>
      <c r="C19" s="427"/>
      <c r="D19" s="427"/>
      <c r="E19" s="427"/>
      <c r="F19" s="411"/>
      <c r="G19" s="427"/>
      <c r="H19" s="427"/>
      <c r="I19" s="425"/>
      <c r="J19" s="425"/>
      <c r="K19" s="573"/>
      <c r="L19" s="573"/>
      <c r="M19" s="487"/>
      <c r="N19" s="487"/>
      <c r="O19" s="428"/>
      <c r="P19" s="487"/>
      <c r="Q19" s="428"/>
      <c r="R19" s="428"/>
      <c r="S19" s="425"/>
      <c r="T19" s="425"/>
      <c r="U19" s="425"/>
      <c r="V19" s="425"/>
    </row>
    <row r="20" spans="1:23" s="466" customFormat="1" ht="31.5" customHeight="1">
      <c r="A20" s="429"/>
      <c r="B20" s="429"/>
      <c r="C20" s="429"/>
      <c r="D20" s="429"/>
      <c r="E20" s="429"/>
      <c r="F20" s="825" t="s">
        <v>534</v>
      </c>
      <c r="G20" s="429"/>
      <c r="H20" s="429"/>
      <c r="I20" s="431"/>
      <c r="J20" s="431"/>
      <c r="K20" s="431"/>
      <c r="L20" s="431"/>
      <c r="M20" s="826">
        <f>M7</f>
        <v>0</v>
      </c>
      <c r="N20" s="826">
        <f>N7</f>
        <v>2226432.14</v>
      </c>
      <c r="O20" s="826">
        <f t="shared" ref="O20:R20" si="6">O7</f>
        <v>1696341.17</v>
      </c>
      <c r="P20" s="826">
        <f t="shared" si="6"/>
        <v>1696341.17</v>
      </c>
      <c r="Q20" s="826">
        <f t="shared" si="6"/>
        <v>0</v>
      </c>
      <c r="R20" s="826">
        <f t="shared" si="6"/>
        <v>0</v>
      </c>
      <c r="S20" s="431"/>
      <c r="T20" s="431"/>
      <c r="U20" s="431"/>
      <c r="V20" s="431"/>
    </row>
    <row r="21" spans="1:23" s="466" customFormat="1" ht="28.5" customHeight="1">
      <c r="A21" s="1367" t="s">
        <v>1228</v>
      </c>
      <c r="B21" s="1367"/>
      <c r="C21" s="1367"/>
      <c r="D21" s="1367"/>
      <c r="E21" s="1367"/>
      <c r="F21" s="1367"/>
      <c r="G21" s="1367"/>
      <c r="H21" s="1367"/>
      <c r="I21" s="1367"/>
      <c r="J21" s="1367"/>
      <c r="K21" s="1367"/>
      <c r="L21" s="1367"/>
      <c r="M21" s="1367"/>
      <c r="N21" s="1367"/>
      <c r="O21" s="1367"/>
      <c r="P21" s="1367"/>
      <c r="Q21" s="1367"/>
      <c r="R21" s="1367"/>
      <c r="S21" s="1367"/>
      <c r="T21" s="1367"/>
      <c r="U21" s="1367"/>
    </row>
    <row r="22" spans="1:23" s="466" customFormat="1" ht="28.5" customHeight="1">
      <c r="A22" s="1367" t="s">
        <v>1229</v>
      </c>
      <c r="B22" s="1367"/>
      <c r="C22" s="1367"/>
      <c r="D22" s="1367"/>
      <c r="E22" s="1367"/>
      <c r="F22" s="1367"/>
      <c r="G22" s="1367"/>
      <c r="H22" s="1367"/>
      <c r="I22" s="1367"/>
      <c r="J22" s="1367"/>
      <c r="K22" s="1367"/>
      <c r="L22" s="1367"/>
      <c r="M22" s="1367"/>
      <c r="N22" s="1367"/>
      <c r="O22" s="1367"/>
      <c r="P22" s="1367"/>
      <c r="Q22" s="1367"/>
      <c r="R22" s="1367"/>
      <c r="S22" s="1367"/>
      <c r="T22" s="1367"/>
      <c r="U22" s="1367"/>
    </row>
    <row r="23" spans="1:23" s="466" customFormat="1" ht="30" customHeight="1">
      <c r="A23" s="1366"/>
      <c r="B23" s="1366"/>
      <c r="C23" s="1366"/>
      <c r="D23" s="1366"/>
      <c r="E23" s="1366"/>
      <c r="F23" s="1366"/>
      <c r="G23" s="1366"/>
      <c r="H23" s="1366"/>
      <c r="I23" s="1366"/>
      <c r="J23" s="1366"/>
      <c r="K23" s="1366"/>
      <c r="L23" s="1366"/>
      <c r="M23" s="1366"/>
      <c r="N23" s="1366"/>
      <c r="O23" s="1366"/>
      <c r="P23" s="1366"/>
      <c r="Q23" s="1366"/>
      <c r="R23" s="1366"/>
      <c r="S23" s="1366"/>
      <c r="T23" s="1366"/>
      <c r="U23" s="1366"/>
      <c r="V23" s="1366"/>
    </row>
    <row r="28" spans="1:23" s="34" customFormat="1" ht="50.1" customHeight="1">
      <c r="C28" s="59" t="s">
        <v>24</v>
      </c>
      <c r="D28" s="60"/>
      <c r="E28" s="56"/>
      <c r="F28" s="61"/>
      <c r="G28" s="61"/>
      <c r="H28" s="61"/>
      <c r="I28" s="56"/>
      <c r="J28" s="1355"/>
      <c r="K28" s="1355"/>
      <c r="L28" s="1355"/>
      <c r="N28" s="56" t="s">
        <v>23</v>
      </c>
      <c r="O28" s="62" t="s">
        <v>37</v>
      </c>
      <c r="P28" s="62"/>
      <c r="Q28" s="62"/>
      <c r="W28" s="587"/>
    </row>
    <row r="29" spans="1:23" s="586" customFormat="1" ht="50.1" customHeight="1">
      <c r="C29" s="1300" t="s">
        <v>1246</v>
      </c>
      <c r="D29" s="1356"/>
      <c r="E29" s="1356"/>
      <c r="F29" s="1356"/>
      <c r="G29" s="1356"/>
      <c r="H29" s="1356"/>
      <c r="I29" s="1356"/>
      <c r="J29" s="1356"/>
      <c r="K29" s="1356"/>
      <c r="L29" s="1356"/>
      <c r="N29" s="1300" t="s">
        <v>1214</v>
      </c>
      <c r="O29" s="1356"/>
      <c r="P29" s="1356"/>
      <c r="Q29" s="1356"/>
      <c r="R29" s="582"/>
      <c r="S29" s="582"/>
      <c r="T29" s="582"/>
      <c r="U29" s="582"/>
    </row>
  </sheetData>
  <mergeCells count="21">
    <mergeCell ref="H5:J5"/>
    <mergeCell ref="K5:L5"/>
    <mergeCell ref="M5:R5"/>
    <mergeCell ref="S5:V5"/>
    <mergeCell ref="A1:V1"/>
    <mergeCell ref="A2:V2"/>
    <mergeCell ref="A3:M3"/>
    <mergeCell ref="A4:A6"/>
    <mergeCell ref="B4:B6"/>
    <mergeCell ref="C4:C6"/>
    <mergeCell ref="D4:D6"/>
    <mergeCell ref="E4:E6"/>
    <mergeCell ref="F4:F6"/>
    <mergeCell ref="G4:G6"/>
    <mergeCell ref="C29:I29"/>
    <mergeCell ref="J29:L29"/>
    <mergeCell ref="N29:Q29"/>
    <mergeCell ref="A21:U21"/>
    <mergeCell ref="A22:U22"/>
    <mergeCell ref="A23:V23"/>
    <mergeCell ref="J28:L28"/>
  </mergeCells>
  <printOptions horizontalCentered="1"/>
  <pageMargins left="0.23622047244094491" right="0.23622047244094491" top="1.3385826771653544" bottom="0.74803149606299213" header="0.31496062992125984" footer="0.31496062992125984"/>
  <pageSetup scale="46" fitToHeight="0" orientation="landscape" r:id="rId1"/>
  <headerFooter scaleWithDoc="0" alignWithMargins="0">
    <oddHeader>&amp;C&amp;G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W53"/>
  <sheetViews>
    <sheetView showGridLines="0" view="pageBreakPreview" topLeftCell="C1" zoomScale="75" zoomScaleNormal="80" zoomScaleSheetLayoutView="75" workbookViewId="0">
      <selection activeCell="M73" sqref="M73"/>
    </sheetView>
  </sheetViews>
  <sheetFormatPr baseColWidth="10" defaultColWidth="11.42578125" defaultRowHeight="13.5"/>
  <cols>
    <col min="1" max="1" width="9.42578125" style="1" customWidth="1"/>
    <col min="2" max="2" width="3.85546875" style="1" customWidth="1"/>
    <col min="3" max="3" width="4.140625" style="1" customWidth="1"/>
    <col min="4" max="5" width="4" style="1" customWidth="1"/>
    <col min="6" max="6" width="26" style="1" customWidth="1"/>
    <col min="7" max="7" width="10.5703125" style="673" customWidth="1"/>
    <col min="8" max="8" width="9" style="1" bestFit="1" customWidth="1"/>
    <col min="9" max="9" width="11.5703125" style="1" bestFit="1" customWidth="1"/>
    <col min="10" max="10" width="11.140625" style="1" bestFit="1" customWidth="1"/>
    <col min="11" max="11" width="6.7109375" style="1" customWidth="1"/>
    <col min="12" max="12" width="7.85546875" style="1" customWidth="1"/>
    <col min="13" max="13" width="14.85546875" style="1" bestFit="1" customWidth="1"/>
    <col min="14" max="14" width="15.140625" style="1" bestFit="1" customWidth="1"/>
    <col min="15" max="15" width="15.42578125" style="1" customWidth="1"/>
    <col min="16" max="17" width="14.85546875" style="1" bestFit="1" customWidth="1"/>
    <col min="18" max="18" width="15.140625" style="1" bestFit="1" customWidth="1"/>
    <col min="19" max="19" width="7.42578125" style="1" customWidth="1"/>
    <col min="20" max="20" width="7.5703125" style="1" customWidth="1"/>
    <col min="21" max="21" width="8.5703125" style="1" customWidth="1"/>
    <col min="22" max="22" width="9" style="1" customWidth="1"/>
    <col min="23" max="16384" width="11.42578125" style="1"/>
  </cols>
  <sheetData>
    <row r="1" spans="1:22"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2" ht="45.75" customHeight="1">
      <c r="A2" s="1345" t="s">
        <v>1230</v>
      </c>
      <c r="B2" s="1346"/>
      <c r="C2" s="1346"/>
      <c r="D2" s="1346"/>
      <c r="E2" s="1346"/>
      <c r="F2" s="1346"/>
      <c r="G2" s="1346"/>
      <c r="H2" s="1346"/>
      <c r="I2" s="1346"/>
      <c r="J2" s="1346"/>
      <c r="K2" s="1346"/>
      <c r="L2" s="1346"/>
      <c r="M2" s="1346"/>
      <c r="N2" s="1346"/>
      <c r="O2" s="1346"/>
      <c r="P2" s="1346"/>
      <c r="Q2" s="1346"/>
      <c r="R2" s="1346"/>
      <c r="S2" s="1346"/>
      <c r="T2" s="1346"/>
      <c r="U2" s="1346"/>
      <c r="V2" s="1347"/>
    </row>
    <row r="3" spans="1:22" ht="20.100000000000001" customHeight="1">
      <c r="A3" s="1304" t="s">
        <v>428</v>
      </c>
      <c r="B3" s="1305"/>
      <c r="C3" s="1305"/>
      <c r="D3" s="1305"/>
      <c r="E3" s="1305"/>
      <c r="F3" s="1305"/>
      <c r="G3" s="1305"/>
      <c r="H3" s="1305"/>
      <c r="I3" s="79"/>
      <c r="J3" s="79"/>
      <c r="K3" s="79"/>
      <c r="L3" s="79"/>
      <c r="M3" s="79"/>
      <c r="N3" s="79"/>
      <c r="O3" s="79"/>
      <c r="P3" s="79"/>
      <c r="Q3" s="79"/>
      <c r="R3" s="79"/>
      <c r="S3" s="79"/>
      <c r="T3" s="79"/>
      <c r="U3" s="79"/>
      <c r="V3" s="80"/>
    </row>
    <row r="4" spans="1:22"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2" ht="36" customHeight="1">
      <c r="A5" s="1349"/>
      <c r="B5" s="1349"/>
      <c r="C5" s="1349"/>
      <c r="D5" s="1349"/>
      <c r="E5" s="1349"/>
      <c r="F5" s="1349"/>
      <c r="G5" s="1349"/>
      <c r="H5" s="1351" t="s">
        <v>311</v>
      </c>
      <c r="I5" s="1352"/>
      <c r="J5" s="1353"/>
      <c r="K5" s="1351" t="s">
        <v>323</v>
      </c>
      <c r="L5" s="1353"/>
      <c r="M5" s="1351" t="s">
        <v>312</v>
      </c>
      <c r="N5" s="1352"/>
      <c r="O5" s="1352"/>
      <c r="P5" s="1352"/>
      <c r="Q5" s="1352"/>
      <c r="R5" s="1352"/>
      <c r="S5" s="1351" t="s">
        <v>322</v>
      </c>
      <c r="T5" s="1352"/>
      <c r="U5" s="1352"/>
      <c r="V5" s="1353"/>
    </row>
    <row r="6" spans="1:22" ht="33" customHeight="1">
      <c r="A6" s="1350"/>
      <c r="B6" s="1350"/>
      <c r="C6" s="1350"/>
      <c r="D6" s="1350"/>
      <c r="E6" s="1350"/>
      <c r="F6" s="1350"/>
      <c r="G6" s="1350"/>
      <c r="H6" s="181" t="s">
        <v>324</v>
      </c>
      <c r="I6" s="181" t="s">
        <v>325</v>
      </c>
      <c r="J6" s="181" t="s">
        <v>326</v>
      </c>
      <c r="K6" s="182" t="s">
        <v>19</v>
      </c>
      <c r="L6" s="182" t="s">
        <v>20</v>
      </c>
      <c r="M6" s="183" t="s">
        <v>327</v>
      </c>
      <c r="N6" s="183" t="s">
        <v>328</v>
      </c>
      <c r="O6" s="183" t="s">
        <v>329</v>
      </c>
      <c r="P6" s="183" t="s">
        <v>330</v>
      </c>
      <c r="Q6" s="183" t="s">
        <v>331</v>
      </c>
      <c r="R6" s="183" t="s">
        <v>332</v>
      </c>
      <c r="S6" s="182" t="s">
        <v>32</v>
      </c>
      <c r="T6" s="182" t="s">
        <v>33</v>
      </c>
      <c r="U6" s="182" t="s">
        <v>34</v>
      </c>
      <c r="V6" s="182" t="s">
        <v>35</v>
      </c>
    </row>
    <row r="7" spans="1:22" s="654" customFormat="1" ht="24.95" customHeight="1">
      <c r="A7" s="653">
        <v>1</v>
      </c>
      <c r="B7" s="653"/>
      <c r="C7" s="312"/>
      <c r="D7" s="312"/>
      <c r="E7" s="312"/>
      <c r="F7" s="314" t="s">
        <v>430</v>
      </c>
      <c r="G7" s="666"/>
      <c r="H7" s="313"/>
      <c r="I7" s="1195"/>
      <c r="J7" s="1195"/>
      <c r="K7" s="1195"/>
      <c r="L7" s="1195"/>
      <c r="M7" s="1196">
        <f t="shared" ref="M7:R7" si="0">M8</f>
        <v>53677872</v>
      </c>
      <c r="N7" s="1196">
        <f t="shared" si="0"/>
        <v>65927800.039999999</v>
      </c>
      <c r="O7" s="1196">
        <f t="shared" si="0"/>
        <v>64366012.390000001</v>
      </c>
      <c r="P7" s="1196">
        <f t="shared" si="0"/>
        <v>63826735.100000001</v>
      </c>
      <c r="Q7" s="1196">
        <f t="shared" si="0"/>
        <v>63826735.100000001</v>
      </c>
      <c r="R7" s="1196">
        <f t="shared" si="0"/>
        <v>63826735.100000001</v>
      </c>
      <c r="S7" s="1195"/>
      <c r="T7" s="1195"/>
      <c r="U7" s="1195"/>
      <c r="V7" s="1195"/>
    </row>
    <row r="8" spans="1:22" s="338" customFormat="1" ht="24.95" customHeight="1">
      <c r="A8" s="293"/>
      <c r="B8" s="295">
        <v>2</v>
      </c>
      <c r="C8" s="295"/>
      <c r="D8" s="295"/>
      <c r="E8" s="295"/>
      <c r="F8" s="301" t="s">
        <v>169</v>
      </c>
      <c r="G8" s="381"/>
      <c r="H8" s="295"/>
      <c r="I8" s="1197"/>
      <c r="J8" s="1197"/>
      <c r="K8" s="1197"/>
      <c r="L8" s="1197"/>
      <c r="M8" s="1198">
        <f t="shared" ref="M8:R8" si="1">SUBTOTAL(9,M9,M12,M15)</f>
        <v>53677872</v>
      </c>
      <c r="N8" s="1198">
        <f t="shared" si="1"/>
        <v>65927800.039999999</v>
      </c>
      <c r="O8" s="1198">
        <f t="shared" si="1"/>
        <v>64366012.390000001</v>
      </c>
      <c r="P8" s="1198">
        <f t="shared" si="1"/>
        <v>63826735.100000001</v>
      </c>
      <c r="Q8" s="1198">
        <f t="shared" si="1"/>
        <v>63826735.100000001</v>
      </c>
      <c r="R8" s="1198">
        <f t="shared" si="1"/>
        <v>63826735.100000001</v>
      </c>
      <c r="S8" s="1197"/>
      <c r="T8" s="1197"/>
      <c r="U8" s="1197"/>
      <c r="V8" s="1197"/>
    </row>
    <row r="9" spans="1:22" s="338" customFormat="1" ht="24.95" customHeight="1">
      <c r="A9" s="293"/>
      <c r="B9" s="293"/>
      <c r="C9" s="295">
        <v>4</v>
      </c>
      <c r="D9" s="295"/>
      <c r="E9" s="295"/>
      <c r="F9" s="294" t="s">
        <v>172</v>
      </c>
      <c r="G9" s="380"/>
      <c r="H9" s="293"/>
      <c r="I9" s="396"/>
      <c r="J9" s="396"/>
      <c r="K9" s="396"/>
      <c r="L9" s="342"/>
      <c r="M9" s="1199">
        <f t="shared" ref="M9:O10" si="2">M10</f>
        <v>0</v>
      </c>
      <c r="N9" s="1199">
        <f t="shared" si="2"/>
        <v>17161055.039999999</v>
      </c>
      <c r="O9" s="1199">
        <f t="shared" si="2"/>
        <v>15696128.99</v>
      </c>
      <c r="P9" s="1200">
        <f t="shared" ref="P9:R10" si="3">P10</f>
        <v>15178232.66</v>
      </c>
      <c r="Q9" s="1199">
        <f t="shared" si="3"/>
        <v>15178232.66</v>
      </c>
      <c r="R9" s="1199">
        <f t="shared" si="3"/>
        <v>15178232.66</v>
      </c>
      <c r="S9" s="398"/>
      <c r="T9" s="398"/>
      <c r="U9" s="1201"/>
      <c r="V9" s="400"/>
    </row>
    <row r="10" spans="1:22" s="338" customFormat="1" ht="24.95" customHeight="1">
      <c r="A10" s="293"/>
      <c r="B10" s="293"/>
      <c r="C10" s="293"/>
      <c r="D10" s="295">
        <v>1</v>
      </c>
      <c r="E10" s="295"/>
      <c r="F10" s="294" t="s">
        <v>447</v>
      </c>
      <c r="G10" s="380"/>
      <c r="H10" s="293"/>
      <c r="I10" s="342"/>
      <c r="J10" s="342"/>
      <c r="K10" s="342"/>
      <c r="L10" s="400"/>
      <c r="M10" s="1202">
        <f t="shared" si="2"/>
        <v>0</v>
      </c>
      <c r="N10" s="1202">
        <f t="shared" si="2"/>
        <v>17161055.039999999</v>
      </c>
      <c r="O10" s="1202">
        <f t="shared" si="2"/>
        <v>15696128.99</v>
      </c>
      <c r="P10" s="1200">
        <f t="shared" si="3"/>
        <v>15178232.66</v>
      </c>
      <c r="Q10" s="1202">
        <f t="shared" si="3"/>
        <v>15178232.66</v>
      </c>
      <c r="R10" s="1202">
        <f t="shared" si="3"/>
        <v>15178232.66</v>
      </c>
      <c r="S10" s="398"/>
      <c r="T10" s="398"/>
      <c r="U10" s="400"/>
      <c r="V10" s="400"/>
    </row>
    <row r="11" spans="1:22" s="338" customFormat="1" ht="57.75" customHeight="1">
      <c r="A11" s="293"/>
      <c r="B11" s="293"/>
      <c r="C11" s="293"/>
      <c r="D11" s="293"/>
      <c r="E11" s="474">
        <v>212</v>
      </c>
      <c r="F11" s="385" t="s">
        <v>1164</v>
      </c>
      <c r="G11" s="384" t="s">
        <v>443</v>
      </c>
      <c r="H11" s="829">
        <v>0</v>
      </c>
      <c r="I11" s="474">
        <v>10</v>
      </c>
      <c r="J11" s="474">
        <v>10</v>
      </c>
      <c r="K11" s="573">
        <v>0</v>
      </c>
      <c r="L11" s="573">
        <f>J11/I11</f>
        <v>1</v>
      </c>
      <c r="M11" s="1190">
        <v>0</v>
      </c>
      <c r="N11" s="1190">
        <v>17161055.039999999</v>
      </c>
      <c r="O11" s="1209">
        <v>15696128.99</v>
      </c>
      <c r="P11" s="1191">
        <v>15178232.66</v>
      </c>
      <c r="Q11" s="1190">
        <v>15178232.66</v>
      </c>
      <c r="R11" s="1190">
        <v>15178232.66</v>
      </c>
      <c r="S11" s="320">
        <v>0</v>
      </c>
      <c r="T11" s="320">
        <f>P11/N11</f>
        <v>0.88445801406858027</v>
      </c>
      <c r="U11" s="320">
        <v>0</v>
      </c>
      <c r="V11" s="320">
        <f>Q11/N11</f>
        <v>0.88445801406858027</v>
      </c>
    </row>
    <row r="12" spans="1:22" s="338" customFormat="1" ht="24.95" customHeight="1">
      <c r="A12" s="293"/>
      <c r="B12" s="293"/>
      <c r="C12" s="293">
        <v>5</v>
      </c>
      <c r="D12" s="293"/>
      <c r="E12" s="293"/>
      <c r="F12" s="301" t="s">
        <v>172</v>
      </c>
      <c r="G12" s="381"/>
      <c r="H12" s="1203"/>
      <c r="I12" s="1197"/>
      <c r="J12" s="1197"/>
      <c r="K12" s="1204"/>
      <c r="L12" s="1204"/>
      <c r="M12" s="1196">
        <f t="shared" ref="M12:O13" si="4">M13</f>
        <v>47677872</v>
      </c>
      <c r="N12" s="1196">
        <f t="shared" si="4"/>
        <v>42867918</v>
      </c>
      <c r="O12" s="1196">
        <f t="shared" si="4"/>
        <v>42867917.43</v>
      </c>
      <c r="P12" s="1196">
        <f t="shared" ref="P12:R13" si="5">P13</f>
        <v>42855280.399999999</v>
      </c>
      <c r="Q12" s="1196">
        <f t="shared" si="5"/>
        <v>42855280.399999999</v>
      </c>
      <c r="R12" s="1196">
        <f t="shared" si="5"/>
        <v>42855280.399999999</v>
      </c>
      <c r="S12" s="1197"/>
      <c r="T12" s="1197"/>
      <c r="U12" s="1197"/>
      <c r="V12" s="1197"/>
    </row>
    <row r="13" spans="1:22" s="338" customFormat="1" ht="24.95" customHeight="1">
      <c r="A13" s="293"/>
      <c r="B13" s="293"/>
      <c r="C13" s="293"/>
      <c r="D13" s="293">
        <v>1</v>
      </c>
      <c r="E13" s="293"/>
      <c r="F13" s="294" t="s">
        <v>447</v>
      </c>
      <c r="G13" s="380"/>
      <c r="H13" s="1205"/>
      <c r="I13" s="342"/>
      <c r="J13" s="342"/>
      <c r="K13" s="342"/>
      <c r="L13" s="342"/>
      <c r="M13" s="1200">
        <f t="shared" si="4"/>
        <v>47677872</v>
      </c>
      <c r="N13" s="1200">
        <f t="shared" si="4"/>
        <v>42867918</v>
      </c>
      <c r="O13" s="1200">
        <f t="shared" si="4"/>
        <v>42867917.43</v>
      </c>
      <c r="P13" s="1200">
        <f t="shared" si="5"/>
        <v>42855280.399999999</v>
      </c>
      <c r="Q13" s="1200">
        <f t="shared" si="5"/>
        <v>42855280.399999999</v>
      </c>
      <c r="R13" s="1200">
        <f t="shared" si="5"/>
        <v>42855280.399999999</v>
      </c>
      <c r="S13" s="398"/>
      <c r="T13" s="398"/>
      <c r="U13" s="1201"/>
      <c r="V13" s="400"/>
    </row>
    <row r="14" spans="1:22" s="338" customFormat="1" ht="60.75" customHeight="1">
      <c r="A14" s="293"/>
      <c r="B14" s="293"/>
      <c r="C14" s="293"/>
      <c r="D14" s="293"/>
      <c r="E14" s="655">
        <v>218</v>
      </c>
      <c r="F14" s="656" t="s">
        <v>1231</v>
      </c>
      <c r="G14" s="669" t="s">
        <v>443</v>
      </c>
      <c r="H14" s="833">
        <v>50</v>
      </c>
      <c r="I14" s="655">
        <v>52</v>
      </c>
      <c r="J14" s="655">
        <v>52</v>
      </c>
      <c r="K14" s="573">
        <f>J14/H14</f>
        <v>1.04</v>
      </c>
      <c r="L14" s="573">
        <f>J14/I14</f>
        <v>1</v>
      </c>
      <c r="M14" s="1190">
        <v>47677872</v>
      </c>
      <c r="N14" s="1190">
        <v>42867918</v>
      </c>
      <c r="O14" s="1209">
        <v>42867917.43</v>
      </c>
      <c r="P14" s="1191">
        <v>42855280.399999999</v>
      </c>
      <c r="Q14" s="1190">
        <v>42855280.399999999</v>
      </c>
      <c r="R14" s="1190">
        <v>42855280.399999999</v>
      </c>
      <c r="S14" s="320">
        <f>P14/M14</f>
        <v>0.89885052755710237</v>
      </c>
      <c r="T14" s="320">
        <f>P14/N14</f>
        <v>0.99970519678609071</v>
      </c>
      <c r="U14" s="320">
        <f>Q14/M14</f>
        <v>0.89885052755710237</v>
      </c>
      <c r="V14" s="320">
        <f>Q14/N14</f>
        <v>0.99970519678609071</v>
      </c>
    </row>
    <row r="15" spans="1:22" s="338" customFormat="1" ht="24.95" customHeight="1">
      <c r="A15" s="293"/>
      <c r="B15" s="293"/>
      <c r="C15" s="293">
        <v>6</v>
      </c>
      <c r="D15" s="293"/>
      <c r="E15" s="293"/>
      <c r="F15" s="294" t="s">
        <v>173</v>
      </c>
      <c r="G15" s="380"/>
      <c r="H15" s="1205"/>
      <c r="I15" s="342"/>
      <c r="J15" s="342"/>
      <c r="K15" s="342"/>
      <c r="L15" s="342"/>
      <c r="M15" s="1200">
        <f t="shared" ref="M15:R15" si="6">M16</f>
        <v>6000000</v>
      </c>
      <c r="N15" s="1200">
        <f t="shared" si="6"/>
        <v>5898827</v>
      </c>
      <c r="O15" s="1200">
        <f t="shared" si="6"/>
        <v>5801965.9699999997</v>
      </c>
      <c r="P15" s="1200">
        <f t="shared" si="6"/>
        <v>5793222.04</v>
      </c>
      <c r="Q15" s="1200">
        <f t="shared" si="6"/>
        <v>5793222.04</v>
      </c>
      <c r="R15" s="1200">
        <f t="shared" si="6"/>
        <v>5793222.04</v>
      </c>
      <c r="S15" s="398"/>
      <c r="T15" s="398"/>
      <c r="U15" s="1201"/>
      <c r="V15" s="400"/>
    </row>
    <row r="16" spans="1:22" s="338" customFormat="1" ht="24.95" customHeight="1">
      <c r="A16" s="293"/>
      <c r="B16" s="293"/>
      <c r="C16" s="293"/>
      <c r="D16" s="293">
        <v>9</v>
      </c>
      <c r="E16" s="293"/>
      <c r="F16" s="294" t="s">
        <v>456</v>
      </c>
      <c r="G16" s="380"/>
      <c r="H16" s="1205"/>
      <c r="I16" s="342"/>
      <c r="J16" s="342"/>
      <c r="K16" s="342"/>
      <c r="L16" s="342"/>
      <c r="M16" s="1200">
        <f t="shared" ref="M16:R16" si="7">SUBTOTAL(9,M17:M18)</f>
        <v>6000000</v>
      </c>
      <c r="N16" s="1200">
        <f t="shared" si="7"/>
        <v>5898827</v>
      </c>
      <c r="O16" s="1200">
        <f t="shared" si="7"/>
        <v>5801965.9699999997</v>
      </c>
      <c r="P16" s="1200">
        <f t="shared" si="7"/>
        <v>5793222.04</v>
      </c>
      <c r="Q16" s="1200">
        <f t="shared" si="7"/>
        <v>5793222.04</v>
      </c>
      <c r="R16" s="1200">
        <f t="shared" si="7"/>
        <v>5793222.04</v>
      </c>
      <c r="S16" s="398"/>
      <c r="T16" s="398"/>
      <c r="U16" s="1201"/>
      <c r="V16" s="400"/>
    </row>
    <row r="17" spans="1:22" s="338" customFormat="1" ht="53.25" customHeight="1">
      <c r="A17" s="293"/>
      <c r="B17" s="293"/>
      <c r="C17" s="293"/>
      <c r="D17" s="293"/>
      <c r="E17" s="655">
        <v>227</v>
      </c>
      <c r="F17" s="656" t="s">
        <v>458</v>
      </c>
      <c r="G17" s="669" t="s">
        <v>443</v>
      </c>
      <c r="H17" s="833">
        <v>1</v>
      </c>
      <c r="I17" s="655">
        <v>1</v>
      </c>
      <c r="J17" s="655">
        <v>1</v>
      </c>
      <c r="K17" s="573">
        <f>J17/H17</f>
        <v>1</v>
      </c>
      <c r="L17" s="573">
        <f>J17/I17</f>
        <v>1</v>
      </c>
      <c r="M17" s="1190">
        <v>3000000</v>
      </c>
      <c r="N17" s="1190">
        <v>3000000</v>
      </c>
      <c r="O17" s="1209">
        <v>2903139.84</v>
      </c>
      <c r="P17" s="1191">
        <v>2903133.89</v>
      </c>
      <c r="Q17" s="1190">
        <v>2903133.89</v>
      </c>
      <c r="R17" s="1190">
        <v>2903133.89</v>
      </c>
      <c r="S17" s="320">
        <f>P17/M17</f>
        <v>0.96771129666666666</v>
      </c>
      <c r="T17" s="320">
        <f>P17/N17</f>
        <v>0.96771129666666666</v>
      </c>
      <c r="U17" s="320">
        <f>Q17/M17</f>
        <v>0.96771129666666666</v>
      </c>
      <c r="V17" s="320">
        <f>Q17/N17</f>
        <v>0.96771129666666666</v>
      </c>
    </row>
    <row r="18" spans="1:22" s="338" customFormat="1" ht="63" customHeight="1">
      <c r="A18" s="293"/>
      <c r="B18" s="293"/>
      <c r="C18" s="293"/>
      <c r="D18" s="293"/>
      <c r="E18" s="655">
        <v>228</v>
      </c>
      <c r="F18" s="656" t="s">
        <v>1101</v>
      </c>
      <c r="G18" s="669" t="s">
        <v>443</v>
      </c>
      <c r="H18" s="833">
        <v>5</v>
      </c>
      <c r="I18" s="655">
        <v>5</v>
      </c>
      <c r="J18" s="655">
        <v>5</v>
      </c>
      <c r="K18" s="573">
        <f>J18/H18</f>
        <v>1</v>
      </c>
      <c r="L18" s="573">
        <f>J18/I18</f>
        <v>1</v>
      </c>
      <c r="M18" s="1192">
        <v>3000000</v>
      </c>
      <c r="N18" s="1192">
        <v>2898827</v>
      </c>
      <c r="O18" s="1209">
        <v>2898826.13</v>
      </c>
      <c r="P18" s="1192">
        <v>2890088.15</v>
      </c>
      <c r="Q18" s="1192">
        <v>2890088.15</v>
      </c>
      <c r="R18" s="1192">
        <v>2890088.15</v>
      </c>
      <c r="S18" s="320">
        <f>P18/M18</f>
        <v>0.96336271666666662</v>
      </c>
      <c r="T18" s="320">
        <f>P18/N18</f>
        <v>0.99698538408811566</v>
      </c>
      <c r="U18" s="320">
        <f>Q18/M18</f>
        <v>0.96336271666666662</v>
      </c>
      <c r="V18" s="320">
        <f>Q18/N18</f>
        <v>0.99698538408811566</v>
      </c>
    </row>
    <row r="19" spans="1:22" s="654" customFormat="1" ht="39.950000000000003" customHeight="1">
      <c r="A19" s="312">
        <v>4</v>
      </c>
      <c r="B19" s="312"/>
      <c r="C19" s="312"/>
      <c r="D19" s="312"/>
      <c r="E19" s="312"/>
      <c r="F19" s="314" t="s">
        <v>490</v>
      </c>
      <c r="G19" s="665"/>
      <c r="H19" s="1206"/>
      <c r="I19" s="339"/>
      <c r="J19" s="339"/>
      <c r="K19" s="339"/>
      <c r="L19" s="339"/>
      <c r="M19" s="1200">
        <f t="shared" ref="M19:R19" si="8">M20</f>
        <v>92560144</v>
      </c>
      <c r="N19" s="1200">
        <f t="shared" si="8"/>
        <v>80053164.960000008</v>
      </c>
      <c r="O19" s="1200">
        <f t="shared" si="8"/>
        <v>77541045.469999999</v>
      </c>
      <c r="P19" s="1200">
        <f t="shared" si="8"/>
        <v>74332320.099999994</v>
      </c>
      <c r="Q19" s="1200">
        <f t="shared" si="8"/>
        <v>74332320.099999994</v>
      </c>
      <c r="R19" s="1200">
        <f t="shared" si="8"/>
        <v>74332320.099999994</v>
      </c>
      <c r="S19" s="340"/>
      <c r="T19" s="340"/>
      <c r="U19" s="334"/>
      <c r="V19" s="341"/>
    </row>
    <row r="20" spans="1:22" s="338" customFormat="1" ht="24.95" customHeight="1">
      <c r="A20" s="293"/>
      <c r="B20" s="293">
        <v>2</v>
      </c>
      <c r="C20" s="293"/>
      <c r="D20" s="293"/>
      <c r="E20" s="293"/>
      <c r="F20" s="294" t="s">
        <v>169</v>
      </c>
      <c r="G20" s="380"/>
      <c r="H20" s="1205"/>
      <c r="I20" s="342"/>
      <c r="J20" s="342"/>
      <c r="K20" s="342"/>
      <c r="L20" s="342"/>
      <c r="M20" s="1200">
        <f t="shared" ref="M20:R20" si="9">M21+M27</f>
        <v>92560144</v>
      </c>
      <c r="N20" s="1200">
        <f t="shared" si="9"/>
        <v>80053164.960000008</v>
      </c>
      <c r="O20" s="1200">
        <f t="shared" si="9"/>
        <v>77541045.469999999</v>
      </c>
      <c r="P20" s="1200">
        <f t="shared" si="9"/>
        <v>74332320.099999994</v>
      </c>
      <c r="Q20" s="1200">
        <f t="shared" si="9"/>
        <v>74332320.099999994</v>
      </c>
      <c r="R20" s="1200">
        <f t="shared" si="9"/>
        <v>74332320.099999994</v>
      </c>
      <c r="S20" s="398"/>
      <c r="T20" s="398"/>
      <c r="U20" s="1201"/>
      <c r="V20" s="400"/>
    </row>
    <row r="21" spans="1:22" s="338" customFormat="1" ht="24.95" customHeight="1">
      <c r="A21" s="293"/>
      <c r="B21" s="293"/>
      <c r="C21" s="293">
        <v>1</v>
      </c>
      <c r="D21" s="293"/>
      <c r="E21" s="293"/>
      <c r="F21" s="294" t="s">
        <v>170</v>
      </c>
      <c r="G21" s="380"/>
      <c r="H21" s="1205"/>
      <c r="I21" s="342"/>
      <c r="J21" s="342"/>
      <c r="K21" s="342"/>
      <c r="L21" s="342"/>
      <c r="M21" s="1200">
        <f t="shared" ref="M21:R21" si="10">M22</f>
        <v>2500008</v>
      </c>
      <c r="N21" s="1200">
        <f t="shared" si="10"/>
        <v>7839721.6799999997</v>
      </c>
      <c r="O21" s="1200">
        <f t="shared" si="10"/>
        <v>7608557.7999999989</v>
      </c>
      <c r="P21" s="1200">
        <f t="shared" si="10"/>
        <v>7560179.1999999993</v>
      </c>
      <c r="Q21" s="1200">
        <f t="shared" si="10"/>
        <v>7560179.1999999993</v>
      </c>
      <c r="R21" s="1200">
        <f t="shared" si="10"/>
        <v>7560179.1999999993</v>
      </c>
      <c r="S21" s="398"/>
      <c r="T21" s="398"/>
      <c r="U21" s="1201"/>
      <c r="V21" s="400"/>
    </row>
    <row r="22" spans="1:22" s="338" customFormat="1" ht="39.950000000000003" customHeight="1">
      <c r="A22" s="293"/>
      <c r="B22" s="293"/>
      <c r="C22" s="293"/>
      <c r="D22" s="293">
        <v>3</v>
      </c>
      <c r="E22" s="293"/>
      <c r="F22" s="294" t="s">
        <v>1091</v>
      </c>
      <c r="G22" s="380"/>
      <c r="H22" s="1205"/>
      <c r="I22" s="342"/>
      <c r="J22" s="342"/>
      <c r="K22" s="342"/>
      <c r="L22" s="342"/>
      <c r="M22" s="1200">
        <f t="shared" ref="M22:R22" si="11">SUBTOTAL(9,M23:M26)</f>
        <v>2500008</v>
      </c>
      <c r="N22" s="1200">
        <f t="shared" si="11"/>
        <v>7839721.6799999997</v>
      </c>
      <c r="O22" s="1200">
        <f t="shared" si="11"/>
        <v>7608557.7999999989</v>
      </c>
      <c r="P22" s="1200">
        <f t="shared" si="11"/>
        <v>7560179.1999999993</v>
      </c>
      <c r="Q22" s="1200">
        <f t="shared" si="11"/>
        <v>7560179.1999999993</v>
      </c>
      <c r="R22" s="1200">
        <f t="shared" si="11"/>
        <v>7560179.1999999993</v>
      </c>
      <c r="S22" s="398"/>
      <c r="T22" s="398"/>
      <c r="U22" s="1201"/>
      <c r="V22" s="400"/>
    </row>
    <row r="23" spans="1:22" s="338" customFormat="1" ht="39.950000000000003" customHeight="1">
      <c r="A23" s="657"/>
      <c r="B23" s="657"/>
      <c r="C23" s="657"/>
      <c r="D23" s="657"/>
      <c r="E23" s="658">
        <v>204</v>
      </c>
      <c r="F23" s="659" t="s">
        <v>1232</v>
      </c>
      <c r="G23" s="670" t="s">
        <v>1107</v>
      </c>
      <c r="H23" s="1207">
        <v>0</v>
      </c>
      <c r="I23" s="831">
        <v>0.45</v>
      </c>
      <c r="J23" s="831">
        <v>0.45100000000000001</v>
      </c>
      <c r="K23" s="579">
        <v>0</v>
      </c>
      <c r="L23" s="579">
        <f>J23/I23</f>
        <v>1.0022222222222221</v>
      </c>
      <c r="M23" s="1193">
        <v>0</v>
      </c>
      <c r="N23" s="1193">
        <v>3543707</v>
      </c>
      <c r="O23" s="1210">
        <v>3314054.13</v>
      </c>
      <c r="P23" s="1194">
        <v>3312766.99</v>
      </c>
      <c r="Q23" s="1193">
        <v>3312766.99</v>
      </c>
      <c r="R23" s="1193">
        <v>3312766.99</v>
      </c>
      <c r="S23" s="333">
        <v>0</v>
      </c>
      <c r="T23" s="333">
        <f>P23/N23</f>
        <v>0.93483095244612502</v>
      </c>
      <c r="U23" s="333">
        <v>0</v>
      </c>
      <c r="V23" s="333">
        <f>Q23/N23</f>
        <v>0.93483095244612502</v>
      </c>
    </row>
    <row r="24" spans="1:22" s="338" customFormat="1" ht="24.95" customHeight="1">
      <c r="A24" s="293"/>
      <c r="B24" s="293"/>
      <c r="C24" s="293"/>
      <c r="D24" s="293"/>
      <c r="E24" s="655">
        <v>205</v>
      </c>
      <c r="F24" s="656" t="s">
        <v>1125</v>
      </c>
      <c r="G24" s="669" t="s">
        <v>502</v>
      </c>
      <c r="H24" s="833">
        <v>2500</v>
      </c>
      <c r="I24" s="830">
        <v>5316.53</v>
      </c>
      <c r="J24" s="830">
        <v>5316.53</v>
      </c>
      <c r="K24" s="573">
        <f>J24/H24</f>
        <v>2.1266119999999997</v>
      </c>
      <c r="L24" s="573">
        <f>J24/I24</f>
        <v>1</v>
      </c>
      <c r="M24" s="1190">
        <v>2500008</v>
      </c>
      <c r="N24" s="1190">
        <v>2735838.84</v>
      </c>
      <c r="O24" s="1209">
        <v>2735838.6799999997</v>
      </c>
      <c r="P24" s="1191">
        <v>2735838.59</v>
      </c>
      <c r="Q24" s="1190">
        <v>2735838.59</v>
      </c>
      <c r="R24" s="1190">
        <v>2735838.59</v>
      </c>
      <c r="S24" s="320">
        <f>P24/M24</f>
        <v>1.0943319341378106</v>
      </c>
      <c r="T24" s="320">
        <f>P24/N24</f>
        <v>0.99999990862034838</v>
      </c>
      <c r="U24" s="320">
        <f>Q24/M24</f>
        <v>1.0943319341378106</v>
      </c>
      <c r="V24" s="320">
        <f>Q24/N24</f>
        <v>0.99999990862034838</v>
      </c>
    </row>
    <row r="25" spans="1:22" s="338" customFormat="1" ht="39.950000000000003" customHeight="1">
      <c r="A25" s="293"/>
      <c r="B25" s="293"/>
      <c r="C25" s="293"/>
      <c r="D25" s="293"/>
      <c r="E25" s="655">
        <v>206</v>
      </c>
      <c r="F25" s="656" t="s">
        <v>503</v>
      </c>
      <c r="G25" s="669" t="s">
        <v>1107</v>
      </c>
      <c r="H25" s="833">
        <v>0</v>
      </c>
      <c r="I25" s="830">
        <v>0.05</v>
      </c>
      <c r="J25" s="830">
        <v>0.05</v>
      </c>
      <c r="K25" s="573">
        <v>0</v>
      </c>
      <c r="L25" s="573">
        <f>J25/I25</f>
        <v>1</v>
      </c>
      <c r="M25" s="1190">
        <v>0</v>
      </c>
      <c r="N25" s="1190">
        <v>360175.84</v>
      </c>
      <c r="O25" s="1209">
        <v>360175.84</v>
      </c>
      <c r="P25" s="1191">
        <v>313084.46999999997</v>
      </c>
      <c r="Q25" s="1190">
        <v>313084.46999999997</v>
      </c>
      <c r="R25" s="1190">
        <v>313084.46999999997</v>
      </c>
      <c r="S25" s="320">
        <v>0</v>
      </c>
      <c r="T25" s="320">
        <f>P25/N25</f>
        <v>0.86925450080160827</v>
      </c>
      <c r="U25" s="320">
        <v>0</v>
      </c>
      <c r="V25" s="320">
        <f>Q25/N25</f>
        <v>0.86925450080160827</v>
      </c>
    </row>
    <row r="26" spans="1:22" s="338" customFormat="1" ht="39.950000000000003" customHeight="1">
      <c r="A26" s="293"/>
      <c r="B26" s="293"/>
      <c r="C26" s="293"/>
      <c r="D26" s="293"/>
      <c r="E26" s="655">
        <v>207</v>
      </c>
      <c r="F26" s="656" t="s">
        <v>1233</v>
      </c>
      <c r="G26" s="669" t="s">
        <v>1234</v>
      </c>
      <c r="H26" s="833">
        <v>0</v>
      </c>
      <c r="I26" s="833">
        <v>1</v>
      </c>
      <c r="J26" s="833">
        <v>1</v>
      </c>
      <c r="K26" s="573">
        <v>0</v>
      </c>
      <c r="L26" s="573">
        <f>J26/I26</f>
        <v>1</v>
      </c>
      <c r="M26" s="1190">
        <v>0</v>
      </c>
      <c r="N26" s="1190">
        <v>1200000</v>
      </c>
      <c r="O26" s="1209">
        <v>1198489.1499999999</v>
      </c>
      <c r="P26" s="1190">
        <v>1198489.1499999999</v>
      </c>
      <c r="Q26" s="1190">
        <v>1198489.1499999999</v>
      </c>
      <c r="R26" s="1190">
        <v>1198489.1499999999</v>
      </c>
      <c r="S26" s="320">
        <v>0</v>
      </c>
      <c r="T26" s="320">
        <f>P26/N26</f>
        <v>0.99874095833333321</v>
      </c>
      <c r="U26" s="320">
        <v>0</v>
      </c>
      <c r="V26" s="320">
        <f>Q26/N26</f>
        <v>0.99874095833333321</v>
      </c>
    </row>
    <row r="27" spans="1:22" s="654" customFormat="1" ht="24.95" customHeight="1">
      <c r="A27" s="312"/>
      <c r="B27" s="312"/>
      <c r="C27" s="312">
        <v>2</v>
      </c>
      <c r="D27" s="312"/>
      <c r="E27" s="312"/>
      <c r="F27" s="314" t="s">
        <v>262</v>
      </c>
      <c r="G27" s="665"/>
      <c r="H27" s="1206"/>
      <c r="I27" s="339"/>
      <c r="J27" s="339"/>
      <c r="K27" s="339"/>
      <c r="L27" s="339"/>
      <c r="M27" s="1200">
        <f>M28+M36</f>
        <v>90060136</v>
      </c>
      <c r="N27" s="1200">
        <f t="shared" ref="N27:O27" si="12">N28+N36</f>
        <v>72213443.280000001</v>
      </c>
      <c r="O27" s="1200">
        <f t="shared" si="12"/>
        <v>69932487.670000002</v>
      </c>
      <c r="P27" s="1200">
        <f>P28+P36</f>
        <v>66772140.899999991</v>
      </c>
      <c r="Q27" s="1200">
        <f>Q28+Q36</f>
        <v>66772140.899999991</v>
      </c>
      <c r="R27" s="1200">
        <f>R28+R36</f>
        <v>66772140.899999991</v>
      </c>
      <c r="S27" s="340"/>
      <c r="T27" s="340"/>
      <c r="U27" s="334"/>
      <c r="V27" s="341"/>
    </row>
    <row r="28" spans="1:22" s="338" customFormat="1" ht="24.95" customHeight="1">
      <c r="A28" s="293"/>
      <c r="B28" s="293"/>
      <c r="C28" s="293"/>
      <c r="D28" s="293">
        <v>1</v>
      </c>
      <c r="E28" s="293"/>
      <c r="F28" s="294" t="s">
        <v>508</v>
      </c>
      <c r="G28" s="380"/>
      <c r="H28" s="1205"/>
      <c r="I28" s="342"/>
      <c r="J28" s="342"/>
      <c r="K28" s="342"/>
      <c r="L28" s="342"/>
      <c r="M28" s="1200">
        <f>SUBTOTAL(9,M29:M35)</f>
        <v>79803085</v>
      </c>
      <c r="N28" s="1200">
        <f t="shared" ref="N28:O28" si="13">SUBTOTAL(9,N29:N35)</f>
        <v>61956392.280000001</v>
      </c>
      <c r="O28" s="1200">
        <f t="shared" si="13"/>
        <v>60474764.549999997</v>
      </c>
      <c r="P28" s="1200">
        <f>SUBTOTAL(9,P29:P35)</f>
        <v>60317961.50999999</v>
      </c>
      <c r="Q28" s="1200">
        <f>SUBTOTAL(9,Q29:Q35)</f>
        <v>60317961.50999999</v>
      </c>
      <c r="R28" s="1200">
        <f>SUBTOTAL(9,R29:R35)</f>
        <v>60317961.50999999</v>
      </c>
      <c r="S28" s="398"/>
      <c r="T28" s="398"/>
      <c r="U28" s="1201"/>
      <c r="V28" s="400"/>
    </row>
    <row r="29" spans="1:22" s="338" customFormat="1" ht="39.950000000000003" customHeight="1">
      <c r="A29" s="293"/>
      <c r="B29" s="293"/>
      <c r="C29" s="293"/>
      <c r="D29" s="293"/>
      <c r="E29" s="655">
        <v>212</v>
      </c>
      <c r="F29" s="656" t="s">
        <v>1235</v>
      </c>
      <c r="G29" s="669" t="s">
        <v>1110</v>
      </c>
      <c r="H29" s="833">
        <v>1000</v>
      </c>
      <c r="I29" s="833">
        <v>1000</v>
      </c>
      <c r="J29" s="832">
        <v>1057.1199999999999</v>
      </c>
      <c r="K29" s="573">
        <f t="shared" ref="K29:K35" si="14">J29/H29</f>
        <v>1.0571199999999998</v>
      </c>
      <c r="L29" s="573">
        <f t="shared" ref="L29:L35" si="15">J29/I29</f>
        <v>1.0571199999999998</v>
      </c>
      <c r="M29" s="1190">
        <v>2000000</v>
      </c>
      <c r="N29" s="1190">
        <v>2000000</v>
      </c>
      <c r="O29" s="1190">
        <v>2000000</v>
      </c>
      <c r="P29" s="1191">
        <v>1999999.97</v>
      </c>
      <c r="Q29" s="1190">
        <v>1999999.97</v>
      </c>
      <c r="R29" s="1190">
        <v>1999999.97</v>
      </c>
      <c r="S29" s="320">
        <f>P29/M29</f>
        <v>0.99999998499999998</v>
      </c>
      <c r="T29" s="320">
        <f t="shared" ref="T29:T35" si="16">P29/N29</f>
        <v>0.99999998499999998</v>
      </c>
      <c r="U29" s="320">
        <f>Q29/M29</f>
        <v>0.99999998499999998</v>
      </c>
      <c r="V29" s="320">
        <f t="shared" ref="V29:V35" si="17">Q29/N29</f>
        <v>0.99999998499999998</v>
      </c>
    </row>
    <row r="30" spans="1:22" s="338" customFormat="1" ht="39.950000000000003" customHeight="1">
      <c r="A30" s="293"/>
      <c r="B30" s="293"/>
      <c r="C30" s="293"/>
      <c r="D30" s="293"/>
      <c r="E30" s="655">
        <v>213</v>
      </c>
      <c r="F30" s="656" t="s">
        <v>1236</v>
      </c>
      <c r="G30" s="669" t="s">
        <v>443</v>
      </c>
      <c r="H30" s="833">
        <v>4</v>
      </c>
      <c r="I30" s="833">
        <v>5</v>
      </c>
      <c r="J30" s="833">
        <v>5</v>
      </c>
      <c r="K30" s="573">
        <f t="shared" si="14"/>
        <v>1.25</v>
      </c>
      <c r="L30" s="573">
        <f t="shared" si="15"/>
        <v>1</v>
      </c>
      <c r="M30" s="1190">
        <v>27500000</v>
      </c>
      <c r="N30" s="1190">
        <v>35300000</v>
      </c>
      <c r="O30" s="1190">
        <v>35299999.5</v>
      </c>
      <c r="P30" s="1191">
        <v>35294589.689999998</v>
      </c>
      <c r="Q30" s="1190">
        <v>35294589.689999998</v>
      </c>
      <c r="R30" s="1190">
        <v>35294589.689999998</v>
      </c>
      <c r="S30" s="320">
        <f>P30/M30</f>
        <v>1.283439625090909</v>
      </c>
      <c r="T30" s="320">
        <f t="shared" si="16"/>
        <v>0.99984673342776198</v>
      </c>
      <c r="U30" s="320">
        <f>Q30/M30</f>
        <v>1.283439625090909</v>
      </c>
      <c r="V30" s="320">
        <f t="shared" si="17"/>
        <v>0.99984673342776198</v>
      </c>
    </row>
    <row r="31" spans="1:22" s="338" customFormat="1" ht="39.950000000000003" customHeight="1">
      <c r="A31" s="293"/>
      <c r="B31" s="293"/>
      <c r="C31" s="293"/>
      <c r="D31" s="293"/>
      <c r="E31" s="655">
        <v>214</v>
      </c>
      <c r="F31" s="656" t="s">
        <v>1237</v>
      </c>
      <c r="G31" s="669" t="s">
        <v>443</v>
      </c>
      <c r="H31" s="833">
        <v>0</v>
      </c>
      <c r="I31" s="833">
        <v>1</v>
      </c>
      <c r="J31" s="833">
        <v>1</v>
      </c>
      <c r="K31" s="573">
        <v>0</v>
      </c>
      <c r="L31" s="573">
        <f t="shared" si="15"/>
        <v>1</v>
      </c>
      <c r="M31" s="1190">
        <v>0</v>
      </c>
      <c r="N31" s="1190">
        <v>1800000</v>
      </c>
      <c r="O31" s="1209">
        <v>1713288.48</v>
      </c>
      <c r="P31" s="1191">
        <v>1713288.43</v>
      </c>
      <c r="Q31" s="1190">
        <v>1713288.43</v>
      </c>
      <c r="R31" s="1190">
        <v>1713288.43</v>
      </c>
      <c r="S31" s="320">
        <v>0</v>
      </c>
      <c r="T31" s="320">
        <f t="shared" si="16"/>
        <v>0.95182690555555549</v>
      </c>
      <c r="U31" s="320">
        <v>0</v>
      </c>
      <c r="V31" s="320">
        <f t="shared" si="17"/>
        <v>0.95182690555555549</v>
      </c>
    </row>
    <row r="32" spans="1:22" s="338" customFormat="1" ht="39.950000000000003" customHeight="1">
      <c r="A32" s="293"/>
      <c r="B32" s="293"/>
      <c r="C32" s="293"/>
      <c r="D32" s="293"/>
      <c r="E32" s="655">
        <v>215</v>
      </c>
      <c r="F32" s="656" t="s">
        <v>513</v>
      </c>
      <c r="G32" s="669" t="s">
        <v>443</v>
      </c>
      <c r="H32" s="833">
        <v>0</v>
      </c>
      <c r="I32" s="833">
        <v>1</v>
      </c>
      <c r="J32" s="833">
        <v>1</v>
      </c>
      <c r="K32" s="573">
        <v>0</v>
      </c>
      <c r="L32" s="573">
        <f t="shared" si="15"/>
        <v>1</v>
      </c>
      <c r="M32" s="1190">
        <v>0</v>
      </c>
      <c r="N32" s="1190">
        <v>824760</v>
      </c>
      <c r="O32" s="1190">
        <v>824759.9</v>
      </c>
      <c r="P32" s="1191">
        <v>726382.47</v>
      </c>
      <c r="Q32" s="1190">
        <v>726382.47</v>
      </c>
      <c r="R32" s="1190">
        <v>726382.47</v>
      </c>
      <c r="S32" s="320">
        <v>0</v>
      </c>
      <c r="T32" s="320">
        <f t="shared" si="16"/>
        <v>0.88071980939909789</v>
      </c>
      <c r="U32" s="320">
        <v>0</v>
      </c>
      <c r="V32" s="320">
        <f t="shared" si="17"/>
        <v>0.88071980939909789</v>
      </c>
    </row>
    <row r="33" spans="1:23" s="338" customFormat="1" ht="39.950000000000003" customHeight="1">
      <c r="A33" s="293"/>
      <c r="B33" s="293"/>
      <c r="C33" s="293"/>
      <c r="D33" s="293"/>
      <c r="E33" s="655">
        <v>216</v>
      </c>
      <c r="F33" s="656" t="s">
        <v>1238</v>
      </c>
      <c r="G33" s="669" t="s">
        <v>1110</v>
      </c>
      <c r="H33" s="833">
        <v>0</v>
      </c>
      <c r="I33" s="833">
        <v>1050</v>
      </c>
      <c r="J33" s="832">
        <v>1080</v>
      </c>
      <c r="K33" s="573">
        <v>0</v>
      </c>
      <c r="L33" s="573">
        <f t="shared" si="15"/>
        <v>1.0285714285714285</v>
      </c>
      <c r="M33" s="1190">
        <v>0</v>
      </c>
      <c r="N33" s="1190">
        <v>2161055.04</v>
      </c>
      <c r="O33" s="1209">
        <v>1961433.47</v>
      </c>
      <c r="P33" s="1191">
        <v>1961433.47</v>
      </c>
      <c r="Q33" s="1190">
        <v>1961433.47</v>
      </c>
      <c r="R33" s="1190">
        <v>1961433.47</v>
      </c>
      <c r="S33" s="320">
        <v>0</v>
      </c>
      <c r="T33" s="320">
        <f t="shared" si="16"/>
        <v>0.90762772520592527</v>
      </c>
      <c r="U33" s="320">
        <v>0</v>
      </c>
      <c r="V33" s="320">
        <f t="shared" si="17"/>
        <v>0.90762772520592527</v>
      </c>
    </row>
    <row r="34" spans="1:23" s="338" customFormat="1" ht="39.950000000000003" customHeight="1">
      <c r="A34" s="293"/>
      <c r="B34" s="293"/>
      <c r="C34" s="293"/>
      <c r="D34" s="293"/>
      <c r="E34" s="655">
        <v>218</v>
      </c>
      <c r="F34" s="656" t="s">
        <v>516</v>
      </c>
      <c r="G34" s="669" t="s">
        <v>1110</v>
      </c>
      <c r="H34" s="833">
        <v>0</v>
      </c>
      <c r="I34" s="832">
        <v>11576.58</v>
      </c>
      <c r="J34" s="832">
        <v>11576.58</v>
      </c>
      <c r="K34" s="573">
        <v>0</v>
      </c>
      <c r="L34" s="573">
        <f t="shared" si="15"/>
        <v>1</v>
      </c>
      <c r="M34" s="1190">
        <v>0</v>
      </c>
      <c r="N34" s="1190">
        <v>11880577.1</v>
      </c>
      <c r="O34" s="1209">
        <v>11215137.059999999</v>
      </c>
      <c r="P34" s="1191">
        <v>11215137.059999999</v>
      </c>
      <c r="Q34" s="1190">
        <v>11215137.059999999</v>
      </c>
      <c r="R34" s="1190">
        <v>11215137.059999999</v>
      </c>
      <c r="S34" s="320">
        <v>0</v>
      </c>
      <c r="T34" s="320">
        <f t="shared" si="16"/>
        <v>0.94398924947846174</v>
      </c>
      <c r="U34" s="320">
        <v>0</v>
      </c>
      <c r="V34" s="320">
        <f t="shared" si="17"/>
        <v>0.94398924947846174</v>
      </c>
    </row>
    <row r="35" spans="1:23" s="338" customFormat="1" ht="39.950000000000003" customHeight="1">
      <c r="A35" s="293"/>
      <c r="B35" s="293"/>
      <c r="C35" s="293"/>
      <c r="D35" s="293"/>
      <c r="E35" s="655">
        <v>219</v>
      </c>
      <c r="F35" s="656" t="s">
        <v>1239</v>
      </c>
      <c r="G35" s="669" t="s">
        <v>518</v>
      </c>
      <c r="H35" s="833">
        <v>1</v>
      </c>
      <c r="I35" s="833">
        <v>5</v>
      </c>
      <c r="J35" s="833">
        <v>5</v>
      </c>
      <c r="K35" s="573">
        <f t="shared" si="14"/>
        <v>5</v>
      </c>
      <c r="L35" s="573">
        <f t="shared" si="15"/>
        <v>1</v>
      </c>
      <c r="M35" s="1190">
        <v>50303085</v>
      </c>
      <c r="N35" s="1190">
        <v>7990000.1399999997</v>
      </c>
      <c r="O35" s="1209">
        <v>7460146.1399999997</v>
      </c>
      <c r="P35" s="1191">
        <v>7407130.4199999999</v>
      </c>
      <c r="Q35" s="1190">
        <v>7407130.4199999999</v>
      </c>
      <c r="R35" s="1190">
        <v>7407130.4199999999</v>
      </c>
      <c r="S35" s="320">
        <f>P35/M35</f>
        <v>0.14725002293596903</v>
      </c>
      <c r="T35" s="320">
        <f t="shared" si="16"/>
        <v>0.92705009890024859</v>
      </c>
      <c r="U35" s="320">
        <f>Q35/M35</f>
        <v>0.14725002293596903</v>
      </c>
      <c r="V35" s="320">
        <f t="shared" si="17"/>
        <v>0.92705009890024859</v>
      </c>
    </row>
    <row r="36" spans="1:23" s="338" customFormat="1" ht="24.95" customHeight="1">
      <c r="A36" s="293"/>
      <c r="B36" s="293"/>
      <c r="C36" s="293"/>
      <c r="D36" s="293">
        <v>3</v>
      </c>
      <c r="E36" s="293"/>
      <c r="F36" s="294" t="s">
        <v>1102</v>
      </c>
      <c r="G36" s="380"/>
      <c r="H36" s="1205"/>
      <c r="I36" s="342"/>
      <c r="J36" s="342"/>
      <c r="K36" s="342"/>
      <c r="L36" s="342"/>
      <c r="M36" s="1200">
        <f>SUBTOTAL(9,M37:M38)</f>
        <v>10257051</v>
      </c>
      <c r="N36" s="1200">
        <f t="shared" ref="N36:O36" si="18">SUBTOTAL(9,N37:N38)</f>
        <v>10257051</v>
      </c>
      <c r="O36" s="1200">
        <f t="shared" si="18"/>
        <v>9457723.120000001</v>
      </c>
      <c r="P36" s="1200">
        <f>SUBTOTAL(9,P37:P38)</f>
        <v>6454179.3900000006</v>
      </c>
      <c r="Q36" s="1200">
        <f>SUBTOTAL(9,Q37:Q38)</f>
        <v>6454179.3900000006</v>
      </c>
      <c r="R36" s="1200">
        <f>SUBTOTAL(9,R37:R38)</f>
        <v>6454179.3900000006</v>
      </c>
      <c r="S36" s="398"/>
      <c r="T36" s="398"/>
      <c r="U36" s="1201"/>
      <c r="V36" s="400"/>
    </row>
    <row r="37" spans="1:23" s="338" customFormat="1" ht="39.950000000000003" customHeight="1">
      <c r="A37" s="293"/>
      <c r="B37" s="293"/>
      <c r="C37" s="293"/>
      <c r="D37" s="293"/>
      <c r="E37" s="655">
        <v>221</v>
      </c>
      <c r="F37" s="656" t="s">
        <v>1240</v>
      </c>
      <c r="G37" s="669" t="s">
        <v>502</v>
      </c>
      <c r="H37" s="833">
        <v>1300</v>
      </c>
      <c r="I37" s="833">
        <v>1300</v>
      </c>
      <c r="J37" s="833">
        <v>1363</v>
      </c>
      <c r="K37" s="573">
        <f>J37/H37</f>
        <v>1.0484615384615386</v>
      </c>
      <c r="L37" s="573">
        <f>J37/I37</f>
        <v>1.0484615384615386</v>
      </c>
      <c r="M37" s="1192">
        <v>5000000</v>
      </c>
      <c r="N37" s="1192">
        <v>5000000</v>
      </c>
      <c r="O37" s="1209">
        <v>4215238.6900000004</v>
      </c>
      <c r="P37" s="1192">
        <v>3292186.72</v>
      </c>
      <c r="Q37" s="1192">
        <v>3292186.72</v>
      </c>
      <c r="R37" s="1192">
        <v>3292186.72</v>
      </c>
      <c r="S37" s="320">
        <f>P37/M37</f>
        <v>0.65843734400000009</v>
      </c>
      <c r="T37" s="320">
        <f>P37/N37</f>
        <v>0.65843734400000009</v>
      </c>
      <c r="U37" s="320">
        <f>Q37/M37</f>
        <v>0.65843734400000009</v>
      </c>
      <c r="V37" s="320">
        <f>Q37/N37</f>
        <v>0.65843734400000009</v>
      </c>
    </row>
    <row r="38" spans="1:23" s="338" customFormat="1" ht="52.5" customHeight="1">
      <c r="A38" s="312"/>
      <c r="B38" s="312"/>
      <c r="C38" s="312"/>
      <c r="D38" s="312"/>
      <c r="E38" s="660">
        <v>222</v>
      </c>
      <c r="F38" s="324" t="s">
        <v>1241</v>
      </c>
      <c r="G38" s="667" t="s">
        <v>502</v>
      </c>
      <c r="H38" s="834">
        <v>1300</v>
      </c>
      <c r="I38" s="834">
        <v>1235</v>
      </c>
      <c r="J38" s="834">
        <v>1235</v>
      </c>
      <c r="K38" s="229">
        <f>J38/H38</f>
        <v>0.95</v>
      </c>
      <c r="L38" s="229">
        <f>J38/I38</f>
        <v>1</v>
      </c>
      <c r="M38" s="1192">
        <v>5257051</v>
      </c>
      <c r="N38" s="1192">
        <v>5257051</v>
      </c>
      <c r="O38" s="1209">
        <v>5242484.43</v>
      </c>
      <c r="P38" s="1192">
        <v>3161992.67</v>
      </c>
      <c r="Q38" s="1192">
        <v>3161992.67</v>
      </c>
      <c r="R38" s="1192">
        <v>3161992.67</v>
      </c>
      <c r="S38" s="229">
        <f>P38/M38</f>
        <v>0.60147650650526308</v>
      </c>
      <c r="T38" s="229">
        <f>P38/N38</f>
        <v>0.60147650650526308</v>
      </c>
      <c r="U38" s="229">
        <f>Q38/M38</f>
        <v>0.60147650650526308</v>
      </c>
      <c r="V38" s="229">
        <f>Q38/N38</f>
        <v>0.60147650650526308</v>
      </c>
    </row>
    <row r="39" spans="1:23" s="338" customFormat="1" ht="39.950000000000003" customHeight="1">
      <c r="A39" s="661"/>
      <c r="B39" s="661"/>
      <c r="C39" s="661"/>
      <c r="D39" s="661"/>
      <c r="E39" s="661"/>
      <c r="F39" s="662" t="s">
        <v>319</v>
      </c>
      <c r="G39" s="671"/>
      <c r="H39" s="661"/>
      <c r="I39" s="344"/>
      <c r="J39" s="344"/>
      <c r="K39" s="344"/>
      <c r="L39" s="344"/>
      <c r="M39" s="1208">
        <f>M11+M14+M17+M18+M23+M24+M25+M26+M29+M30+M31+M32+M33+M34+M35+M37+M38</f>
        <v>146238016</v>
      </c>
      <c r="N39" s="1208">
        <f>N11+N14+N17+N18+N23+N24+N25+N26+N29+N30+N31+N32+N33+N34+N35+N37+N38</f>
        <v>145980965</v>
      </c>
      <c r="O39" s="1208">
        <f>O11+O14+O17+O18+O23+O24+O25+O26+O29+O30+O31+O32+O33+O34+O35+O37+O38</f>
        <v>141907057.86000004</v>
      </c>
      <c r="P39" s="1208">
        <f>P11+P14+P17+P18+P23+P24+P25+P26+P29+P30+P31+P32+P33+P34+P35+P37+P38</f>
        <v>138159055.20000002</v>
      </c>
      <c r="Q39" s="1208">
        <f>Q11+Q14+Q17+Q18+Q23+Q24+Q25+Q26+Q29+Q30+Q31+Q32+Q33+Q34+Q35+Q37+Q38</f>
        <v>138159055.20000002</v>
      </c>
      <c r="R39" s="1208">
        <f>R11+R14+R17+R18+R23+R24+R25+R26+R29+R31+R30+R31+R32+R33+R34+R35+R37+R38</f>
        <v>139872343.63000003</v>
      </c>
      <c r="S39" s="345"/>
      <c r="T39" s="345"/>
      <c r="U39" s="343"/>
      <c r="V39" s="346"/>
    </row>
    <row r="40" spans="1:23" s="347" customFormat="1" ht="33" customHeight="1">
      <c r="A40" s="1358" t="s">
        <v>1315</v>
      </c>
      <c r="B40" s="1358"/>
      <c r="C40" s="1358"/>
      <c r="D40" s="1358"/>
      <c r="E40" s="1358"/>
      <c r="F40" s="1358"/>
      <c r="G40" s="1358"/>
      <c r="H40" s="1358"/>
      <c r="I40" s="1358"/>
      <c r="J40" s="1358"/>
      <c r="K40" s="1358"/>
      <c r="L40" s="1358"/>
      <c r="M40" s="1358"/>
      <c r="N40" s="1358"/>
      <c r="O40" s="1358"/>
      <c r="P40" s="1358"/>
      <c r="Q40" s="1358"/>
      <c r="R40" s="1358"/>
      <c r="S40" s="1358"/>
      <c r="T40" s="1358"/>
      <c r="U40" s="1358"/>
      <c r="V40" s="1358"/>
    </row>
    <row r="41" spans="1:23" s="34" customFormat="1" ht="50.1" customHeight="1">
      <c r="A41" s="1358" t="s">
        <v>1316</v>
      </c>
      <c r="B41" s="1358"/>
      <c r="C41" s="1358"/>
      <c r="D41" s="1358"/>
      <c r="E41" s="1358"/>
      <c r="F41" s="1358"/>
      <c r="G41" s="1358"/>
      <c r="H41" s="1358"/>
      <c r="I41" s="1358"/>
      <c r="J41" s="1358"/>
      <c r="K41" s="1358"/>
      <c r="L41" s="1358"/>
      <c r="M41" s="1358"/>
      <c r="N41" s="1358"/>
      <c r="O41" s="1358"/>
      <c r="P41" s="1358"/>
      <c r="Q41" s="1358"/>
      <c r="R41" s="1358"/>
      <c r="S41" s="1358"/>
      <c r="T41" s="1358"/>
      <c r="U41" s="1358"/>
      <c r="V41" s="1358"/>
      <c r="W41" s="587"/>
    </row>
    <row r="42" spans="1:23" s="586" customFormat="1" ht="50.1" customHeight="1">
      <c r="A42" s="1358" t="s">
        <v>1317</v>
      </c>
      <c r="B42" s="1358"/>
      <c r="C42" s="1358"/>
      <c r="D42" s="1358"/>
      <c r="E42" s="1358"/>
      <c r="F42" s="1358"/>
      <c r="G42" s="1358"/>
      <c r="H42" s="1358"/>
      <c r="I42" s="1358"/>
      <c r="J42" s="1358"/>
      <c r="K42" s="1358"/>
      <c r="L42" s="1358"/>
      <c r="M42" s="1358"/>
      <c r="N42" s="1358"/>
      <c r="O42" s="1358"/>
      <c r="P42" s="1358"/>
      <c r="Q42" s="1358"/>
      <c r="R42" s="1358"/>
      <c r="S42" s="1358"/>
      <c r="T42" s="1358"/>
      <c r="U42" s="1358"/>
      <c r="V42" s="1358"/>
    </row>
    <row r="43" spans="1:23" s="347" customFormat="1" ht="50.25" customHeight="1">
      <c r="A43" s="1358" t="s">
        <v>1318</v>
      </c>
      <c r="B43" s="1358"/>
      <c r="C43" s="1358"/>
      <c r="D43" s="1358"/>
      <c r="E43" s="1358"/>
      <c r="F43" s="1358"/>
      <c r="G43" s="1358"/>
      <c r="H43" s="1358"/>
      <c r="I43" s="1358"/>
      <c r="J43" s="1358"/>
      <c r="K43" s="1358"/>
      <c r="L43" s="1358"/>
      <c r="M43" s="1358"/>
      <c r="N43" s="1358"/>
      <c r="O43" s="1358"/>
      <c r="P43" s="1358"/>
      <c r="Q43" s="1358"/>
      <c r="R43" s="1358"/>
      <c r="S43" s="1358"/>
      <c r="T43" s="1358"/>
      <c r="U43" s="1358"/>
      <c r="V43" s="1358"/>
    </row>
    <row r="44" spans="1:23" s="347" customFormat="1" ht="15" customHeight="1">
      <c r="A44" s="1358" t="s">
        <v>1319</v>
      </c>
      <c r="B44" s="1358"/>
      <c r="C44" s="1358"/>
      <c r="D44" s="1358"/>
      <c r="E44" s="1358"/>
      <c r="F44" s="1358"/>
      <c r="G44" s="1358"/>
      <c r="H44" s="1358"/>
      <c r="I44" s="1358"/>
      <c r="J44" s="1358"/>
      <c r="K44" s="1358"/>
      <c r="L44" s="1358"/>
      <c r="M44" s="1358"/>
      <c r="N44" s="1358"/>
      <c r="O44" s="1358"/>
      <c r="P44" s="1358"/>
      <c r="Q44" s="1358"/>
      <c r="R44" s="1358"/>
      <c r="S44" s="1358"/>
      <c r="T44" s="1358"/>
      <c r="U44" s="1358"/>
      <c r="V44" s="1358"/>
    </row>
    <row r="45" spans="1:23" ht="15" customHeight="1">
      <c r="A45" s="1358" t="s">
        <v>1320</v>
      </c>
      <c r="B45" s="1358"/>
      <c r="C45" s="1358"/>
      <c r="D45" s="1358"/>
      <c r="E45" s="1358"/>
      <c r="F45" s="1358"/>
      <c r="G45" s="1358"/>
      <c r="H45" s="1358"/>
      <c r="I45" s="1358"/>
      <c r="J45" s="1358"/>
      <c r="K45" s="1358"/>
      <c r="L45" s="1358"/>
      <c r="M45" s="1358"/>
      <c r="N45" s="1358"/>
      <c r="O45" s="1358"/>
      <c r="P45" s="1358"/>
      <c r="Q45" s="1358"/>
      <c r="R45" s="1358"/>
      <c r="S45" s="1358"/>
      <c r="T45" s="1358"/>
      <c r="U45" s="1358"/>
      <c r="V45" s="1358"/>
    </row>
    <row r="46" spans="1:23" ht="15" customHeight="1">
      <c r="A46" s="1358" t="s">
        <v>1321</v>
      </c>
      <c r="B46" s="1358"/>
      <c r="C46" s="1358"/>
      <c r="D46" s="1358"/>
      <c r="E46" s="1358"/>
      <c r="F46" s="1358"/>
      <c r="G46" s="1358"/>
      <c r="H46" s="1358"/>
      <c r="I46" s="1358"/>
      <c r="J46" s="1358"/>
      <c r="K46" s="1358"/>
      <c r="L46" s="1358"/>
      <c r="M46" s="1358"/>
      <c r="N46" s="1358"/>
      <c r="O46" s="1358"/>
      <c r="P46" s="1358"/>
      <c r="Q46" s="1358"/>
      <c r="R46" s="1358"/>
      <c r="S46" s="1358"/>
      <c r="T46" s="1358"/>
      <c r="U46" s="1358"/>
      <c r="V46" s="1358"/>
    </row>
    <row r="47" spans="1:23" ht="15" customHeight="1">
      <c r="A47" s="1358" t="s">
        <v>1322</v>
      </c>
      <c r="B47" s="1358"/>
      <c r="C47" s="1358"/>
      <c r="D47" s="1358"/>
      <c r="E47" s="1358"/>
      <c r="F47" s="1358"/>
      <c r="G47" s="1358"/>
      <c r="H47" s="1358"/>
      <c r="I47" s="1358"/>
      <c r="J47" s="1358"/>
      <c r="K47" s="1358"/>
      <c r="L47" s="1358"/>
      <c r="M47" s="1358"/>
      <c r="N47" s="1358"/>
      <c r="O47" s="1358"/>
      <c r="P47" s="1358"/>
      <c r="Q47" s="1358"/>
      <c r="R47" s="1358"/>
      <c r="S47" s="1358"/>
      <c r="T47" s="1358"/>
      <c r="U47" s="1358"/>
      <c r="V47" s="1358"/>
    </row>
    <row r="48" spans="1:23" ht="15" customHeight="1">
      <c r="A48" s="1358" t="s">
        <v>1323</v>
      </c>
      <c r="B48" s="1358"/>
      <c r="C48" s="1358"/>
      <c r="D48" s="1358"/>
      <c r="E48" s="1358"/>
      <c r="F48" s="1358"/>
      <c r="G48" s="1358"/>
      <c r="H48" s="1358"/>
      <c r="I48" s="1358"/>
      <c r="J48" s="1358"/>
      <c r="K48" s="1358"/>
      <c r="L48" s="1358"/>
      <c r="M48" s="1358"/>
      <c r="N48" s="1358"/>
      <c r="O48" s="1358"/>
      <c r="P48" s="1358"/>
      <c r="Q48" s="1358"/>
      <c r="R48" s="1358"/>
      <c r="S48" s="1358"/>
      <c r="T48" s="1358"/>
      <c r="U48" s="1358"/>
      <c r="V48" s="1358"/>
    </row>
    <row r="49" spans="1:22" ht="50.1" customHeight="1">
      <c r="A49" s="1368"/>
      <c r="B49" s="1368"/>
      <c r="C49" s="1368"/>
      <c r="D49" s="1368"/>
      <c r="E49" s="1368"/>
      <c r="F49" s="1368"/>
      <c r="G49" s="1368"/>
      <c r="H49" s="1368"/>
      <c r="I49" s="1368"/>
      <c r="J49" s="1368"/>
      <c r="K49" s="1368"/>
      <c r="L49" s="1368"/>
      <c r="M49" s="1368"/>
      <c r="N49" s="1368"/>
      <c r="O49" s="1368"/>
      <c r="P49" s="1368"/>
      <c r="Q49" s="1368"/>
      <c r="R49" s="1368"/>
      <c r="S49" s="1368"/>
      <c r="T49" s="1368"/>
      <c r="U49" s="1368"/>
      <c r="V49" s="347"/>
    </row>
    <row r="50" spans="1:22" ht="50.1" customHeight="1">
      <c r="A50" s="34"/>
      <c r="B50" s="34"/>
      <c r="C50" s="59" t="s">
        <v>24</v>
      </c>
      <c r="D50" s="60"/>
      <c r="E50" s="56"/>
      <c r="F50" s="61"/>
      <c r="G50" s="61"/>
      <c r="H50" s="61"/>
      <c r="I50" s="56"/>
      <c r="J50" s="1355"/>
      <c r="K50" s="1355"/>
      <c r="L50" s="1355"/>
      <c r="M50" s="34"/>
      <c r="N50" s="56" t="s">
        <v>23</v>
      </c>
      <c r="O50" s="62" t="s">
        <v>37</v>
      </c>
      <c r="P50" s="62"/>
      <c r="Q50" s="62"/>
      <c r="R50" s="34"/>
      <c r="S50" s="34"/>
      <c r="T50" s="34"/>
      <c r="U50" s="34"/>
      <c r="V50" s="34"/>
    </row>
    <row r="51" spans="1:22" ht="50.1" customHeight="1">
      <c r="A51" s="586"/>
      <c r="B51" s="586"/>
      <c r="C51" s="1300" t="s">
        <v>1246</v>
      </c>
      <c r="D51" s="1356"/>
      <c r="E51" s="1356"/>
      <c r="F51" s="1356"/>
      <c r="G51" s="1356"/>
      <c r="H51" s="1356"/>
      <c r="I51" s="1356"/>
      <c r="J51" s="1356"/>
      <c r="K51" s="1356"/>
      <c r="L51" s="1356"/>
      <c r="M51" s="586"/>
      <c r="N51" s="586"/>
      <c r="O51" s="1300" t="s">
        <v>1214</v>
      </c>
      <c r="P51" s="1300"/>
      <c r="Q51" s="1300"/>
      <c r="R51" s="1300"/>
      <c r="S51" s="582"/>
      <c r="T51" s="582"/>
      <c r="U51" s="582"/>
      <c r="V51" s="586"/>
    </row>
    <row r="52" spans="1:22" ht="50.1" customHeight="1">
      <c r="A52" s="1368"/>
      <c r="B52" s="1368"/>
      <c r="C52" s="1368"/>
      <c r="D52" s="1368"/>
      <c r="E52" s="1368"/>
      <c r="F52" s="1368"/>
      <c r="G52" s="1368"/>
      <c r="H52" s="1368"/>
      <c r="I52" s="1368"/>
      <c r="J52" s="1368"/>
      <c r="K52" s="1368"/>
      <c r="L52" s="1368"/>
      <c r="M52" s="1368"/>
      <c r="N52" s="1368"/>
      <c r="O52" s="1368"/>
      <c r="P52" s="1368"/>
      <c r="Q52" s="1368"/>
      <c r="R52" s="1368"/>
      <c r="S52" s="1368"/>
      <c r="T52" s="1368"/>
      <c r="U52" s="1368"/>
      <c r="V52" s="347"/>
    </row>
    <row r="53" spans="1:22">
      <c r="A53" s="663"/>
      <c r="B53" s="663"/>
      <c r="C53" s="663"/>
      <c r="D53" s="663"/>
      <c r="E53" s="663"/>
      <c r="F53" s="663"/>
      <c r="G53" s="672"/>
      <c r="H53" s="663"/>
      <c r="I53" s="663"/>
      <c r="J53" s="663"/>
      <c r="K53" s="663"/>
      <c r="L53" s="663"/>
      <c r="M53" s="663"/>
      <c r="N53" s="663"/>
      <c r="O53" s="663"/>
      <c r="P53" s="663"/>
      <c r="Q53" s="663"/>
      <c r="R53" s="663"/>
      <c r="S53" s="663"/>
      <c r="T53" s="663"/>
      <c r="U53" s="663"/>
      <c r="V53" s="347"/>
    </row>
  </sheetData>
  <mergeCells count="29">
    <mergeCell ref="A1:V1"/>
    <mergeCell ref="A2:V2"/>
    <mergeCell ref="A3:H3"/>
    <mergeCell ref="A4:A6"/>
    <mergeCell ref="B4:B6"/>
    <mergeCell ref="C4:C6"/>
    <mergeCell ref="D4:D6"/>
    <mergeCell ref="E4:E6"/>
    <mergeCell ref="F4:F6"/>
    <mergeCell ref="G4:G6"/>
    <mergeCell ref="H5:J5"/>
    <mergeCell ref="K5:L5"/>
    <mergeCell ref="M5:R5"/>
    <mergeCell ref="S5:V5"/>
    <mergeCell ref="A49:U49"/>
    <mergeCell ref="A52:U52"/>
    <mergeCell ref="J50:L50"/>
    <mergeCell ref="C51:I51"/>
    <mergeCell ref="O51:R51"/>
    <mergeCell ref="J51:L51"/>
    <mergeCell ref="A45:V45"/>
    <mergeCell ref="A46:V46"/>
    <mergeCell ref="A47:V47"/>
    <mergeCell ref="A48:V48"/>
    <mergeCell ref="A40:V40"/>
    <mergeCell ref="A41:V41"/>
    <mergeCell ref="A42:V42"/>
    <mergeCell ref="A43:V43"/>
    <mergeCell ref="A44:V44"/>
  </mergeCells>
  <printOptions horizontalCentered="1"/>
  <pageMargins left="0.23622047244094491" right="0.23622047244094491" top="1.3385826771653544" bottom="0.74803149606299213" header="0.31496062992125984" footer="0.31496062992125984"/>
  <pageSetup scale="59" fitToHeight="0" orientation="landscape" r:id="rId1"/>
  <headerFooter scaleWithDoc="0" alignWithMargins="0">
    <oddHeader>&amp;C&amp;G</oddHeader>
  </headerFooter>
  <rowBreaks count="2" manualBreakCount="2">
    <brk id="23" max="21" man="1"/>
    <brk id="39" max="2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W28"/>
  <sheetViews>
    <sheetView showGridLines="0" view="pageBreakPreview" zoomScale="75" zoomScaleNormal="87" zoomScaleSheetLayoutView="75" workbookViewId="0">
      <selection activeCell="O11" sqref="O11"/>
    </sheetView>
  </sheetViews>
  <sheetFormatPr baseColWidth="10" defaultColWidth="11.42578125" defaultRowHeight="13.5"/>
  <cols>
    <col min="1" max="1" width="4.7109375" style="1" customWidth="1"/>
    <col min="2" max="2" width="3.85546875" style="1" customWidth="1"/>
    <col min="3" max="3" width="4.140625" style="1" customWidth="1"/>
    <col min="4" max="5" width="4" style="1" customWidth="1"/>
    <col min="6" max="6" width="26" style="1" customWidth="1"/>
    <col min="7" max="7" width="8" style="1" customWidth="1"/>
    <col min="8" max="8" width="8.85546875" style="1" bestFit="1" customWidth="1"/>
    <col min="9" max="9" width="11.42578125" style="1" bestFit="1" customWidth="1"/>
    <col min="10" max="10" width="11" style="1" bestFit="1" customWidth="1"/>
    <col min="11" max="11" width="6.7109375" style="1" customWidth="1"/>
    <col min="12" max="12" width="7.85546875" style="1" customWidth="1"/>
    <col min="13" max="14" width="15.85546875" style="1" bestFit="1" customWidth="1"/>
    <col min="15" max="15" width="22.7109375" style="1" customWidth="1"/>
    <col min="16" max="18" width="15.85546875" style="1" bestFit="1" customWidth="1"/>
    <col min="19" max="19" width="7.42578125" style="1" customWidth="1"/>
    <col min="20" max="20" width="7.5703125" style="1" customWidth="1"/>
    <col min="21" max="21" width="8.5703125" style="1" customWidth="1"/>
    <col min="22" max="22" width="9" style="1" customWidth="1"/>
    <col min="23" max="16384" width="11.42578125" style="1"/>
  </cols>
  <sheetData>
    <row r="1" spans="1:23"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3" ht="33.75" customHeight="1">
      <c r="A2" s="1345" t="s">
        <v>1553</v>
      </c>
      <c r="B2" s="1346"/>
      <c r="C2" s="1346"/>
      <c r="D2" s="1346"/>
      <c r="E2" s="1346"/>
      <c r="F2" s="1346"/>
      <c r="G2" s="1346"/>
      <c r="H2" s="1346"/>
      <c r="I2" s="1346"/>
      <c r="J2" s="1346"/>
      <c r="K2" s="1346"/>
      <c r="L2" s="1346"/>
      <c r="M2" s="1346"/>
      <c r="N2" s="1346"/>
      <c r="O2" s="1346"/>
      <c r="P2" s="1346"/>
      <c r="Q2" s="1346"/>
      <c r="R2" s="1346"/>
      <c r="S2" s="1346"/>
      <c r="T2" s="1346"/>
      <c r="U2" s="1346"/>
      <c r="V2" s="1347"/>
    </row>
    <row r="3" spans="1:23" ht="20.100000000000001" customHeight="1">
      <c r="A3" s="1304" t="s">
        <v>428</v>
      </c>
      <c r="B3" s="1305"/>
      <c r="C3" s="1305"/>
      <c r="D3" s="1305"/>
      <c r="E3" s="1305"/>
      <c r="F3" s="1305"/>
      <c r="G3" s="1305"/>
      <c r="H3" s="1305"/>
      <c r="I3" s="79"/>
      <c r="J3" s="79"/>
      <c r="K3" s="79"/>
      <c r="L3" s="79"/>
      <c r="M3" s="79"/>
      <c r="N3" s="79"/>
      <c r="O3" s="79"/>
      <c r="P3" s="79"/>
      <c r="Q3" s="79"/>
      <c r="R3" s="79"/>
      <c r="S3" s="79"/>
      <c r="T3" s="79"/>
      <c r="U3" s="79"/>
      <c r="V3" s="80"/>
    </row>
    <row r="4" spans="1:23"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3" ht="36" customHeight="1">
      <c r="A5" s="1349"/>
      <c r="B5" s="1349"/>
      <c r="C5" s="1349"/>
      <c r="D5" s="1349"/>
      <c r="E5" s="1349"/>
      <c r="F5" s="1349"/>
      <c r="G5" s="1349"/>
      <c r="H5" s="1351" t="s">
        <v>311</v>
      </c>
      <c r="I5" s="1352"/>
      <c r="J5" s="1353"/>
      <c r="K5" s="1351" t="s">
        <v>323</v>
      </c>
      <c r="L5" s="1353"/>
      <c r="M5" s="1351" t="s">
        <v>312</v>
      </c>
      <c r="N5" s="1352"/>
      <c r="O5" s="1352"/>
      <c r="P5" s="1352"/>
      <c r="Q5" s="1352"/>
      <c r="R5" s="1352"/>
      <c r="S5" s="1351" t="s">
        <v>322</v>
      </c>
      <c r="T5" s="1352"/>
      <c r="U5" s="1352"/>
      <c r="V5" s="1353"/>
    </row>
    <row r="6" spans="1:23" ht="33" customHeight="1">
      <c r="A6" s="1350"/>
      <c r="B6" s="1350"/>
      <c r="C6" s="1350"/>
      <c r="D6" s="1350"/>
      <c r="E6" s="1350"/>
      <c r="F6" s="1350"/>
      <c r="G6" s="1350"/>
      <c r="H6" s="181" t="s">
        <v>324</v>
      </c>
      <c r="I6" s="181" t="s">
        <v>325</v>
      </c>
      <c r="J6" s="181" t="s">
        <v>326</v>
      </c>
      <c r="K6" s="182" t="s">
        <v>19</v>
      </c>
      <c r="L6" s="182" t="s">
        <v>20</v>
      </c>
      <c r="M6" s="183" t="s">
        <v>327</v>
      </c>
      <c r="N6" s="183" t="s">
        <v>328</v>
      </c>
      <c r="O6" s="183" t="s">
        <v>329</v>
      </c>
      <c r="P6" s="183" t="s">
        <v>330</v>
      </c>
      <c r="Q6" s="183" t="s">
        <v>331</v>
      </c>
      <c r="R6" s="183" t="s">
        <v>332</v>
      </c>
      <c r="S6" s="182" t="s">
        <v>32</v>
      </c>
      <c r="T6" s="182" t="s">
        <v>33</v>
      </c>
      <c r="U6" s="182" t="s">
        <v>34</v>
      </c>
      <c r="V6" s="182" t="s">
        <v>35</v>
      </c>
    </row>
    <row r="7" spans="1:23" s="338" customFormat="1" ht="50.1" customHeight="1">
      <c r="A7" s="379">
        <v>4</v>
      </c>
      <c r="B7" s="379"/>
      <c r="C7" s="380"/>
      <c r="D7" s="380"/>
      <c r="E7" s="380"/>
      <c r="F7" s="294" t="s">
        <v>490</v>
      </c>
      <c r="G7" s="301"/>
      <c r="H7" s="403"/>
      <c r="I7" s="350"/>
      <c r="J7" s="404"/>
      <c r="K7" s="474"/>
      <c r="L7" s="474"/>
      <c r="M7" s="1181">
        <f t="shared" ref="M7:R7" si="0">M8</f>
        <v>72234920</v>
      </c>
      <c r="N7" s="1181">
        <f t="shared" si="0"/>
        <v>74284511.780000001</v>
      </c>
      <c r="O7" s="1181">
        <f t="shared" si="0"/>
        <v>70782450.010000005</v>
      </c>
      <c r="P7" s="1181">
        <f t="shared" si="0"/>
        <v>66021736.210000008</v>
      </c>
      <c r="Q7" s="1181">
        <f t="shared" si="0"/>
        <v>66021736.210000008</v>
      </c>
      <c r="R7" s="1181">
        <f t="shared" si="0"/>
        <v>64263134.82</v>
      </c>
      <c r="S7" s="474"/>
      <c r="T7" s="474"/>
      <c r="U7" s="474"/>
      <c r="V7" s="474"/>
      <c r="W7" s="299"/>
    </row>
    <row r="8" spans="1:23" s="338" customFormat="1" ht="50.1" customHeight="1">
      <c r="A8" s="665"/>
      <c r="B8" s="666">
        <v>2</v>
      </c>
      <c r="C8" s="666"/>
      <c r="D8" s="666"/>
      <c r="E8" s="666"/>
      <c r="F8" s="321" t="s">
        <v>169</v>
      </c>
      <c r="G8" s="321"/>
      <c r="H8" s="674"/>
      <c r="I8" s="664"/>
      <c r="J8" s="675"/>
      <c r="K8" s="316"/>
      <c r="L8" s="316"/>
      <c r="M8" s="323">
        <f t="shared" ref="M8:R8" si="1">M13+M9</f>
        <v>72234920</v>
      </c>
      <c r="N8" s="323">
        <f t="shared" si="1"/>
        <v>74284511.780000001</v>
      </c>
      <c r="O8" s="323">
        <f t="shared" si="1"/>
        <v>70782450.010000005</v>
      </c>
      <c r="P8" s="323">
        <f t="shared" si="1"/>
        <v>66021736.210000008</v>
      </c>
      <c r="Q8" s="323">
        <f t="shared" si="1"/>
        <v>66021736.210000008</v>
      </c>
      <c r="R8" s="323">
        <f t="shared" si="1"/>
        <v>64263134.82</v>
      </c>
      <c r="S8" s="316"/>
      <c r="T8" s="316"/>
      <c r="U8" s="316"/>
      <c r="V8" s="316"/>
      <c r="W8" s="299"/>
    </row>
    <row r="9" spans="1:23" s="338" customFormat="1" ht="50.1" customHeight="1">
      <c r="A9" s="665"/>
      <c r="B9" s="665"/>
      <c r="C9" s="666">
        <v>1</v>
      </c>
      <c r="D9" s="666"/>
      <c r="E9" s="666"/>
      <c r="F9" s="314" t="s">
        <v>170</v>
      </c>
      <c r="G9" s="314"/>
      <c r="H9" s="676"/>
      <c r="I9" s="355"/>
      <c r="J9" s="677"/>
      <c r="K9" s="1182"/>
      <c r="L9" s="235"/>
      <c r="M9" s="307">
        <f t="shared" ref="M9:R9" si="2">M10</f>
        <v>32167001</v>
      </c>
      <c r="N9" s="307">
        <f t="shared" si="2"/>
        <v>34497601.780000001</v>
      </c>
      <c r="O9" s="307">
        <f t="shared" si="2"/>
        <v>31621747.23</v>
      </c>
      <c r="P9" s="307">
        <f t="shared" si="2"/>
        <v>26876844.23</v>
      </c>
      <c r="Q9" s="307">
        <f t="shared" si="2"/>
        <v>26876844.23</v>
      </c>
      <c r="R9" s="307">
        <f t="shared" si="2"/>
        <v>25118242.839999996</v>
      </c>
      <c r="S9" s="366"/>
      <c r="T9" s="366"/>
      <c r="U9" s="311"/>
      <c r="V9" s="1124"/>
      <c r="W9" s="299"/>
    </row>
    <row r="10" spans="1:23" s="338" customFormat="1" ht="50.1" customHeight="1">
      <c r="A10" s="665"/>
      <c r="B10" s="665"/>
      <c r="C10" s="667"/>
      <c r="D10" s="666">
        <v>3</v>
      </c>
      <c r="E10" s="668"/>
      <c r="F10" s="314" t="s">
        <v>1091</v>
      </c>
      <c r="G10" s="324"/>
      <c r="H10" s="679"/>
      <c r="I10" s="680"/>
      <c r="J10" s="680"/>
      <c r="K10" s="1183"/>
      <c r="L10" s="1184"/>
      <c r="M10" s="307">
        <f t="shared" ref="M10:R10" si="3">SUBTOTAL(9,M11:M12)</f>
        <v>32167001</v>
      </c>
      <c r="N10" s="307">
        <f t="shared" si="3"/>
        <v>34497601.780000001</v>
      </c>
      <c r="O10" s="307">
        <f t="shared" si="3"/>
        <v>31621747.23</v>
      </c>
      <c r="P10" s="307">
        <f t="shared" si="3"/>
        <v>26876844.23</v>
      </c>
      <c r="Q10" s="307">
        <f t="shared" si="3"/>
        <v>26876844.23</v>
      </c>
      <c r="R10" s="307">
        <f t="shared" si="3"/>
        <v>25118242.839999996</v>
      </c>
      <c r="S10" s="1185"/>
      <c r="T10" s="1185"/>
      <c r="U10" s="1184"/>
      <c r="V10" s="1184"/>
      <c r="W10" s="299"/>
    </row>
    <row r="11" spans="1:23" s="338" customFormat="1" ht="50.1" customHeight="1">
      <c r="A11" s="665"/>
      <c r="B11" s="665"/>
      <c r="C11" s="667"/>
      <c r="D11" s="667"/>
      <c r="E11" s="668">
        <v>204</v>
      </c>
      <c r="F11" s="317" t="s">
        <v>1242</v>
      </c>
      <c r="G11" s="668" t="s">
        <v>500</v>
      </c>
      <c r="H11" s="835">
        <v>6</v>
      </c>
      <c r="I11" s="836">
        <v>0.45</v>
      </c>
      <c r="J11" s="836">
        <v>0.49</v>
      </c>
      <c r="K11" s="229">
        <f>J11/H11</f>
        <v>8.1666666666666665E-2</v>
      </c>
      <c r="L11" s="229">
        <f>J11/I11</f>
        <v>1.0888888888888888</v>
      </c>
      <c r="M11" s="536">
        <v>32167001</v>
      </c>
      <c r="N11" s="536">
        <v>8664906</v>
      </c>
      <c r="O11" s="1209">
        <v>8026637.3399999999</v>
      </c>
      <c r="P11" s="536">
        <v>7893327.0599999996</v>
      </c>
      <c r="Q11" s="536">
        <v>7893327.0599999996</v>
      </c>
      <c r="R11" s="536">
        <v>7893327.0599999996</v>
      </c>
      <c r="S11" s="229">
        <f>P11/M11</f>
        <v>0.2453858555231804</v>
      </c>
      <c r="T11" s="229">
        <f>P11/N11</f>
        <v>0.9109535706446209</v>
      </c>
      <c r="U11" s="229">
        <f>Q11/M11</f>
        <v>0.2453858555231804</v>
      </c>
      <c r="V11" s="229">
        <f>Q11/N11</f>
        <v>0.9109535706446209</v>
      </c>
      <c r="W11" s="299"/>
    </row>
    <row r="12" spans="1:23" s="338" customFormat="1" ht="50.1" customHeight="1">
      <c r="A12" s="665"/>
      <c r="B12" s="665"/>
      <c r="C12" s="667"/>
      <c r="D12" s="667"/>
      <c r="E12" s="667">
        <v>207</v>
      </c>
      <c r="F12" s="317" t="s">
        <v>504</v>
      </c>
      <c r="G12" s="668"/>
      <c r="H12" s="837">
        <v>0</v>
      </c>
      <c r="I12" s="838">
        <v>49</v>
      </c>
      <c r="J12" s="838">
        <v>49</v>
      </c>
      <c r="K12" s="229">
        <v>0</v>
      </c>
      <c r="L12" s="229">
        <f>J12/I12</f>
        <v>1</v>
      </c>
      <c r="M12" s="536">
        <v>0</v>
      </c>
      <c r="N12" s="536">
        <v>25832695.780000001</v>
      </c>
      <c r="O12" s="1209">
        <v>23595109.890000001</v>
      </c>
      <c r="P12" s="536">
        <v>18983517.170000002</v>
      </c>
      <c r="Q12" s="536">
        <v>18983517.170000002</v>
      </c>
      <c r="R12" s="536">
        <v>17224915.779999997</v>
      </c>
      <c r="S12" s="229">
        <v>0</v>
      </c>
      <c r="T12" s="229">
        <f>P12/N12</f>
        <v>0.73486396199878146</v>
      </c>
      <c r="U12" s="229">
        <v>0</v>
      </c>
      <c r="V12" s="229">
        <f>Q12/N12</f>
        <v>0.73486396199878146</v>
      </c>
      <c r="W12" s="299"/>
    </row>
    <row r="13" spans="1:23" s="654" customFormat="1" ht="50.1" customHeight="1">
      <c r="A13" s="665"/>
      <c r="B13" s="665"/>
      <c r="C13" s="665">
        <v>2</v>
      </c>
      <c r="D13" s="665"/>
      <c r="E13" s="665"/>
      <c r="F13" s="314" t="s">
        <v>262</v>
      </c>
      <c r="G13" s="665"/>
      <c r="H13" s="681"/>
      <c r="I13" s="682"/>
      <c r="J13" s="682"/>
      <c r="K13" s="235"/>
      <c r="L13" s="235"/>
      <c r="M13" s="307">
        <f t="shared" ref="M13:R13" si="4">SUBTOTAL(9,M14,M16,M18)</f>
        <v>40067919</v>
      </c>
      <c r="N13" s="307">
        <f t="shared" si="4"/>
        <v>39786910</v>
      </c>
      <c r="O13" s="307">
        <f t="shared" si="4"/>
        <v>39160702.780000001</v>
      </c>
      <c r="P13" s="307">
        <f t="shared" si="4"/>
        <v>39144891.980000004</v>
      </c>
      <c r="Q13" s="307">
        <f t="shared" si="4"/>
        <v>39144891.980000004</v>
      </c>
      <c r="R13" s="307">
        <f t="shared" si="4"/>
        <v>39144891.980000004</v>
      </c>
      <c r="S13" s="366"/>
      <c r="T13" s="366"/>
      <c r="U13" s="311"/>
      <c r="V13" s="1124"/>
      <c r="W13" s="1186"/>
    </row>
    <row r="14" spans="1:23" s="338" customFormat="1" ht="50.1" customHeight="1">
      <c r="A14" s="665"/>
      <c r="B14" s="665"/>
      <c r="C14" s="665"/>
      <c r="D14" s="665">
        <v>1</v>
      </c>
      <c r="E14" s="665"/>
      <c r="F14" s="314" t="s">
        <v>508</v>
      </c>
      <c r="G14" s="665"/>
      <c r="H14" s="681"/>
      <c r="I14" s="682"/>
      <c r="J14" s="682"/>
      <c r="K14" s="235"/>
      <c r="L14" s="235"/>
      <c r="M14" s="307">
        <f t="shared" ref="M14:R14" si="5">M15</f>
        <v>10800000</v>
      </c>
      <c r="N14" s="307">
        <f t="shared" si="5"/>
        <v>10800000</v>
      </c>
      <c r="O14" s="307">
        <f t="shared" si="5"/>
        <v>10625304</v>
      </c>
      <c r="P14" s="307">
        <f t="shared" si="5"/>
        <v>10625303.98</v>
      </c>
      <c r="Q14" s="307">
        <f t="shared" si="5"/>
        <v>10625303.98</v>
      </c>
      <c r="R14" s="307">
        <f t="shared" si="5"/>
        <v>10625303.98</v>
      </c>
      <c r="S14" s="366"/>
      <c r="T14" s="366"/>
      <c r="U14" s="311"/>
      <c r="V14" s="1124"/>
      <c r="W14" s="299"/>
    </row>
    <row r="15" spans="1:23" s="338" customFormat="1" ht="50.1" customHeight="1">
      <c r="A15" s="665"/>
      <c r="B15" s="665"/>
      <c r="C15" s="667"/>
      <c r="D15" s="667"/>
      <c r="E15" s="667">
        <v>218</v>
      </c>
      <c r="F15" s="324" t="s">
        <v>1243</v>
      </c>
      <c r="G15" s="667" t="s">
        <v>1110</v>
      </c>
      <c r="H15" s="839">
        <v>10074</v>
      </c>
      <c r="I15" s="839">
        <v>10600</v>
      </c>
      <c r="J15" s="839">
        <v>10600</v>
      </c>
      <c r="K15" s="229">
        <f>J15/H15</f>
        <v>1.0522136192177884</v>
      </c>
      <c r="L15" s="229">
        <f>J15/I15</f>
        <v>1</v>
      </c>
      <c r="M15" s="536">
        <v>10800000</v>
      </c>
      <c r="N15" s="536">
        <v>10800000</v>
      </c>
      <c r="O15" s="536">
        <v>10625304</v>
      </c>
      <c r="P15" s="536">
        <v>10625303.98</v>
      </c>
      <c r="Q15" s="536">
        <v>10625303.98</v>
      </c>
      <c r="R15" s="536">
        <v>10625303.98</v>
      </c>
      <c r="S15" s="229">
        <f>P15/M15</f>
        <v>0.98382444259259261</v>
      </c>
      <c r="T15" s="229">
        <f>P15/N15</f>
        <v>0.98382444259259261</v>
      </c>
      <c r="U15" s="229">
        <f>Q15/M15</f>
        <v>0.98382444259259261</v>
      </c>
      <c r="V15" s="229">
        <f>Q15/N15</f>
        <v>0.98382444259259261</v>
      </c>
      <c r="W15" s="299"/>
    </row>
    <row r="16" spans="1:23" s="338" customFormat="1" ht="50.1" customHeight="1">
      <c r="A16" s="665"/>
      <c r="B16" s="665"/>
      <c r="C16" s="665"/>
      <c r="D16" s="665">
        <v>3</v>
      </c>
      <c r="E16" s="665"/>
      <c r="F16" s="314" t="s">
        <v>1102</v>
      </c>
      <c r="G16" s="665"/>
      <c r="H16" s="681"/>
      <c r="I16" s="682"/>
      <c r="J16" s="682"/>
      <c r="K16" s="235"/>
      <c r="L16" s="235"/>
      <c r="M16" s="307">
        <f>M17</f>
        <v>5000000</v>
      </c>
      <c r="N16" s="307">
        <f t="shared" ref="N16:O16" si="6">N17</f>
        <v>5000000</v>
      </c>
      <c r="O16" s="307">
        <f t="shared" si="6"/>
        <v>4548488.78</v>
      </c>
      <c r="P16" s="307">
        <f>P17</f>
        <v>4548488.78</v>
      </c>
      <c r="Q16" s="307">
        <f>Q17</f>
        <v>4548488.78</v>
      </c>
      <c r="R16" s="307">
        <f>R17</f>
        <v>4548488.78</v>
      </c>
      <c r="S16" s="366"/>
      <c r="T16" s="366"/>
      <c r="U16" s="311"/>
      <c r="V16" s="1124"/>
      <c r="W16" s="299"/>
    </row>
    <row r="17" spans="1:23" s="338" customFormat="1" ht="50.1" customHeight="1">
      <c r="A17" s="671"/>
      <c r="B17" s="671"/>
      <c r="C17" s="1212"/>
      <c r="D17" s="1212"/>
      <c r="E17" s="1212">
        <v>222</v>
      </c>
      <c r="F17" s="329" t="s">
        <v>1241</v>
      </c>
      <c r="G17" s="1212" t="s">
        <v>502</v>
      </c>
      <c r="H17" s="1213">
        <v>1300</v>
      </c>
      <c r="I17" s="1213">
        <v>1305</v>
      </c>
      <c r="J17" s="1213">
        <v>1305</v>
      </c>
      <c r="K17" s="231">
        <f>J17/H17</f>
        <v>1.0038461538461538</v>
      </c>
      <c r="L17" s="231">
        <f>J17/I17</f>
        <v>1</v>
      </c>
      <c r="M17" s="557">
        <v>5000000</v>
      </c>
      <c r="N17" s="557">
        <v>5000000</v>
      </c>
      <c r="O17" s="557">
        <v>4548488.78</v>
      </c>
      <c r="P17" s="557">
        <v>4548488.78</v>
      </c>
      <c r="Q17" s="557">
        <v>4548488.78</v>
      </c>
      <c r="R17" s="557">
        <v>4548488.78</v>
      </c>
      <c r="S17" s="231">
        <f>P17/M17</f>
        <v>0.90969775600000002</v>
      </c>
      <c r="T17" s="231">
        <f>P17/N17</f>
        <v>0.90969775600000002</v>
      </c>
      <c r="U17" s="231">
        <f>Q17/M17</f>
        <v>0.90969775600000002</v>
      </c>
      <c r="V17" s="231">
        <f>Q17/N17</f>
        <v>0.90969775600000002</v>
      </c>
      <c r="W17" s="299"/>
    </row>
    <row r="18" spans="1:23" s="338" customFormat="1" ht="50.1" customHeight="1">
      <c r="A18" s="665"/>
      <c r="B18" s="665"/>
      <c r="C18" s="665"/>
      <c r="D18" s="665">
        <v>5</v>
      </c>
      <c r="E18" s="665"/>
      <c r="F18" s="314" t="s">
        <v>523</v>
      </c>
      <c r="G18" s="665"/>
      <c r="H18" s="681"/>
      <c r="I18" s="682"/>
      <c r="J18" s="682"/>
      <c r="K18" s="235"/>
      <c r="L18" s="235"/>
      <c r="M18" s="307">
        <f>M19</f>
        <v>24267919</v>
      </c>
      <c r="N18" s="307">
        <f t="shared" ref="N18:O18" si="7">N19</f>
        <v>23986910</v>
      </c>
      <c r="O18" s="307">
        <f t="shared" si="7"/>
        <v>23986910</v>
      </c>
      <c r="P18" s="307">
        <f>P19</f>
        <v>23971099.219999999</v>
      </c>
      <c r="Q18" s="307">
        <f>Q19</f>
        <v>23971099.219999999</v>
      </c>
      <c r="R18" s="307">
        <f>R19</f>
        <v>23971099.219999999</v>
      </c>
      <c r="S18" s="366"/>
      <c r="T18" s="366"/>
      <c r="U18" s="311"/>
      <c r="V18" s="1124"/>
      <c r="W18" s="299"/>
    </row>
    <row r="19" spans="1:23" s="338" customFormat="1" ht="50.1" customHeight="1">
      <c r="A19" s="665"/>
      <c r="B19" s="665"/>
      <c r="C19" s="667"/>
      <c r="D19" s="667"/>
      <c r="E19" s="667">
        <v>224</v>
      </c>
      <c r="F19" s="324" t="s">
        <v>1244</v>
      </c>
      <c r="G19" s="667" t="s">
        <v>486</v>
      </c>
      <c r="H19" s="839">
        <v>0</v>
      </c>
      <c r="I19" s="839">
        <v>50</v>
      </c>
      <c r="J19" s="839">
        <v>59</v>
      </c>
      <c r="K19" s="229">
        <v>0</v>
      </c>
      <c r="L19" s="229">
        <f>J19/I19</f>
        <v>1.18</v>
      </c>
      <c r="M19" s="536">
        <v>24267919</v>
      </c>
      <c r="N19" s="536">
        <v>23986910</v>
      </c>
      <c r="O19" s="536">
        <v>23986910</v>
      </c>
      <c r="P19" s="536">
        <v>23971099.219999999</v>
      </c>
      <c r="Q19" s="536">
        <v>23971099.219999999</v>
      </c>
      <c r="R19" s="536">
        <v>23971099.219999999</v>
      </c>
      <c r="S19" s="229">
        <f>P19/M19</f>
        <v>0.98776904686388634</v>
      </c>
      <c r="T19" s="229">
        <f>P19/N19</f>
        <v>0.99934085799296357</v>
      </c>
      <c r="U19" s="229">
        <f>Q19/M19</f>
        <v>0.98776904686388634</v>
      </c>
      <c r="V19" s="229">
        <f>Q19/N19</f>
        <v>0.99934085799296357</v>
      </c>
      <c r="W19" s="299"/>
    </row>
    <row r="20" spans="1:23" s="338" customFormat="1" ht="50.1" customHeight="1">
      <c r="A20" s="334"/>
      <c r="B20" s="334"/>
      <c r="C20" s="334"/>
      <c r="D20" s="334"/>
      <c r="E20" s="334"/>
      <c r="F20" s="15" t="s">
        <v>319</v>
      </c>
      <c r="G20" s="334"/>
      <c r="H20" s="361"/>
      <c r="I20" s="678"/>
      <c r="J20" s="678"/>
      <c r="K20" s="235"/>
      <c r="L20" s="235"/>
      <c r="M20" s="326">
        <f t="shared" ref="M20:R20" si="8">SUBTOTAL(9,M11,M12,M15,M17,M19)</f>
        <v>72234920</v>
      </c>
      <c r="N20" s="326">
        <f t="shared" si="8"/>
        <v>74284511.780000001</v>
      </c>
      <c r="O20" s="326">
        <f t="shared" si="8"/>
        <v>70782450.010000005</v>
      </c>
      <c r="P20" s="326">
        <f t="shared" si="8"/>
        <v>66021736.210000001</v>
      </c>
      <c r="Q20" s="326">
        <f t="shared" si="8"/>
        <v>66021736.210000001</v>
      </c>
      <c r="R20" s="326">
        <f t="shared" si="8"/>
        <v>64263134.819999993</v>
      </c>
      <c r="S20" s="366"/>
      <c r="T20" s="366"/>
      <c r="U20" s="311"/>
      <c r="V20" s="1124"/>
      <c r="W20" s="299"/>
    </row>
    <row r="21" spans="1:23" s="338" customFormat="1" ht="50.1" customHeight="1">
      <c r="A21" s="343"/>
      <c r="B21" s="343"/>
      <c r="C21" s="343"/>
      <c r="D21" s="343"/>
      <c r="E21" s="343"/>
      <c r="F21" s="343"/>
      <c r="G21" s="343"/>
      <c r="H21" s="683"/>
      <c r="I21" s="684"/>
      <c r="J21" s="684"/>
      <c r="K21" s="1187"/>
      <c r="L21" s="1187"/>
      <c r="M21" s="1187"/>
      <c r="N21" s="1188"/>
      <c r="O21" s="1211"/>
      <c r="P21" s="1188"/>
      <c r="Q21" s="1188"/>
      <c r="R21" s="1188"/>
      <c r="S21" s="1188"/>
      <c r="T21" s="1188"/>
      <c r="U21" s="327"/>
      <c r="V21" s="1189"/>
      <c r="W21" s="299"/>
    </row>
    <row r="22" spans="1:23" s="347" customFormat="1" ht="30" customHeight="1">
      <c r="A22" s="1369" t="s">
        <v>1478</v>
      </c>
      <c r="B22" s="1369"/>
      <c r="C22" s="1369"/>
      <c r="D22" s="1369"/>
      <c r="E22" s="1369"/>
      <c r="F22" s="1369"/>
      <c r="G22" s="1369"/>
      <c r="H22" s="1369"/>
      <c r="I22" s="1369"/>
      <c r="J22" s="1369"/>
      <c r="K22" s="1369"/>
      <c r="L22" s="1369"/>
      <c r="M22" s="1369"/>
      <c r="N22" s="1369"/>
      <c r="O22" s="1369"/>
      <c r="P22" s="1369"/>
      <c r="Q22" s="1369"/>
      <c r="R22" s="1369"/>
      <c r="S22" s="1369"/>
      <c r="T22" s="1369"/>
      <c r="U22" s="1369"/>
      <c r="V22" s="1369"/>
    </row>
    <row r="23" spans="1:23" s="347" customFormat="1" ht="30" customHeight="1">
      <c r="A23" s="1369" t="s">
        <v>1479</v>
      </c>
      <c r="B23" s="1369"/>
      <c r="C23" s="1369"/>
      <c r="D23" s="1369"/>
      <c r="E23" s="1369"/>
      <c r="F23" s="1369"/>
      <c r="G23" s="1369"/>
      <c r="H23" s="1369"/>
      <c r="I23" s="1369"/>
      <c r="J23" s="1369"/>
      <c r="K23" s="1369"/>
      <c r="L23" s="1369"/>
      <c r="M23" s="1369"/>
      <c r="N23" s="1369"/>
      <c r="O23" s="1369"/>
      <c r="P23" s="1369"/>
      <c r="Q23" s="1369"/>
      <c r="R23" s="1369"/>
      <c r="S23" s="1369"/>
      <c r="T23" s="1369"/>
      <c r="U23" s="1369"/>
      <c r="V23" s="1369"/>
    </row>
    <row r="24" spans="1:23" s="34" customFormat="1" ht="30" customHeight="1">
      <c r="A24" s="1369" t="s">
        <v>1480</v>
      </c>
      <c r="B24" s="1369"/>
      <c r="C24" s="1369"/>
      <c r="D24" s="1369"/>
      <c r="E24" s="1369"/>
      <c r="F24" s="1369"/>
      <c r="G24" s="1369"/>
      <c r="H24" s="1369"/>
      <c r="I24" s="1369"/>
      <c r="J24" s="1369"/>
      <c r="K24" s="1369"/>
      <c r="L24" s="1369"/>
      <c r="M24" s="1369"/>
      <c r="N24" s="1369"/>
      <c r="O24" s="1369"/>
      <c r="P24" s="1369"/>
      <c r="Q24" s="1369"/>
      <c r="R24" s="1369"/>
      <c r="S24" s="1369"/>
      <c r="T24" s="1369"/>
      <c r="U24" s="1369"/>
      <c r="V24" s="1369"/>
      <c r="W24" s="587"/>
    </row>
    <row r="25" spans="1:23" s="466" customFormat="1" ht="43.5" customHeight="1">
      <c r="A25" s="1370" t="s">
        <v>1481</v>
      </c>
      <c r="B25" s="1370"/>
      <c r="C25" s="1370"/>
      <c r="D25" s="1370"/>
      <c r="E25" s="1370"/>
      <c r="F25" s="1370"/>
      <c r="G25" s="1370"/>
      <c r="H25" s="1370"/>
      <c r="I25" s="1370"/>
      <c r="J25" s="1370"/>
      <c r="K25" s="1370"/>
      <c r="L25" s="1370"/>
      <c r="M25" s="1370"/>
      <c r="N25" s="1370"/>
      <c r="O25" s="1370"/>
      <c r="P25" s="1370"/>
      <c r="Q25" s="1370"/>
      <c r="R25" s="1370"/>
      <c r="S25" s="1370"/>
      <c r="T25" s="1370"/>
      <c r="U25" s="1370"/>
      <c r="V25" s="1370"/>
    </row>
    <row r="26" spans="1:23">
      <c r="A26" s="663"/>
      <c r="B26" s="663"/>
      <c r="C26" s="663"/>
      <c r="D26" s="663"/>
      <c r="E26" s="663"/>
      <c r="F26" s="663"/>
      <c r="G26" s="663"/>
      <c r="H26" s="663"/>
      <c r="I26" s="663"/>
      <c r="J26" s="663"/>
      <c r="K26" s="663"/>
      <c r="L26" s="663"/>
      <c r="M26" s="663"/>
      <c r="N26" s="663"/>
      <c r="O26" s="663"/>
      <c r="P26" s="663"/>
      <c r="Q26" s="663"/>
      <c r="R26" s="663"/>
      <c r="S26" s="663"/>
      <c r="T26" s="663"/>
      <c r="U26" s="663"/>
      <c r="V26" s="347"/>
    </row>
    <row r="27" spans="1:23" ht="50.1" customHeight="1">
      <c r="A27" s="34"/>
      <c r="B27" s="34"/>
      <c r="C27" s="59" t="s">
        <v>24</v>
      </c>
      <c r="D27" s="60"/>
      <c r="E27" s="56"/>
      <c r="F27" s="61"/>
      <c r="G27" s="61"/>
      <c r="H27" s="61"/>
      <c r="I27" s="56"/>
      <c r="J27" s="1355"/>
      <c r="K27" s="1355"/>
      <c r="L27" s="1355"/>
      <c r="M27" s="34"/>
      <c r="N27" s="56" t="s">
        <v>23</v>
      </c>
      <c r="O27" s="62" t="s">
        <v>37</v>
      </c>
      <c r="P27" s="62"/>
      <c r="Q27" s="62"/>
      <c r="R27" s="34"/>
      <c r="S27" s="34"/>
      <c r="T27" s="34"/>
      <c r="U27" s="34"/>
      <c r="V27" s="34"/>
    </row>
    <row r="28" spans="1:23" ht="50.1" customHeight="1">
      <c r="A28" s="586"/>
      <c r="B28" s="586"/>
      <c r="C28" s="1300" t="s">
        <v>1246</v>
      </c>
      <c r="D28" s="1356"/>
      <c r="E28" s="1356"/>
      <c r="F28" s="1356"/>
      <c r="G28" s="1356"/>
      <c r="H28" s="1356"/>
      <c r="I28" s="1356"/>
      <c r="J28" s="1356"/>
      <c r="K28" s="1356"/>
      <c r="L28" s="1356"/>
      <c r="M28" s="586"/>
      <c r="N28" s="586"/>
      <c r="O28" s="1300" t="s">
        <v>1214</v>
      </c>
      <c r="P28" s="1300"/>
      <c r="Q28" s="1300"/>
      <c r="R28" s="1300"/>
      <c r="S28" s="582"/>
      <c r="T28" s="582"/>
      <c r="U28" s="582"/>
      <c r="V28" s="586"/>
    </row>
  </sheetData>
  <mergeCells count="22">
    <mergeCell ref="A1:V1"/>
    <mergeCell ref="A2:V2"/>
    <mergeCell ref="A3:H3"/>
    <mergeCell ref="A4:A6"/>
    <mergeCell ref="B4:B6"/>
    <mergeCell ref="C4:C6"/>
    <mergeCell ref="D4:D6"/>
    <mergeCell ref="E4:E6"/>
    <mergeCell ref="F4:F6"/>
    <mergeCell ref="G4:G6"/>
    <mergeCell ref="H5:J5"/>
    <mergeCell ref="K5:L5"/>
    <mergeCell ref="M5:R5"/>
    <mergeCell ref="S5:V5"/>
    <mergeCell ref="A22:V22"/>
    <mergeCell ref="A23:V23"/>
    <mergeCell ref="A24:V24"/>
    <mergeCell ref="O28:R28"/>
    <mergeCell ref="C28:I28"/>
    <mergeCell ref="J27:L27"/>
    <mergeCell ref="J28:L28"/>
    <mergeCell ref="A25:V25"/>
  </mergeCells>
  <printOptions horizontalCentered="1"/>
  <pageMargins left="0.23622047244094491" right="0.23622047244094491" top="1.3385826771653544" bottom="0.74803149606299213" header="0.31496062992125984" footer="0.31496062992125984"/>
  <pageSetup scale="58" fitToHeight="0" orientation="landscape" r:id="rId1"/>
  <headerFooter scaleWithDoc="0" alignWithMargins="0">
    <oddHeader>&amp;C&amp;G</oddHeader>
  </headerFooter>
  <rowBreaks count="1" manualBreakCount="1">
    <brk id="17" max="21"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20"/>
  <sheetViews>
    <sheetView showGridLines="0" view="pageBreakPreview" zoomScale="75" zoomScaleNormal="80" zoomScaleSheetLayoutView="75" workbookViewId="0">
      <selection activeCell="J32" sqref="J32"/>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0.7109375" style="2" customWidth="1"/>
    <col min="12" max="15" width="12.7109375" style="2" customWidth="1"/>
    <col min="16" max="16" width="12.7109375" style="2" bestFit="1" customWidth="1"/>
    <col min="17" max="17" width="10.42578125" style="2" bestFit="1" customWidth="1"/>
    <col min="18" max="16384" width="11.42578125" style="2"/>
  </cols>
  <sheetData>
    <row r="1" spans="1:17" ht="34.5" customHeight="1">
      <c r="A1" s="1301" t="s">
        <v>333</v>
      </c>
      <c r="B1" s="1302"/>
      <c r="C1" s="1302"/>
      <c r="D1" s="1302"/>
      <c r="E1" s="1302"/>
      <c r="F1" s="1302"/>
      <c r="G1" s="1302"/>
      <c r="H1" s="1302"/>
      <c r="I1" s="1302"/>
      <c r="J1" s="1302"/>
      <c r="K1" s="1302"/>
      <c r="L1" s="1302"/>
      <c r="M1" s="1302"/>
      <c r="N1" s="1302"/>
      <c r="O1" s="1302"/>
      <c r="P1" s="1302"/>
      <c r="Q1" s="1303"/>
    </row>
    <row r="2" spans="1:17" ht="18.75" customHeight="1">
      <c r="A2" s="1374" t="s">
        <v>428</v>
      </c>
      <c r="B2" s="1375"/>
      <c r="C2" s="1375"/>
      <c r="D2" s="1375"/>
      <c r="E2" s="1375"/>
      <c r="F2" s="1375"/>
      <c r="G2" s="1375"/>
      <c r="H2" s="1375"/>
      <c r="I2" s="1375"/>
      <c r="J2" s="1375"/>
      <c r="K2" s="1375"/>
      <c r="L2" s="1375"/>
      <c r="M2" s="1375"/>
      <c r="N2" s="1375"/>
      <c r="O2" s="1375"/>
      <c r="P2" s="1375"/>
      <c r="Q2" s="1376"/>
    </row>
    <row r="3" spans="1:17" ht="42" customHeight="1">
      <c r="A3" s="1377" t="s">
        <v>1206</v>
      </c>
      <c r="B3" s="1378"/>
      <c r="C3" s="1378"/>
      <c r="D3" s="1378"/>
      <c r="E3" s="1378"/>
      <c r="F3" s="1378"/>
      <c r="G3" s="1378"/>
      <c r="H3" s="1378"/>
      <c r="I3" s="1378"/>
      <c r="J3" s="1378"/>
      <c r="K3" s="1378"/>
      <c r="L3" s="1378"/>
      <c r="M3" s="1378"/>
      <c r="N3" s="1378"/>
      <c r="O3" s="1378"/>
      <c r="P3" s="1378"/>
      <c r="Q3" s="1379"/>
    </row>
    <row r="4" spans="1:17" ht="26.1" customHeight="1">
      <c r="A4" s="1380" t="s">
        <v>371</v>
      </c>
      <c r="B4" s="1381"/>
      <c r="C4" s="1381"/>
      <c r="D4" s="1381"/>
      <c r="E4" s="1381"/>
      <c r="F4" s="1381"/>
      <c r="G4" s="1381"/>
      <c r="H4" s="1381"/>
      <c r="I4" s="1381"/>
      <c r="J4" s="1381"/>
      <c r="K4" s="1381"/>
      <c r="L4" s="1381"/>
      <c r="M4" s="1381"/>
      <c r="N4" s="1381"/>
      <c r="O4" s="1381"/>
      <c r="P4" s="1381"/>
      <c r="Q4" s="1381"/>
    </row>
    <row r="5" spans="1:17">
      <c r="A5" s="1382" t="s">
        <v>1205</v>
      </c>
      <c r="B5" s="1383"/>
      <c r="C5" s="1383"/>
      <c r="D5" s="1383"/>
      <c r="E5" s="1383"/>
      <c r="F5" s="1383"/>
      <c r="G5" s="1383"/>
      <c r="H5" s="1383"/>
      <c r="I5" s="1383"/>
      <c r="J5" s="1383"/>
      <c r="K5" s="1383"/>
      <c r="L5" s="1383"/>
      <c r="M5" s="1383"/>
      <c r="N5" s="1383"/>
      <c r="O5" s="1383"/>
      <c r="P5" s="1383"/>
      <c r="Q5" s="1384"/>
    </row>
    <row r="6" spans="1:17">
      <c r="A6" s="1371"/>
      <c r="B6" s="1372"/>
      <c r="C6" s="1372"/>
      <c r="D6" s="1372"/>
      <c r="E6" s="1372"/>
      <c r="F6" s="1372"/>
      <c r="G6" s="1372"/>
      <c r="H6" s="1372"/>
      <c r="I6" s="1372"/>
      <c r="J6" s="1372"/>
      <c r="K6" s="1372"/>
      <c r="L6" s="1372"/>
      <c r="M6" s="1372"/>
      <c r="N6" s="1372"/>
      <c r="O6" s="1372"/>
      <c r="P6" s="1372"/>
      <c r="Q6" s="1373"/>
    </row>
    <row r="7" spans="1:17">
      <c r="A7" s="1382"/>
      <c r="B7" s="1383"/>
      <c r="C7" s="1383"/>
      <c r="D7" s="1383"/>
      <c r="E7" s="1383"/>
      <c r="F7" s="1383"/>
      <c r="G7" s="1383"/>
      <c r="H7" s="1383"/>
      <c r="I7" s="1383"/>
      <c r="J7" s="1383"/>
      <c r="K7" s="1383"/>
      <c r="L7" s="1383"/>
      <c r="M7" s="1383"/>
      <c r="N7" s="1383"/>
      <c r="O7" s="1383"/>
      <c r="P7" s="1383"/>
      <c r="Q7" s="1384"/>
    </row>
    <row r="8" spans="1:17">
      <c r="A8" s="1388" t="s">
        <v>1250</v>
      </c>
      <c r="B8" s="1389"/>
      <c r="C8" s="1389"/>
      <c r="D8" s="1389"/>
      <c r="E8" s="1389"/>
      <c r="F8" s="1389"/>
      <c r="G8" s="1389"/>
      <c r="H8" s="1389"/>
      <c r="I8" s="1389"/>
      <c r="J8" s="1389"/>
      <c r="K8" s="1389"/>
      <c r="L8" s="1389"/>
      <c r="M8" s="1389"/>
      <c r="N8" s="1389"/>
      <c r="O8" s="1389"/>
      <c r="P8" s="1389"/>
      <c r="Q8" s="1390"/>
    </row>
    <row r="9" spans="1:17">
      <c r="A9" s="1391"/>
      <c r="B9" s="1383"/>
      <c r="C9" s="1383"/>
      <c r="D9" s="1383"/>
      <c r="E9" s="1383"/>
      <c r="F9" s="1383"/>
      <c r="G9" s="1383"/>
      <c r="H9" s="1383"/>
      <c r="I9" s="1383"/>
      <c r="J9" s="1383"/>
      <c r="K9" s="1383"/>
      <c r="L9" s="1383"/>
      <c r="M9" s="1383"/>
      <c r="N9" s="1383"/>
      <c r="O9" s="1383"/>
      <c r="P9" s="1383"/>
      <c r="Q9" s="1384"/>
    </row>
    <row r="10" spans="1:17">
      <c r="A10" s="215"/>
      <c r="B10" s="216"/>
      <c r="C10" s="216"/>
      <c r="D10" s="216"/>
      <c r="E10" s="216"/>
      <c r="F10" s="216"/>
      <c r="G10" s="216"/>
      <c r="H10" s="216"/>
      <c r="I10" s="216"/>
      <c r="J10" s="216"/>
      <c r="K10" s="216"/>
      <c r="L10" s="216"/>
      <c r="M10" s="216"/>
      <c r="N10" s="216"/>
      <c r="O10" s="216"/>
      <c r="P10" s="216"/>
      <c r="Q10" s="217"/>
    </row>
    <row r="11" spans="1:17" ht="26.1" customHeight="1">
      <c r="A11" s="1380" t="s">
        <v>1249</v>
      </c>
      <c r="B11" s="1381"/>
      <c r="C11" s="1381"/>
      <c r="D11" s="1381"/>
      <c r="E11" s="1381"/>
      <c r="F11" s="1381"/>
      <c r="G11" s="1381"/>
      <c r="H11" s="1381"/>
      <c r="I11" s="1381"/>
      <c r="J11" s="1381"/>
      <c r="K11" s="1381"/>
      <c r="L11" s="1381"/>
      <c r="M11" s="1381"/>
      <c r="N11" s="1381"/>
      <c r="O11" s="1381"/>
      <c r="P11" s="1381"/>
      <c r="Q11" s="1392"/>
    </row>
    <row r="12" spans="1:17" ht="120" customHeight="1">
      <c r="A12" s="1393" t="s">
        <v>1245</v>
      </c>
      <c r="B12" s="1394"/>
      <c r="C12" s="1394"/>
      <c r="D12" s="1394"/>
      <c r="E12" s="1394"/>
      <c r="F12" s="1394"/>
      <c r="G12" s="1394"/>
      <c r="H12" s="1394"/>
      <c r="I12" s="1394"/>
      <c r="J12" s="1394"/>
      <c r="K12" s="1394"/>
      <c r="L12" s="1394"/>
      <c r="M12" s="1394"/>
      <c r="N12" s="1394"/>
      <c r="O12" s="1394"/>
      <c r="P12" s="1394"/>
      <c r="Q12" s="1395"/>
    </row>
    <row r="13" spans="1:17">
      <c r="A13" s="215"/>
      <c r="B13" s="216"/>
      <c r="C13" s="216"/>
      <c r="D13" s="216"/>
      <c r="E13" s="216"/>
      <c r="F13" s="216"/>
      <c r="G13" s="216"/>
      <c r="H13" s="216"/>
      <c r="I13" s="216"/>
      <c r="J13" s="216"/>
      <c r="K13" s="216"/>
      <c r="L13" s="216"/>
      <c r="M13" s="216"/>
      <c r="N13" s="216"/>
      <c r="O13" s="216"/>
      <c r="P13" s="216"/>
      <c r="Q13" s="217"/>
    </row>
    <row r="14" spans="1:17">
      <c r="A14" s="215"/>
      <c r="B14" s="216"/>
      <c r="C14" s="216"/>
      <c r="D14" s="216"/>
      <c r="E14" s="216"/>
      <c r="F14" s="216"/>
      <c r="G14" s="216"/>
      <c r="H14" s="216"/>
      <c r="I14" s="216"/>
      <c r="J14" s="216"/>
      <c r="K14" s="216"/>
      <c r="L14" s="216"/>
      <c r="M14" s="216"/>
      <c r="N14" s="216"/>
      <c r="O14" s="216"/>
      <c r="P14" s="216"/>
      <c r="Q14" s="217"/>
    </row>
    <row r="15" spans="1:17">
      <c r="A15" s="215"/>
      <c r="B15" s="216"/>
      <c r="C15" s="216"/>
      <c r="D15" s="216"/>
      <c r="E15" s="216"/>
      <c r="F15" s="216"/>
      <c r="G15" s="216"/>
      <c r="H15" s="216"/>
      <c r="I15" s="216"/>
      <c r="J15" s="216"/>
      <c r="K15" s="216"/>
      <c r="L15" s="216"/>
      <c r="M15" s="216"/>
      <c r="N15" s="216"/>
      <c r="O15" s="216"/>
      <c r="P15" s="216"/>
      <c r="Q15" s="217"/>
    </row>
    <row r="16" spans="1:17" ht="79.5" customHeight="1">
      <c r="A16" s="1385"/>
      <c r="B16" s="1386"/>
      <c r="C16" s="1386"/>
      <c r="D16" s="1386"/>
      <c r="E16" s="1386"/>
      <c r="F16" s="1386"/>
      <c r="G16" s="1386"/>
      <c r="H16" s="1386"/>
      <c r="I16" s="1386"/>
      <c r="J16" s="1386"/>
      <c r="K16" s="1386"/>
      <c r="L16" s="1386"/>
      <c r="M16" s="1386"/>
      <c r="N16" s="1386"/>
      <c r="O16" s="1386"/>
      <c r="P16" s="1386"/>
      <c r="Q16" s="1387"/>
    </row>
    <row r="17" spans="1:19" ht="12.75" customHeight="1">
      <c r="A17" s="29"/>
      <c r="B17" s="29"/>
      <c r="C17" s="29"/>
      <c r="D17" s="29"/>
      <c r="E17" s="214"/>
      <c r="F17" s="214"/>
      <c r="G17" s="214"/>
      <c r="H17" s="214"/>
      <c r="I17" s="214"/>
      <c r="J17" s="214"/>
      <c r="K17" s="214"/>
      <c r="L17" s="214"/>
      <c r="M17" s="214"/>
      <c r="N17" s="214"/>
      <c r="O17" s="214"/>
      <c r="P17" s="214"/>
      <c r="Q17" s="214"/>
    </row>
    <row r="18" spans="1:19" ht="13.5" customHeight="1">
      <c r="A18" s="17"/>
      <c r="B18" s="17"/>
      <c r="C18" s="17"/>
      <c r="D18" s="6"/>
      <c r="E18" s="8"/>
      <c r="F18" s="207"/>
      <c r="G18" s="207"/>
      <c r="H18" s="207"/>
      <c r="I18" s="32"/>
      <c r="J18" s="32"/>
      <c r="K18" s="32"/>
      <c r="L18" s="32"/>
      <c r="M18" s="32"/>
      <c r="N18" s="32"/>
      <c r="O18" s="32"/>
      <c r="P18" s="32"/>
      <c r="Q18" s="32"/>
      <c r="R18" s="33"/>
    </row>
    <row r="19" spans="1:19" s="34" customFormat="1" ht="50.1" customHeight="1">
      <c r="C19" s="59" t="s">
        <v>22</v>
      </c>
      <c r="D19" s="60"/>
      <c r="E19" s="56"/>
      <c r="F19" s="1357"/>
      <c r="G19" s="1357"/>
      <c r="H19" s="1357"/>
      <c r="I19" s="1357"/>
      <c r="J19" s="56" t="s">
        <v>23</v>
      </c>
      <c r="K19" s="62" t="s">
        <v>37</v>
      </c>
      <c r="L19" s="596"/>
      <c r="O19" s="62"/>
      <c r="P19" s="62"/>
    </row>
    <row r="20" spans="1:19" s="586" customFormat="1" ht="50.1" customHeight="1">
      <c r="D20" s="584"/>
      <c r="E20" s="1300" t="s">
        <v>1246</v>
      </c>
      <c r="F20" s="1300"/>
      <c r="G20" s="1300"/>
      <c r="H20" s="1300"/>
      <c r="I20" s="1300"/>
      <c r="K20" s="1300" t="s">
        <v>1214</v>
      </c>
      <c r="L20" s="1300"/>
      <c r="M20" s="1300"/>
      <c r="N20" s="1300"/>
      <c r="O20" s="1300"/>
      <c r="P20" s="595"/>
      <c r="Q20" s="595"/>
      <c r="R20" s="595"/>
      <c r="S20" s="595"/>
    </row>
  </sheetData>
  <mergeCells count="15">
    <mergeCell ref="A16:Q16"/>
    <mergeCell ref="F19:I19"/>
    <mergeCell ref="K20:O20"/>
    <mergeCell ref="E20:I20"/>
    <mergeCell ref="A7:Q7"/>
    <mergeCell ref="A8:Q8"/>
    <mergeCell ref="A9:Q9"/>
    <mergeCell ref="A11:Q11"/>
    <mergeCell ref="A12:Q12"/>
    <mergeCell ref="A6:Q6"/>
    <mergeCell ref="A1:Q1"/>
    <mergeCell ref="A2:Q2"/>
    <mergeCell ref="A3:Q3"/>
    <mergeCell ref="A4:Q4"/>
    <mergeCell ref="A5:Q5"/>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53"/>
  <sheetViews>
    <sheetView showGridLines="0" view="pageBreakPreview" zoomScale="75" zoomScaleNormal="80" zoomScaleSheetLayoutView="75" workbookViewId="0">
      <selection activeCell="A12" sqref="A12:Q12"/>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0.7109375" style="2" customWidth="1"/>
    <col min="12" max="15" width="12.7109375" style="2" customWidth="1"/>
    <col min="16" max="16" width="12.7109375" style="2" bestFit="1" customWidth="1"/>
    <col min="17" max="17" width="10.42578125" style="2" bestFit="1" customWidth="1"/>
    <col min="18" max="16384" width="11.42578125" style="2"/>
  </cols>
  <sheetData>
    <row r="1" spans="1:21" ht="34.5" customHeight="1">
      <c r="A1" s="1301" t="s">
        <v>333</v>
      </c>
      <c r="B1" s="1302"/>
      <c r="C1" s="1302"/>
      <c r="D1" s="1302"/>
      <c r="E1" s="1302"/>
      <c r="F1" s="1302"/>
      <c r="G1" s="1302"/>
      <c r="H1" s="1302"/>
      <c r="I1" s="1302"/>
      <c r="J1" s="1302"/>
      <c r="K1" s="1302"/>
      <c r="L1" s="1302"/>
      <c r="M1" s="1302"/>
      <c r="N1" s="1302"/>
      <c r="O1" s="1302"/>
      <c r="P1" s="1302"/>
      <c r="Q1" s="1303"/>
    </row>
    <row r="2" spans="1:21" ht="18.75" customHeight="1">
      <c r="A2" s="1374" t="s">
        <v>428</v>
      </c>
      <c r="B2" s="1375"/>
      <c r="C2" s="1375"/>
      <c r="D2" s="1375"/>
      <c r="E2" s="1375"/>
      <c r="F2" s="1375"/>
      <c r="G2" s="1375"/>
      <c r="H2" s="1375"/>
      <c r="I2" s="1375"/>
      <c r="J2" s="1375"/>
      <c r="K2" s="1375"/>
      <c r="L2" s="1375"/>
      <c r="M2" s="1375"/>
      <c r="N2" s="1375"/>
      <c r="O2" s="1375"/>
      <c r="P2" s="1375"/>
      <c r="Q2" s="1376"/>
    </row>
    <row r="3" spans="1:21" ht="51" customHeight="1">
      <c r="A3" s="1377" t="s">
        <v>1207</v>
      </c>
      <c r="B3" s="1378"/>
      <c r="C3" s="1378"/>
      <c r="D3" s="1378"/>
      <c r="E3" s="1378"/>
      <c r="F3" s="1378"/>
      <c r="G3" s="1378"/>
      <c r="H3" s="1378"/>
      <c r="I3" s="1378"/>
      <c r="J3" s="1378"/>
      <c r="K3" s="1378"/>
      <c r="L3" s="1378"/>
      <c r="M3" s="1378"/>
      <c r="N3" s="1378"/>
      <c r="O3" s="1378"/>
      <c r="P3" s="1378"/>
      <c r="Q3" s="1379"/>
    </row>
    <row r="4" spans="1:21" ht="26.1" customHeight="1">
      <c r="A4" s="1380" t="s">
        <v>371</v>
      </c>
      <c r="B4" s="1381"/>
      <c r="C4" s="1381"/>
      <c r="D4" s="1381"/>
      <c r="E4" s="1381"/>
      <c r="F4" s="1381"/>
      <c r="G4" s="1381"/>
      <c r="H4" s="1381"/>
      <c r="I4" s="1381"/>
      <c r="J4" s="1381"/>
      <c r="K4" s="1381"/>
      <c r="L4" s="1381"/>
      <c r="M4" s="1381"/>
      <c r="N4" s="1381"/>
      <c r="O4" s="1381"/>
      <c r="P4" s="1381"/>
      <c r="Q4" s="1381"/>
    </row>
    <row r="5" spans="1:21">
      <c r="A5" s="1382" t="s">
        <v>1205</v>
      </c>
      <c r="B5" s="1383"/>
      <c r="C5" s="1383"/>
      <c r="D5" s="1383"/>
      <c r="E5" s="1383"/>
      <c r="F5" s="1383"/>
      <c r="G5" s="1383"/>
      <c r="H5" s="1383"/>
      <c r="I5" s="1383"/>
      <c r="J5" s="1383"/>
      <c r="K5" s="1383"/>
      <c r="L5" s="1383"/>
      <c r="M5" s="1383"/>
      <c r="N5" s="1383"/>
      <c r="O5" s="1383"/>
      <c r="P5" s="1383"/>
      <c r="Q5" s="1384"/>
    </row>
    <row r="6" spans="1:21">
      <c r="A6" s="1382"/>
      <c r="B6" s="1383"/>
      <c r="C6" s="1383"/>
      <c r="D6" s="1383"/>
      <c r="E6" s="1383"/>
      <c r="F6" s="1383"/>
      <c r="G6" s="1383"/>
      <c r="H6" s="1383"/>
      <c r="I6" s="1383"/>
      <c r="J6" s="1383"/>
      <c r="K6" s="1383"/>
      <c r="L6" s="1383"/>
      <c r="M6" s="1383"/>
      <c r="N6" s="1383"/>
      <c r="O6" s="1383"/>
      <c r="P6" s="1383"/>
      <c r="Q6" s="1384"/>
    </row>
    <row r="7" spans="1:21">
      <c r="A7" s="1388" t="s">
        <v>1250</v>
      </c>
      <c r="B7" s="1389"/>
      <c r="C7" s="1389"/>
      <c r="D7" s="1389"/>
      <c r="E7" s="1389"/>
      <c r="F7" s="1389"/>
      <c r="G7" s="1389"/>
      <c r="H7" s="1389"/>
      <c r="I7" s="1389"/>
      <c r="J7" s="1389"/>
      <c r="K7" s="1389"/>
      <c r="L7" s="1389"/>
      <c r="M7" s="1389"/>
      <c r="N7" s="1389"/>
      <c r="O7" s="1389"/>
      <c r="P7" s="1389"/>
      <c r="Q7" s="1390"/>
    </row>
    <row r="8" spans="1:21">
      <c r="A8" s="1391"/>
      <c r="B8" s="1383"/>
      <c r="C8" s="1383"/>
      <c r="D8" s="1383"/>
      <c r="E8" s="1383"/>
      <c r="F8" s="1383"/>
      <c r="G8" s="1383"/>
      <c r="H8" s="1383"/>
      <c r="I8" s="1383"/>
      <c r="J8" s="1383"/>
      <c r="K8" s="1383"/>
      <c r="L8" s="1383"/>
      <c r="M8" s="1383"/>
      <c r="N8" s="1383"/>
      <c r="O8" s="1383"/>
      <c r="P8" s="1383"/>
      <c r="Q8" s="1384"/>
    </row>
    <row r="9" spans="1:21" ht="26.1" customHeight="1">
      <c r="A9" s="1380" t="s">
        <v>1249</v>
      </c>
      <c r="B9" s="1381"/>
      <c r="C9" s="1381"/>
      <c r="D9" s="1381"/>
      <c r="E9" s="1381"/>
      <c r="F9" s="1381"/>
      <c r="G9" s="1381"/>
      <c r="H9" s="1381"/>
      <c r="I9" s="1381"/>
      <c r="J9" s="1381"/>
      <c r="K9" s="1381"/>
      <c r="L9" s="1381"/>
      <c r="M9" s="1381"/>
      <c r="N9" s="1381"/>
      <c r="O9" s="1381"/>
      <c r="P9" s="1381"/>
      <c r="Q9" s="1392"/>
    </row>
    <row r="10" spans="1:21" ht="99" customHeight="1">
      <c r="A10" s="1393" t="s">
        <v>1273</v>
      </c>
      <c r="B10" s="1394"/>
      <c r="C10" s="1394"/>
      <c r="D10" s="1394"/>
      <c r="E10" s="1394"/>
      <c r="F10" s="1394"/>
      <c r="G10" s="1394"/>
      <c r="H10" s="1394"/>
      <c r="I10" s="1394"/>
      <c r="J10" s="1394"/>
      <c r="K10" s="1394"/>
      <c r="L10" s="1394"/>
      <c r="M10" s="1394"/>
      <c r="N10" s="1394"/>
      <c r="O10" s="1394"/>
      <c r="P10" s="1394"/>
      <c r="Q10" s="1395"/>
    </row>
    <row r="11" spans="1:21" ht="99.95" customHeight="1">
      <c r="A11" s="1393" t="s">
        <v>1274</v>
      </c>
      <c r="B11" s="1394"/>
      <c r="C11" s="1394"/>
      <c r="D11" s="1394"/>
      <c r="E11" s="1394"/>
      <c r="F11" s="1394"/>
      <c r="G11" s="1394"/>
      <c r="H11" s="1394"/>
      <c r="I11" s="1394"/>
      <c r="J11" s="1394"/>
      <c r="K11" s="1394"/>
      <c r="L11" s="1394"/>
      <c r="M11" s="1394"/>
      <c r="N11" s="1394"/>
      <c r="O11" s="1394"/>
      <c r="P11" s="1394"/>
      <c r="Q11" s="1395"/>
    </row>
    <row r="12" spans="1:21" ht="99.95" customHeight="1">
      <c r="A12" s="1411" t="s">
        <v>1275</v>
      </c>
      <c r="B12" s="1412"/>
      <c r="C12" s="1412"/>
      <c r="D12" s="1412"/>
      <c r="E12" s="1412"/>
      <c r="F12" s="1412"/>
      <c r="G12" s="1412"/>
      <c r="H12" s="1412"/>
      <c r="I12" s="1412"/>
      <c r="J12" s="1412"/>
      <c r="K12" s="1412"/>
      <c r="L12" s="1412"/>
      <c r="M12" s="1412"/>
      <c r="N12" s="1412"/>
      <c r="O12" s="1412"/>
      <c r="P12" s="1412"/>
      <c r="Q12" s="1413"/>
    </row>
    <row r="13" spans="1:21" ht="99.95" customHeight="1">
      <c r="A13" s="1408" t="s">
        <v>1276</v>
      </c>
      <c r="B13" s="1409"/>
      <c r="C13" s="1409"/>
      <c r="D13" s="1409"/>
      <c r="E13" s="1409"/>
      <c r="F13" s="1409"/>
      <c r="G13" s="1409"/>
      <c r="H13" s="1409"/>
      <c r="I13" s="1409"/>
      <c r="J13" s="1409"/>
      <c r="K13" s="1409"/>
      <c r="L13" s="1409"/>
      <c r="M13" s="1409"/>
      <c r="N13" s="1409"/>
      <c r="O13" s="1409"/>
      <c r="P13" s="1409"/>
      <c r="Q13" s="1410"/>
      <c r="U13" s="115"/>
    </row>
    <row r="14" spans="1:21" ht="99.95" customHeight="1">
      <c r="A14" s="1411" t="s">
        <v>1277</v>
      </c>
      <c r="B14" s="1412"/>
      <c r="C14" s="1412"/>
      <c r="D14" s="1412"/>
      <c r="E14" s="1412"/>
      <c r="F14" s="1412"/>
      <c r="G14" s="1412"/>
      <c r="H14" s="1412"/>
      <c r="I14" s="1412"/>
      <c r="J14" s="1412"/>
      <c r="K14" s="1412"/>
      <c r="L14" s="1412"/>
      <c r="M14" s="1412"/>
      <c r="N14" s="1412"/>
      <c r="O14" s="1412"/>
      <c r="P14" s="1412"/>
      <c r="Q14" s="1413"/>
    </row>
    <row r="15" spans="1:21" ht="99.95" customHeight="1">
      <c r="A15" s="1403" t="s">
        <v>1278</v>
      </c>
      <c r="B15" s="1414"/>
      <c r="C15" s="1414"/>
      <c r="D15" s="1414"/>
      <c r="E15" s="1414"/>
      <c r="F15" s="1414"/>
      <c r="G15" s="1414"/>
      <c r="H15" s="1414"/>
      <c r="I15" s="1414"/>
      <c r="J15" s="1414"/>
      <c r="K15" s="1414"/>
      <c r="L15" s="1414"/>
      <c r="M15" s="1414"/>
      <c r="N15" s="1414"/>
      <c r="O15" s="1414"/>
      <c r="P15" s="1414"/>
      <c r="Q15" s="1415"/>
    </row>
    <row r="16" spans="1:21" ht="87.75" customHeight="1">
      <c r="A16" s="1403" t="s">
        <v>1279</v>
      </c>
      <c r="B16" s="1396"/>
      <c r="C16" s="1396"/>
      <c r="D16" s="1396"/>
      <c r="E16" s="1396"/>
      <c r="F16" s="1396"/>
      <c r="G16" s="1396"/>
      <c r="H16" s="1396"/>
      <c r="I16" s="1396"/>
      <c r="J16" s="1396"/>
      <c r="K16" s="1396"/>
      <c r="L16" s="1396"/>
      <c r="M16" s="1396"/>
      <c r="N16" s="1396"/>
      <c r="O16" s="1396"/>
      <c r="P16" s="1396"/>
      <c r="Q16" s="1404"/>
    </row>
    <row r="17" spans="1:18" ht="99.95" customHeight="1">
      <c r="A17" s="1400" t="s">
        <v>1310</v>
      </c>
      <c r="B17" s="1401"/>
      <c r="C17" s="1401"/>
      <c r="D17" s="1401"/>
      <c r="E17" s="1401"/>
      <c r="F17" s="1401"/>
      <c r="G17" s="1401"/>
      <c r="H17" s="1401"/>
      <c r="I17" s="1401"/>
      <c r="J17" s="1401"/>
      <c r="K17" s="1401"/>
      <c r="L17" s="1401"/>
      <c r="M17" s="1401"/>
      <c r="N17" s="1401"/>
      <c r="O17" s="1401"/>
      <c r="P17" s="1401"/>
      <c r="Q17" s="1402"/>
    </row>
    <row r="18" spans="1:18" ht="99.95" customHeight="1">
      <c r="A18" s="1405" t="s">
        <v>1280</v>
      </c>
      <c r="B18" s="1406"/>
      <c r="C18" s="1406"/>
      <c r="D18" s="1406"/>
      <c r="E18" s="1406"/>
      <c r="F18" s="1406"/>
      <c r="G18" s="1406"/>
      <c r="H18" s="1406"/>
      <c r="I18" s="1406"/>
      <c r="J18" s="1406"/>
      <c r="K18" s="1406"/>
      <c r="L18" s="1406"/>
      <c r="M18" s="1406"/>
      <c r="N18" s="1406"/>
      <c r="O18" s="1406"/>
      <c r="P18" s="1406"/>
      <c r="Q18" s="1407"/>
    </row>
    <row r="19" spans="1:18" ht="99.95" customHeight="1">
      <c r="A19" s="1400" t="s">
        <v>1281</v>
      </c>
      <c r="B19" s="1401"/>
      <c r="C19" s="1401"/>
      <c r="D19" s="1401"/>
      <c r="E19" s="1401"/>
      <c r="F19" s="1401"/>
      <c r="G19" s="1401"/>
      <c r="H19" s="1401"/>
      <c r="I19" s="1401"/>
      <c r="J19" s="1401"/>
      <c r="K19" s="1401"/>
      <c r="L19" s="1401"/>
      <c r="M19" s="1401"/>
      <c r="N19" s="1401"/>
      <c r="O19" s="1401"/>
      <c r="P19" s="1401"/>
      <c r="Q19" s="1402"/>
    </row>
    <row r="20" spans="1:18" ht="99.95" customHeight="1">
      <c r="A20" s="1400" t="s">
        <v>1282</v>
      </c>
      <c r="B20" s="1401"/>
      <c r="C20" s="1401"/>
      <c r="D20" s="1401"/>
      <c r="E20" s="1401"/>
      <c r="F20" s="1401"/>
      <c r="G20" s="1401"/>
      <c r="H20" s="1401"/>
      <c r="I20" s="1401"/>
      <c r="J20" s="1401"/>
      <c r="K20" s="1401"/>
      <c r="L20" s="1401"/>
      <c r="M20" s="1401"/>
      <c r="N20" s="1401"/>
      <c r="O20" s="1401"/>
      <c r="P20" s="1401"/>
      <c r="Q20" s="1402"/>
    </row>
    <row r="21" spans="1:18" ht="99.95" customHeight="1">
      <c r="A21" s="1400" t="s">
        <v>1283</v>
      </c>
      <c r="B21" s="1401"/>
      <c r="C21" s="1401"/>
      <c r="D21" s="1401"/>
      <c r="E21" s="1401"/>
      <c r="F21" s="1401"/>
      <c r="G21" s="1401"/>
      <c r="H21" s="1401"/>
      <c r="I21" s="1401"/>
      <c r="J21" s="1401"/>
      <c r="K21" s="1401"/>
      <c r="L21" s="1401"/>
      <c r="M21" s="1401"/>
      <c r="N21" s="1401"/>
      <c r="O21" s="1401"/>
      <c r="P21" s="1401"/>
      <c r="Q21" s="1402"/>
    </row>
    <row r="22" spans="1:18" ht="99.95" customHeight="1">
      <c r="A22" s="1400" t="s">
        <v>1284</v>
      </c>
      <c r="B22" s="1401"/>
      <c r="C22" s="1401"/>
      <c r="D22" s="1401"/>
      <c r="E22" s="1401"/>
      <c r="F22" s="1401"/>
      <c r="G22" s="1401"/>
      <c r="H22" s="1401"/>
      <c r="I22" s="1401"/>
      <c r="J22" s="1401"/>
      <c r="K22" s="1401"/>
      <c r="L22" s="1401"/>
      <c r="M22" s="1401"/>
      <c r="N22" s="1401"/>
      <c r="O22" s="1401"/>
      <c r="P22" s="1401"/>
      <c r="Q22" s="1402"/>
    </row>
    <row r="23" spans="1:18" ht="99.95" customHeight="1">
      <c r="A23" s="1408" t="s">
        <v>1285</v>
      </c>
      <c r="B23" s="1409"/>
      <c r="C23" s="1409"/>
      <c r="D23" s="1409"/>
      <c r="E23" s="1409"/>
      <c r="F23" s="1409"/>
      <c r="G23" s="1409"/>
      <c r="H23" s="1409"/>
      <c r="I23" s="1409"/>
      <c r="J23" s="1409"/>
      <c r="K23" s="1409"/>
      <c r="L23" s="1409"/>
      <c r="M23" s="1409"/>
      <c r="N23" s="1409"/>
      <c r="O23" s="1409"/>
      <c r="P23" s="1409"/>
      <c r="Q23" s="1410"/>
    </row>
    <row r="24" spans="1:18" ht="99.95" customHeight="1">
      <c r="A24" s="1400" t="s">
        <v>1286</v>
      </c>
      <c r="B24" s="1401"/>
      <c r="C24" s="1401"/>
      <c r="D24" s="1401"/>
      <c r="E24" s="1401"/>
      <c r="F24" s="1401"/>
      <c r="G24" s="1401"/>
      <c r="H24" s="1401"/>
      <c r="I24" s="1401"/>
      <c r="J24" s="1401"/>
      <c r="K24" s="1401"/>
      <c r="L24" s="1401"/>
      <c r="M24" s="1401"/>
      <c r="N24" s="1401"/>
      <c r="O24" s="1401"/>
      <c r="P24" s="1401"/>
      <c r="Q24" s="1402"/>
    </row>
    <row r="25" spans="1:18" ht="99.95" customHeight="1">
      <c r="A25" s="1403" t="s">
        <v>1287</v>
      </c>
      <c r="B25" s="1414"/>
      <c r="C25" s="1414"/>
      <c r="D25" s="1414"/>
      <c r="E25" s="1414"/>
      <c r="F25" s="1414"/>
      <c r="G25" s="1414"/>
      <c r="H25" s="1414"/>
      <c r="I25" s="1414"/>
      <c r="J25" s="1414"/>
      <c r="K25" s="1414"/>
      <c r="L25" s="1414"/>
      <c r="M25" s="1414"/>
      <c r="N25" s="1414"/>
      <c r="O25" s="1414"/>
      <c r="P25" s="1414"/>
      <c r="Q25" s="1415"/>
    </row>
    <row r="26" spans="1:18" ht="99.95" customHeight="1">
      <c r="A26" s="1403" t="s">
        <v>1288</v>
      </c>
      <c r="B26" s="1414"/>
      <c r="C26" s="1414"/>
      <c r="D26" s="1414"/>
      <c r="E26" s="1414"/>
      <c r="F26" s="1414"/>
      <c r="G26" s="1414"/>
      <c r="H26" s="1414"/>
      <c r="I26" s="1414"/>
      <c r="J26" s="1414"/>
      <c r="K26" s="1414"/>
      <c r="L26" s="1414"/>
      <c r="M26" s="1414"/>
      <c r="N26" s="1414"/>
      <c r="O26" s="1414"/>
      <c r="P26" s="1414"/>
      <c r="Q26" s="1415"/>
    </row>
    <row r="27" spans="1:18" ht="138" customHeight="1">
      <c r="A27" s="1403" t="s">
        <v>1311</v>
      </c>
      <c r="B27" s="1414"/>
      <c r="C27" s="1414"/>
      <c r="D27" s="1414"/>
      <c r="E27" s="1414"/>
      <c r="F27" s="1414"/>
      <c r="G27" s="1414"/>
      <c r="H27" s="1414"/>
      <c r="I27" s="1414"/>
      <c r="J27" s="1414"/>
      <c r="K27" s="1414"/>
      <c r="L27" s="1414"/>
      <c r="M27" s="1414"/>
      <c r="N27" s="1414"/>
      <c r="O27" s="1414"/>
      <c r="P27" s="1414"/>
      <c r="Q27" s="1415"/>
      <c r="R27" s="33"/>
    </row>
    <row r="28" spans="1:18" ht="125.25" customHeight="1">
      <c r="A28" s="1396" t="s">
        <v>1312</v>
      </c>
      <c r="B28" s="1396"/>
      <c r="C28" s="1396"/>
      <c r="D28" s="1396"/>
      <c r="E28" s="1396"/>
      <c r="F28" s="1396"/>
      <c r="G28" s="1396"/>
      <c r="H28" s="1396"/>
      <c r="I28" s="1396"/>
      <c r="J28" s="1396"/>
      <c r="K28" s="1396"/>
      <c r="L28" s="1396"/>
      <c r="M28" s="1396"/>
      <c r="N28" s="1396"/>
      <c r="O28" s="1396"/>
      <c r="P28" s="1396"/>
      <c r="Q28" s="1396"/>
      <c r="R28" s="33"/>
    </row>
    <row r="29" spans="1:18" ht="133.5" customHeight="1">
      <c r="A29" s="1412" t="s">
        <v>1313</v>
      </c>
      <c r="B29" s="1412"/>
      <c r="C29" s="1412"/>
      <c r="D29" s="1412"/>
      <c r="E29" s="1412"/>
      <c r="F29" s="1412"/>
      <c r="G29" s="1412"/>
      <c r="H29" s="1412"/>
      <c r="I29" s="1412"/>
      <c r="J29" s="1412"/>
      <c r="K29" s="1412"/>
      <c r="L29" s="1412"/>
      <c r="M29" s="1412"/>
      <c r="N29" s="1412"/>
      <c r="O29" s="1412"/>
      <c r="P29" s="1412"/>
      <c r="Q29" s="1412"/>
      <c r="R29" s="33"/>
    </row>
    <row r="30" spans="1:18" ht="99.95" customHeight="1">
      <c r="A30" s="1396" t="s">
        <v>1314</v>
      </c>
      <c r="B30" s="1396"/>
      <c r="C30" s="1396"/>
      <c r="D30" s="1396"/>
      <c r="E30" s="1396"/>
      <c r="F30" s="1396"/>
      <c r="G30" s="1396"/>
      <c r="H30" s="1396"/>
      <c r="I30" s="1396"/>
      <c r="J30" s="1396"/>
      <c r="K30" s="1396"/>
      <c r="L30" s="1396"/>
      <c r="M30" s="1396"/>
      <c r="N30" s="1396"/>
      <c r="O30" s="1396"/>
      <c r="P30" s="1396"/>
      <c r="Q30" s="1396"/>
      <c r="R30" s="33"/>
    </row>
    <row r="31" spans="1:18" ht="109.5" customHeight="1">
      <c r="A31" s="1399" t="s">
        <v>1289</v>
      </c>
      <c r="B31" s="1399"/>
      <c r="C31" s="1399"/>
      <c r="D31" s="1399"/>
      <c r="E31" s="1399"/>
      <c r="F31" s="1399"/>
      <c r="G31" s="1399"/>
      <c r="H31" s="1399"/>
      <c r="I31" s="1399"/>
      <c r="J31" s="1399"/>
      <c r="K31" s="1399"/>
      <c r="L31" s="1399"/>
      <c r="M31" s="1399"/>
      <c r="N31" s="1399"/>
      <c r="O31" s="1399"/>
      <c r="P31" s="1399"/>
      <c r="Q31" s="1399"/>
      <c r="R31" s="33"/>
    </row>
    <row r="32" spans="1:18" ht="303" customHeight="1">
      <c r="A32" s="1396" t="s">
        <v>1290</v>
      </c>
      <c r="B32" s="1396"/>
      <c r="C32" s="1396"/>
      <c r="D32" s="1396"/>
      <c r="E32" s="1396"/>
      <c r="F32" s="1396"/>
      <c r="G32" s="1396"/>
      <c r="H32" s="1396"/>
      <c r="I32" s="1396"/>
      <c r="J32" s="1396"/>
      <c r="K32" s="1396"/>
      <c r="L32" s="1396"/>
      <c r="M32" s="1396"/>
      <c r="N32" s="1396"/>
      <c r="O32" s="1396"/>
      <c r="P32" s="1396"/>
      <c r="Q32" s="1396"/>
      <c r="R32" s="33"/>
    </row>
    <row r="33" spans="1:18" ht="99.95" customHeight="1">
      <c r="A33" s="1396" t="s">
        <v>1291</v>
      </c>
      <c r="B33" s="1396"/>
      <c r="C33" s="1396"/>
      <c r="D33" s="1396"/>
      <c r="E33" s="1396"/>
      <c r="F33" s="1396"/>
      <c r="G33" s="1396"/>
      <c r="H33" s="1396"/>
      <c r="I33" s="1396"/>
      <c r="J33" s="1396"/>
      <c r="K33" s="1396"/>
      <c r="L33" s="1396"/>
      <c r="M33" s="1396"/>
      <c r="N33" s="1396"/>
      <c r="O33" s="1396"/>
      <c r="P33" s="1396"/>
      <c r="Q33" s="1396"/>
      <c r="R33" s="33"/>
    </row>
    <row r="34" spans="1:18" ht="112.5" customHeight="1">
      <c r="A34" s="1399" t="s">
        <v>1292</v>
      </c>
      <c r="B34" s="1399"/>
      <c r="C34" s="1399"/>
      <c r="D34" s="1399"/>
      <c r="E34" s="1399"/>
      <c r="F34" s="1399"/>
      <c r="G34" s="1399"/>
      <c r="H34" s="1399"/>
      <c r="I34" s="1399"/>
      <c r="J34" s="1399"/>
      <c r="K34" s="1399"/>
      <c r="L34" s="1399"/>
      <c r="M34" s="1399"/>
      <c r="N34" s="1399"/>
      <c r="O34" s="1399"/>
      <c r="P34" s="1399"/>
      <c r="Q34" s="1399"/>
      <c r="R34" s="33"/>
    </row>
    <row r="35" spans="1:18" ht="99.95" customHeight="1">
      <c r="A35" s="1396" t="s">
        <v>1293</v>
      </c>
      <c r="B35" s="1396"/>
      <c r="C35" s="1396"/>
      <c r="D35" s="1396"/>
      <c r="E35" s="1396"/>
      <c r="F35" s="1396"/>
      <c r="G35" s="1396"/>
      <c r="H35" s="1396"/>
      <c r="I35" s="1396"/>
      <c r="J35" s="1396"/>
      <c r="K35" s="1396"/>
      <c r="L35" s="1396"/>
      <c r="M35" s="1396"/>
      <c r="N35" s="1396"/>
      <c r="O35" s="1396"/>
      <c r="P35" s="1396"/>
      <c r="Q35" s="1396"/>
      <c r="R35" s="33"/>
    </row>
    <row r="36" spans="1:18" ht="99.95" customHeight="1">
      <c r="A36" s="1396" t="s">
        <v>1294</v>
      </c>
      <c r="B36" s="1396"/>
      <c r="C36" s="1396"/>
      <c r="D36" s="1396"/>
      <c r="E36" s="1396"/>
      <c r="F36" s="1396"/>
      <c r="G36" s="1396"/>
      <c r="H36" s="1396"/>
      <c r="I36" s="1396"/>
      <c r="J36" s="1396"/>
      <c r="K36" s="1396"/>
      <c r="L36" s="1396"/>
      <c r="M36" s="1396"/>
      <c r="N36" s="1396"/>
      <c r="O36" s="1396"/>
      <c r="P36" s="1396"/>
      <c r="Q36" s="1396"/>
      <c r="R36" s="33"/>
    </row>
    <row r="37" spans="1:18" ht="99.95" customHeight="1">
      <c r="A37" s="1396" t="s">
        <v>1295</v>
      </c>
      <c r="B37" s="1396"/>
      <c r="C37" s="1396"/>
      <c r="D37" s="1396"/>
      <c r="E37" s="1396"/>
      <c r="F37" s="1396"/>
      <c r="G37" s="1396"/>
      <c r="H37" s="1396"/>
      <c r="I37" s="1396"/>
      <c r="J37" s="1396"/>
      <c r="K37" s="1396"/>
      <c r="L37" s="1396"/>
      <c r="M37" s="1396"/>
      <c r="N37" s="1396"/>
      <c r="O37" s="1396"/>
      <c r="P37" s="1396"/>
      <c r="Q37" s="1396"/>
      <c r="R37" s="33"/>
    </row>
    <row r="38" spans="1:18" ht="99.95" customHeight="1">
      <c r="A38" s="1396" t="s">
        <v>1296</v>
      </c>
      <c r="B38" s="1396"/>
      <c r="C38" s="1396"/>
      <c r="D38" s="1396"/>
      <c r="E38" s="1396"/>
      <c r="F38" s="1396"/>
      <c r="G38" s="1396"/>
      <c r="H38" s="1396"/>
      <c r="I38" s="1396"/>
      <c r="J38" s="1396"/>
      <c r="K38" s="1396"/>
      <c r="L38" s="1396"/>
      <c r="M38" s="1396"/>
      <c r="N38" s="1396"/>
      <c r="O38" s="1396"/>
      <c r="P38" s="1396"/>
      <c r="Q38" s="1396"/>
      <c r="R38" s="33"/>
    </row>
    <row r="39" spans="1:18" ht="99.95" customHeight="1">
      <c r="A39" s="1399" t="s">
        <v>1297</v>
      </c>
      <c r="B39" s="1399"/>
      <c r="C39" s="1399"/>
      <c r="D39" s="1399"/>
      <c r="E39" s="1399"/>
      <c r="F39" s="1399"/>
      <c r="G39" s="1399"/>
      <c r="H39" s="1399"/>
      <c r="I39" s="1399"/>
      <c r="J39" s="1399"/>
      <c r="K39" s="1399"/>
      <c r="L39" s="1399"/>
      <c r="M39" s="1399"/>
      <c r="N39" s="1399"/>
      <c r="O39" s="1399"/>
      <c r="P39" s="1399"/>
      <c r="Q39" s="1399"/>
      <c r="R39" s="33"/>
    </row>
    <row r="40" spans="1:18" ht="107.25" customHeight="1">
      <c r="A40" s="1396" t="s">
        <v>1298</v>
      </c>
      <c r="B40" s="1396"/>
      <c r="C40" s="1396"/>
      <c r="D40" s="1396"/>
      <c r="E40" s="1396"/>
      <c r="F40" s="1396"/>
      <c r="G40" s="1396"/>
      <c r="H40" s="1396"/>
      <c r="I40" s="1396"/>
      <c r="J40" s="1396"/>
      <c r="K40" s="1396"/>
      <c r="L40" s="1396"/>
      <c r="M40" s="1396"/>
      <c r="N40" s="1396"/>
      <c r="O40" s="1396"/>
      <c r="P40" s="1396"/>
      <c r="Q40" s="1396"/>
      <c r="R40" s="33"/>
    </row>
    <row r="41" spans="1:18" ht="132" customHeight="1">
      <c r="A41" s="1396" t="s">
        <v>1299</v>
      </c>
      <c r="B41" s="1396"/>
      <c r="C41" s="1396"/>
      <c r="D41" s="1396"/>
      <c r="E41" s="1396"/>
      <c r="F41" s="1396"/>
      <c r="G41" s="1396"/>
      <c r="H41" s="1396"/>
      <c r="I41" s="1396"/>
      <c r="J41" s="1396"/>
      <c r="K41" s="1396"/>
      <c r="L41" s="1396"/>
      <c r="M41" s="1396"/>
      <c r="N41" s="1396"/>
      <c r="O41" s="1396"/>
      <c r="P41" s="1396"/>
      <c r="Q41" s="1396"/>
      <c r="R41" s="33"/>
    </row>
    <row r="42" spans="1:18" ht="99.95" customHeight="1">
      <c r="A42" s="1396" t="s">
        <v>1300</v>
      </c>
      <c r="B42" s="1396"/>
      <c r="C42" s="1396"/>
      <c r="D42" s="1396"/>
      <c r="E42" s="1396"/>
      <c r="F42" s="1396"/>
      <c r="G42" s="1396"/>
      <c r="H42" s="1396"/>
      <c r="I42" s="1396"/>
      <c r="J42" s="1396"/>
      <c r="K42" s="1396"/>
      <c r="L42" s="1396"/>
      <c r="M42" s="1396"/>
      <c r="N42" s="1396"/>
      <c r="O42" s="1396"/>
      <c r="P42" s="1396"/>
      <c r="Q42" s="1396"/>
      <c r="R42" s="33"/>
    </row>
    <row r="43" spans="1:18" ht="99.95" customHeight="1">
      <c r="A43" s="1399" t="s">
        <v>1301</v>
      </c>
      <c r="B43" s="1399"/>
      <c r="C43" s="1399"/>
      <c r="D43" s="1399"/>
      <c r="E43" s="1399"/>
      <c r="F43" s="1399"/>
      <c r="G43" s="1399"/>
      <c r="H43" s="1399"/>
      <c r="I43" s="1399"/>
      <c r="J43" s="1399"/>
      <c r="K43" s="1399"/>
      <c r="L43" s="1399"/>
      <c r="M43" s="1399"/>
      <c r="N43" s="1399"/>
      <c r="O43" s="1399"/>
      <c r="P43" s="1399"/>
      <c r="Q43" s="1399"/>
      <c r="R43" s="33"/>
    </row>
    <row r="44" spans="1:18" ht="87" customHeight="1">
      <c r="A44" s="1396" t="s">
        <v>1302</v>
      </c>
      <c r="B44" s="1396"/>
      <c r="C44" s="1396"/>
      <c r="D44" s="1396"/>
      <c r="E44" s="1396"/>
      <c r="F44" s="1396"/>
      <c r="G44" s="1396"/>
      <c r="H44" s="1396"/>
      <c r="I44" s="1396"/>
      <c r="J44" s="1396"/>
      <c r="K44" s="1396"/>
      <c r="L44" s="1396"/>
      <c r="M44" s="1396"/>
      <c r="N44" s="1396"/>
      <c r="O44" s="1396"/>
      <c r="P44" s="1396"/>
      <c r="Q44" s="1396"/>
      <c r="R44" s="33"/>
    </row>
    <row r="45" spans="1:18" ht="85.5" customHeight="1">
      <c r="A45" s="1396" t="s">
        <v>1303</v>
      </c>
      <c r="B45" s="1396"/>
      <c r="C45" s="1396"/>
      <c r="D45" s="1396"/>
      <c r="E45" s="1396"/>
      <c r="F45" s="1396"/>
      <c r="G45" s="1396"/>
      <c r="H45" s="1396"/>
      <c r="I45" s="1396"/>
      <c r="J45" s="1396"/>
      <c r="K45" s="1396"/>
      <c r="L45" s="1396"/>
      <c r="M45" s="1396"/>
      <c r="N45" s="1396"/>
      <c r="O45" s="1396"/>
      <c r="P45" s="1396"/>
      <c r="Q45" s="1396"/>
      <c r="R45" s="33"/>
    </row>
    <row r="46" spans="1:18" ht="84.75" customHeight="1">
      <c r="A46" s="1396" t="s">
        <v>1304</v>
      </c>
      <c r="B46" s="1396"/>
      <c r="C46" s="1396"/>
      <c r="D46" s="1396"/>
      <c r="E46" s="1396"/>
      <c r="F46" s="1396"/>
      <c r="G46" s="1396"/>
      <c r="H46" s="1396"/>
      <c r="I46" s="1396"/>
      <c r="J46" s="1396"/>
      <c r="K46" s="1396"/>
      <c r="L46" s="1396"/>
      <c r="M46" s="1396"/>
      <c r="N46" s="1396"/>
      <c r="O46" s="1396"/>
      <c r="P46" s="1396"/>
      <c r="Q46" s="1396"/>
      <c r="R46" s="33"/>
    </row>
    <row r="47" spans="1:18" ht="120.75" customHeight="1">
      <c r="A47" s="1396" t="s">
        <v>1305</v>
      </c>
      <c r="B47" s="1396"/>
      <c r="C47" s="1396"/>
      <c r="D47" s="1396"/>
      <c r="E47" s="1396"/>
      <c r="F47" s="1396"/>
      <c r="G47" s="1396"/>
      <c r="H47" s="1396"/>
      <c r="I47" s="1396"/>
      <c r="J47" s="1396"/>
      <c r="K47" s="1396"/>
      <c r="L47" s="1396"/>
      <c r="M47" s="1396"/>
      <c r="N47" s="1396"/>
      <c r="O47" s="1396"/>
      <c r="P47" s="1396"/>
      <c r="Q47" s="1396"/>
      <c r="R47" s="33"/>
    </row>
    <row r="48" spans="1:18" ht="121.5" customHeight="1">
      <c r="A48" s="1397" t="s">
        <v>1306</v>
      </c>
      <c r="B48" s="1397"/>
      <c r="C48" s="1397"/>
      <c r="D48" s="1397"/>
      <c r="E48" s="1397"/>
      <c r="F48" s="1397"/>
      <c r="G48" s="1397"/>
      <c r="H48" s="1397"/>
      <c r="I48" s="1397"/>
      <c r="J48" s="1397"/>
      <c r="K48" s="1397"/>
      <c r="L48" s="1397"/>
      <c r="M48" s="1397"/>
      <c r="N48" s="1397"/>
      <c r="O48" s="1397"/>
      <c r="P48" s="1397"/>
      <c r="Q48" s="1397"/>
      <c r="R48" s="33"/>
    </row>
    <row r="49" spans="1:19" ht="99.95" customHeight="1">
      <c r="A49" s="1398" t="s">
        <v>1307</v>
      </c>
      <c r="B49" s="1398"/>
      <c r="C49" s="1398"/>
      <c r="D49" s="1398"/>
      <c r="E49" s="1398"/>
      <c r="F49" s="1398"/>
      <c r="G49" s="1398"/>
      <c r="H49" s="1398"/>
      <c r="I49" s="1398"/>
      <c r="J49" s="1398"/>
      <c r="K49" s="1398"/>
      <c r="L49" s="1398"/>
      <c r="M49" s="1398"/>
      <c r="N49" s="1398"/>
      <c r="O49" s="1398"/>
      <c r="P49" s="1398"/>
      <c r="Q49" s="1398"/>
      <c r="R49" s="33"/>
    </row>
    <row r="50" spans="1:19" ht="117.75" customHeight="1">
      <c r="A50" s="1398" t="s">
        <v>1308</v>
      </c>
      <c r="B50" s="1398"/>
      <c r="C50" s="1398"/>
      <c r="D50" s="1398"/>
      <c r="E50" s="1398"/>
      <c r="F50" s="1398"/>
      <c r="G50" s="1398"/>
      <c r="H50" s="1398"/>
      <c r="I50" s="1398"/>
      <c r="J50" s="1398"/>
      <c r="K50" s="1398"/>
      <c r="L50" s="1398"/>
      <c r="M50" s="1398"/>
      <c r="N50" s="1398"/>
      <c r="O50" s="1398"/>
      <c r="P50" s="1398"/>
      <c r="Q50" s="1398"/>
      <c r="R50" s="33"/>
    </row>
    <row r="51" spans="1:19" ht="115.5" customHeight="1">
      <c r="A51" s="1397" t="s">
        <v>1309</v>
      </c>
      <c r="B51" s="1397"/>
      <c r="C51" s="1397"/>
      <c r="D51" s="1397"/>
      <c r="E51" s="1397"/>
      <c r="F51" s="1397"/>
      <c r="G51" s="1397"/>
      <c r="H51" s="1397"/>
      <c r="I51" s="1397"/>
      <c r="J51" s="1397"/>
      <c r="K51" s="1397"/>
      <c r="L51" s="1397"/>
      <c r="M51" s="1397"/>
      <c r="N51" s="1397"/>
      <c r="O51" s="1397"/>
      <c r="P51" s="1397"/>
      <c r="Q51" s="1397"/>
      <c r="R51" s="33"/>
    </row>
    <row r="52" spans="1:19" s="34" customFormat="1" ht="146.25" customHeight="1">
      <c r="C52" s="59" t="s">
        <v>22</v>
      </c>
      <c r="D52" s="60"/>
      <c r="E52" s="56"/>
      <c r="F52" s="1357"/>
      <c r="G52" s="1357"/>
      <c r="H52" s="1357"/>
      <c r="I52" s="1357"/>
      <c r="J52" s="56" t="s">
        <v>23</v>
      </c>
      <c r="K52" s="62" t="s">
        <v>37</v>
      </c>
      <c r="L52" s="596"/>
      <c r="O52" s="62"/>
      <c r="P52" s="62"/>
    </row>
    <row r="53" spans="1:19" s="586" customFormat="1" ht="50.1" customHeight="1">
      <c r="D53" s="584"/>
      <c r="E53" s="1300" t="s">
        <v>1246</v>
      </c>
      <c r="F53" s="1300"/>
      <c r="G53" s="1300"/>
      <c r="H53" s="1300"/>
      <c r="I53" s="1300"/>
      <c r="K53" s="1300" t="s">
        <v>1214</v>
      </c>
      <c r="L53" s="1300"/>
      <c r="M53" s="1300"/>
      <c r="N53" s="1300"/>
      <c r="O53" s="1300"/>
      <c r="P53" s="595"/>
      <c r="Q53" s="595"/>
      <c r="R53" s="595"/>
      <c r="S53" s="595"/>
    </row>
  </sheetData>
  <mergeCells count="54">
    <mergeCell ref="A22:Q22"/>
    <mergeCell ref="A25:Q25"/>
    <mergeCell ref="F52:I52"/>
    <mergeCell ref="E53:I53"/>
    <mergeCell ref="K53:O53"/>
    <mergeCell ref="A24:Q24"/>
    <mergeCell ref="A26:Q26"/>
    <mergeCell ref="A27:Q27"/>
    <mergeCell ref="A29:Q29"/>
    <mergeCell ref="A31:Q31"/>
    <mergeCell ref="A32:Q32"/>
    <mergeCell ref="A33:Q33"/>
    <mergeCell ref="A34:Q34"/>
    <mergeCell ref="A39:Q39"/>
    <mergeCell ref="A51:Q51"/>
    <mergeCell ref="A40:Q40"/>
    <mergeCell ref="A10:Q10"/>
    <mergeCell ref="A15:Q15"/>
    <mergeCell ref="A17:Q17"/>
    <mergeCell ref="A11:Q11"/>
    <mergeCell ref="A13:Q13"/>
    <mergeCell ref="A12:Q12"/>
    <mergeCell ref="A21:Q21"/>
    <mergeCell ref="A16:Q16"/>
    <mergeCell ref="A18:Q18"/>
    <mergeCell ref="A23:Q23"/>
    <mergeCell ref="A1:Q1"/>
    <mergeCell ref="A2:Q2"/>
    <mergeCell ref="A3:Q3"/>
    <mergeCell ref="A4:Q4"/>
    <mergeCell ref="A5:Q5"/>
    <mergeCell ref="A20:Q20"/>
    <mergeCell ref="A6:Q6"/>
    <mergeCell ref="A7:Q7"/>
    <mergeCell ref="A14:Q14"/>
    <mergeCell ref="A19:Q19"/>
    <mergeCell ref="A8:Q8"/>
    <mergeCell ref="A9:Q9"/>
    <mergeCell ref="A28:Q28"/>
    <mergeCell ref="A30:Q30"/>
    <mergeCell ref="A48:Q48"/>
    <mergeCell ref="A47:Q47"/>
    <mergeCell ref="A50:Q50"/>
    <mergeCell ref="A44:Q44"/>
    <mergeCell ref="A49:Q49"/>
    <mergeCell ref="A35:Q35"/>
    <mergeCell ref="A36:Q36"/>
    <mergeCell ref="A37:Q37"/>
    <mergeCell ref="A38:Q38"/>
    <mergeCell ref="A41:Q41"/>
    <mergeCell ref="A43:Q43"/>
    <mergeCell ref="A42:Q42"/>
    <mergeCell ref="A46:Q46"/>
    <mergeCell ref="A45:Q45"/>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rowBreaks count="10" manualBreakCount="10">
    <brk id="13" max="16" man="1"/>
    <brk id="18" max="16" man="1"/>
    <brk id="23" max="16" man="1"/>
    <brk id="31" max="16" man="1"/>
    <brk id="34" max="16" man="1"/>
    <brk id="39" max="16" man="1"/>
    <brk id="43" max="16" man="1"/>
    <brk id="48" max="16" man="1"/>
    <brk id="53" max="16" man="1"/>
    <brk id="54" max="16"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27"/>
  <sheetViews>
    <sheetView showGridLines="0" view="pageBreakPreview" zoomScale="75" zoomScaleNormal="100" zoomScaleSheetLayoutView="75" workbookViewId="0">
      <selection activeCell="I17" sqref="I17"/>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0.7109375" style="2" customWidth="1"/>
    <col min="12" max="15" width="12.7109375" style="2" customWidth="1"/>
    <col min="16" max="16" width="12.7109375" style="2" bestFit="1" customWidth="1"/>
    <col min="17" max="17" width="10.42578125" style="2" bestFit="1" customWidth="1"/>
    <col min="18" max="16384" width="11.42578125" style="2"/>
  </cols>
  <sheetData>
    <row r="1" spans="1:21" ht="34.5" customHeight="1">
      <c r="A1" s="1301" t="s">
        <v>333</v>
      </c>
      <c r="B1" s="1302"/>
      <c r="C1" s="1302"/>
      <c r="D1" s="1302"/>
      <c r="E1" s="1302"/>
      <c r="F1" s="1302"/>
      <c r="G1" s="1302"/>
      <c r="H1" s="1302"/>
      <c r="I1" s="1302"/>
      <c r="J1" s="1302"/>
      <c r="K1" s="1302"/>
      <c r="L1" s="1302"/>
      <c r="M1" s="1302"/>
      <c r="N1" s="1302"/>
      <c r="O1" s="1302"/>
      <c r="P1" s="1302"/>
      <c r="Q1" s="1303"/>
    </row>
    <row r="2" spans="1:21" ht="18.75" customHeight="1">
      <c r="A2" s="1374" t="s">
        <v>428</v>
      </c>
      <c r="B2" s="1375"/>
      <c r="C2" s="1375"/>
      <c r="D2" s="1375"/>
      <c r="E2" s="1375"/>
      <c r="F2" s="1375"/>
      <c r="G2" s="1375"/>
      <c r="H2" s="1375"/>
      <c r="I2" s="1375"/>
      <c r="J2" s="1375"/>
      <c r="K2" s="1375"/>
      <c r="L2" s="1375"/>
      <c r="M2" s="1375"/>
      <c r="N2" s="1375"/>
      <c r="O2" s="1375"/>
      <c r="P2" s="1375"/>
      <c r="Q2" s="1376"/>
    </row>
    <row r="3" spans="1:21" ht="45" customHeight="1">
      <c r="A3" s="1377" t="s">
        <v>1208</v>
      </c>
      <c r="B3" s="1378"/>
      <c r="C3" s="1378"/>
      <c r="D3" s="1378"/>
      <c r="E3" s="1378"/>
      <c r="F3" s="1378"/>
      <c r="G3" s="1378"/>
      <c r="H3" s="1378"/>
      <c r="I3" s="1378"/>
      <c r="J3" s="1378"/>
      <c r="K3" s="1378"/>
      <c r="L3" s="1378"/>
      <c r="M3" s="1378"/>
      <c r="N3" s="1378"/>
      <c r="O3" s="1378"/>
      <c r="P3" s="1378"/>
      <c r="Q3" s="1379"/>
    </row>
    <row r="4" spans="1:21" ht="26.1" customHeight="1">
      <c r="A4" s="1380" t="s">
        <v>371</v>
      </c>
      <c r="B4" s="1381"/>
      <c r="C4" s="1381"/>
      <c r="D4" s="1381"/>
      <c r="E4" s="1381"/>
      <c r="F4" s="1381"/>
      <c r="G4" s="1381"/>
      <c r="H4" s="1381"/>
      <c r="I4" s="1381"/>
      <c r="J4" s="1381"/>
      <c r="K4" s="1381"/>
      <c r="L4" s="1381"/>
      <c r="M4" s="1381"/>
      <c r="N4" s="1381"/>
      <c r="O4" s="1381"/>
      <c r="P4" s="1381"/>
      <c r="Q4" s="1381"/>
    </row>
    <row r="5" spans="1:21">
      <c r="A5" s="1382" t="s">
        <v>1205</v>
      </c>
      <c r="B5" s="1383"/>
      <c r="C5" s="1383"/>
      <c r="D5" s="1383"/>
      <c r="E5" s="1383"/>
      <c r="F5" s="1383"/>
      <c r="G5" s="1383"/>
      <c r="H5" s="1383"/>
      <c r="I5" s="1383"/>
      <c r="J5" s="1383"/>
      <c r="K5" s="1383"/>
      <c r="L5" s="1383"/>
      <c r="M5" s="1383"/>
      <c r="N5" s="1383"/>
      <c r="O5" s="1383"/>
      <c r="P5" s="1383"/>
      <c r="Q5" s="1384"/>
    </row>
    <row r="6" spans="1:21">
      <c r="A6" s="1371"/>
      <c r="B6" s="1372"/>
      <c r="C6" s="1372"/>
      <c r="D6" s="1372"/>
      <c r="E6" s="1372"/>
      <c r="F6" s="1372"/>
      <c r="G6" s="1372"/>
      <c r="H6" s="1372"/>
      <c r="I6" s="1372"/>
      <c r="J6" s="1372"/>
      <c r="K6" s="1372"/>
      <c r="L6" s="1372"/>
      <c r="M6" s="1372"/>
      <c r="N6" s="1372"/>
      <c r="O6" s="1372"/>
      <c r="P6" s="1372"/>
      <c r="Q6" s="1373"/>
    </row>
    <row r="7" spans="1:21">
      <c r="A7" s="1382"/>
      <c r="B7" s="1383"/>
      <c r="C7" s="1383"/>
      <c r="D7" s="1383"/>
      <c r="E7" s="1383"/>
      <c r="F7" s="1383"/>
      <c r="G7" s="1383"/>
      <c r="H7" s="1383"/>
      <c r="I7" s="1383"/>
      <c r="J7" s="1383"/>
      <c r="K7" s="1383"/>
      <c r="L7" s="1383"/>
      <c r="M7" s="1383"/>
      <c r="N7" s="1383"/>
      <c r="O7" s="1383"/>
      <c r="P7" s="1383"/>
      <c r="Q7" s="1384"/>
    </row>
    <row r="8" spans="1:21">
      <c r="A8" s="1388" t="s">
        <v>1250</v>
      </c>
      <c r="B8" s="1389"/>
      <c r="C8" s="1389"/>
      <c r="D8" s="1389"/>
      <c r="E8" s="1389"/>
      <c r="F8" s="1389"/>
      <c r="G8" s="1389"/>
      <c r="H8" s="1389"/>
      <c r="I8" s="1389"/>
      <c r="J8" s="1389"/>
      <c r="K8" s="1389"/>
      <c r="L8" s="1389"/>
      <c r="M8" s="1389"/>
      <c r="N8" s="1389"/>
      <c r="O8" s="1389"/>
      <c r="P8" s="1389"/>
      <c r="Q8" s="1390"/>
    </row>
    <row r="9" spans="1:21">
      <c r="A9" s="1391"/>
      <c r="B9" s="1383"/>
      <c r="C9" s="1383"/>
      <c r="D9" s="1383"/>
      <c r="E9" s="1383"/>
      <c r="F9" s="1383"/>
      <c r="G9" s="1383"/>
      <c r="H9" s="1383"/>
      <c r="I9" s="1383"/>
      <c r="J9" s="1383"/>
      <c r="K9" s="1383"/>
      <c r="L9" s="1383"/>
      <c r="M9" s="1383"/>
      <c r="N9" s="1383"/>
      <c r="O9" s="1383"/>
      <c r="P9" s="1383"/>
      <c r="Q9" s="1384"/>
    </row>
    <row r="10" spans="1:21">
      <c r="A10" s="1391"/>
      <c r="B10" s="1383"/>
      <c r="C10" s="1383"/>
      <c r="D10" s="1383"/>
      <c r="E10" s="1383"/>
      <c r="F10" s="1383"/>
      <c r="G10" s="1383"/>
      <c r="H10" s="1383"/>
      <c r="I10" s="1383"/>
      <c r="J10" s="1383"/>
      <c r="K10" s="1383"/>
      <c r="L10" s="1383"/>
      <c r="M10" s="1383"/>
      <c r="N10" s="1383"/>
      <c r="O10" s="1383"/>
      <c r="P10" s="1383"/>
      <c r="Q10" s="1384"/>
    </row>
    <row r="11" spans="1:21" ht="26.1" customHeight="1">
      <c r="A11" s="1380" t="s">
        <v>1249</v>
      </c>
      <c r="B11" s="1381"/>
      <c r="C11" s="1381"/>
      <c r="D11" s="1381"/>
      <c r="E11" s="1381"/>
      <c r="F11" s="1381"/>
      <c r="G11" s="1381"/>
      <c r="H11" s="1381"/>
      <c r="I11" s="1381"/>
      <c r="J11" s="1381"/>
      <c r="K11" s="1381"/>
      <c r="L11" s="1381"/>
      <c r="M11" s="1381"/>
      <c r="N11" s="1381"/>
      <c r="O11" s="1381"/>
      <c r="P11" s="1381"/>
      <c r="Q11" s="1392"/>
    </row>
    <row r="12" spans="1:21" ht="76.5" customHeight="1">
      <c r="A12" s="1393" t="s">
        <v>1251</v>
      </c>
      <c r="B12" s="1416"/>
      <c r="C12" s="1416"/>
      <c r="D12" s="1416"/>
      <c r="E12" s="1416"/>
      <c r="F12" s="1416"/>
      <c r="G12" s="1416"/>
      <c r="H12" s="1416"/>
      <c r="I12" s="1416"/>
      <c r="J12" s="1416"/>
      <c r="K12" s="1416"/>
      <c r="L12" s="1416"/>
      <c r="M12" s="1416"/>
      <c r="N12" s="1416"/>
      <c r="O12" s="1416"/>
      <c r="P12" s="1416"/>
      <c r="Q12" s="1417"/>
    </row>
    <row r="13" spans="1:21">
      <c r="A13" s="215"/>
      <c r="B13" s="216"/>
      <c r="C13" s="216"/>
      <c r="D13" s="216"/>
      <c r="E13" s="216"/>
      <c r="F13" s="216"/>
      <c r="G13" s="216"/>
      <c r="H13" s="216"/>
      <c r="I13" s="216"/>
      <c r="J13" s="216"/>
      <c r="K13" s="216"/>
      <c r="L13" s="216"/>
      <c r="M13" s="216"/>
      <c r="N13" s="216"/>
      <c r="O13" s="216"/>
      <c r="P13" s="216"/>
      <c r="Q13" s="217"/>
    </row>
    <row r="14" spans="1:21">
      <c r="A14" s="215"/>
      <c r="B14" s="216"/>
      <c r="C14" s="216"/>
      <c r="D14" s="216"/>
      <c r="E14" s="216"/>
      <c r="F14" s="216"/>
      <c r="G14" s="216"/>
      <c r="H14" s="216"/>
      <c r="I14" s="216"/>
      <c r="J14" s="216"/>
      <c r="K14" s="216"/>
      <c r="L14" s="216"/>
      <c r="M14" s="216"/>
      <c r="N14" s="216"/>
      <c r="O14" s="216"/>
      <c r="P14" s="216"/>
      <c r="Q14" s="217"/>
      <c r="U14" s="115"/>
    </row>
    <row r="15" spans="1:21">
      <c r="A15" s="1418"/>
      <c r="B15" s="1419"/>
      <c r="C15" s="1419"/>
      <c r="D15" s="1419"/>
      <c r="E15" s="1419"/>
      <c r="F15" s="1419"/>
      <c r="G15" s="1419"/>
      <c r="H15" s="1419"/>
      <c r="I15" s="1419"/>
      <c r="J15" s="1419"/>
      <c r="K15" s="1419"/>
      <c r="L15" s="1419"/>
      <c r="M15" s="1419"/>
      <c r="N15" s="1419"/>
      <c r="O15" s="1419"/>
      <c r="P15" s="1419"/>
      <c r="Q15" s="1420"/>
    </row>
    <row r="16" spans="1:21">
      <c r="A16" s="1391"/>
      <c r="B16" s="1383"/>
      <c r="C16" s="1383"/>
      <c r="D16" s="1383"/>
      <c r="E16" s="1383"/>
      <c r="F16" s="1383"/>
      <c r="G16" s="1383"/>
      <c r="H16" s="1383"/>
      <c r="I16" s="1383"/>
      <c r="J16" s="1383"/>
      <c r="K16" s="1383"/>
      <c r="L16" s="1383"/>
      <c r="M16" s="1383"/>
      <c r="N16" s="1383"/>
      <c r="O16" s="1383"/>
      <c r="P16" s="1383"/>
      <c r="Q16" s="1384"/>
    </row>
    <row r="17" spans="1:19">
      <c r="A17" s="215"/>
      <c r="B17" s="216"/>
      <c r="C17" s="216"/>
      <c r="D17" s="216"/>
      <c r="E17" s="216"/>
      <c r="F17" s="216"/>
      <c r="G17" s="216"/>
      <c r="H17" s="216"/>
      <c r="I17" s="216"/>
      <c r="J17" s="216"/>
      <c r="K17" s="216"/>
      <c r="L17" s="216"/>
      <c r="M17" s="216"/>
      <c r="N17" s="216"/>
      <c r="O17" s="216"/>
      <c r="P17" s="216"/>
      <c r="Q17" s="217"/>
    </row>
    <row r="18" spans="1:19">
      <c r="A18" s="1391"/>
      <c r="B18" s="1383"/>
      <c r="C18" s="1383"/>
      <c r="D18" s="1383"/>
      <c r="E18" s="1383"/>
      <c r="F18" s="1383"/>
      <c r="G18" s="1383"/>
      <c r="H18" s="1383"/>
      <c r="I18" s="1383"/>
      <c r="J18" s="1383"/>
      <c r="K18" s="1383"/>
      <c r="L18" s="1383"/>
      <c r="M18" s="1383"/>
      <c r="N18" s="1383"/>
      <c r="O18" s="1383"/>
      <c r="P18" s="1383"/>
      <c r="Q18" s="1384"/>
    </row>
    <row r="19" spans="1:19">
      <c r="A19" s="215"/>
      <c r="B19" s="216"/>
      <c r="C19" s="216"/>
      <c r="D19" s="216"/>
      <c r="E19" s="216"/>
      <c r="F19" s="216"/>
      <c r="G19" s="216"/>
      <c r="H19" s="216"/>
      <c r="I19" s="216"/>
      <c r="J19" s="216"/>
      <c r="K19" s="216"/>
      <c r="L19" s="216"/>
      <c r="M19" s="216"/>
      <c r="N19" s="216"/>
      <c r="O19" s="216"/>
      <c r="P19" s="216"/>
      <c r="Q19" s="217"/>
    </row>
    <row r="20" spans="1:19">
      <c r="A20" s="1391"/>
      <c r="B20" s="1383"/>
      <c r="C20" s="1383"/>
      <c r="D20" s="1383"/>
      <c r="E20" s="1383"/>
      <c r="F20" s="1383"/>
      <c r="G20" s="1383"/>
      <c r="H20" s="1383"/>
      <c r="I20" s="1383"/>
      <c r="J20" s="1383"/>
      <c r="K20" s="1383"/>
      <c r="L20" s="1383"/>
      <c r="M20" s="1383"/>
      <c r="N20" s="1383"/>
      <c r="O20" s="1383"/>
      <c r="P20" s="1383"/>
      <c r="Q20" s="1384"/>
    </row>
    <row r="21" spans="1:19">
      <c r="A21" s="215"/>
      <c r="B21" s="216"/>
      <c r="C21" s="216"/>
      <c r="D21" s="216"/>
      <c r="E21" s="216"/>
      <c r="F21" s="216"/>
      <c r="G21" s="216"/>
      <c r="H21" s="216"/>
      <c r="I21" s="216"/>
      <c r="J21" s="216"/>
      <c r="K21" s="216"/>
      <c r="L21" s="216"/>
      <c r="M21" s="216"/>
      <c r="N21" s="216"/>
      <c r="O21" s="216"/>
      <c r="P21" s="216"/>
      <c r="Q21" s="217"/>
    </row>
    <row r="22" spans="1:19">
      <c r="A22" s="215"/>
      <c r="B22" s="216"/>
      <c r="C22" s="216"/>
      <c r="D22" s="216"/>
      <c r="E22" s="216"/>
      <c r="F22" s="216"/>
      <c r="G22" s="216"/>
      <c r="H22" s="216"/>
      <c r="I22" s="216"/>
      <c r="J22" s="216"/>
      <c r="K22" s="216"/>
      <c r="L22" s="216"/>
      <c r="M22" s="216"/>
      <c r="N22" s="216"/>
      <c r="O22" s="216"/>
      <c r="P22" s="216"/>
      <c r="Q22" s="217"/>
    </row>
    <row r="23" spans="1:19">
      <c r="A23" s="1385"/>
      <c r="B23" s="1386"/>
      <c r="C23" s="1386"/>
      <c r="D23" s="1386"/>
      <c r="E23" s="1386"/>
      <c r="F23" s="1386"/>
      <c r="G23" s="1386"/>
      <c r="H23" s="1386"/>
      <c r="I23" s="1386"/>
      <c r="J23" s="1386"/>
      <c r="K23" s="1386"/>
      <c r="L23" s="1386"/>
      <c r="M23" s="1386"/>
      <c r="N23" s="1386"/>
      <c r="O23" s="1386"/>
      <c r="P23" s="1386"/>
      <c r="Q23" s="1387"/>
    </row>
    <row r="24" spans="1:19" ht="12.75" customHeight="1">
      <c r="A24" s="29"/>
      <c r="B24" s="29"/>
      <c r="C24" s="29"/>
      <c r="D24" s="29"/>
      <c r="E24" s="214"/>
      <c r="F24" s="214"/>
      <c r="G24" s="214"/>
      <c r="H24" s="214"/>
      <c r="I24" s="214"/>
      <c r="J24" s="214"/>
      <c r="K24" s="214"/>
      <c r="L24" s="214"/>
      <c r="M24" s="214"/>
      <c r="N24" s="214"/>
      <c r="O24" s="214"/>
      <c r="P24" s="214"/>
      <c r="Q24" s="214"/>
    </row>
    <row r="25" spans="1:19" ht="13.5" customHeight="1">
      <c r="A25" s="17"/>
      <c r="B25" s="17"/>
      <c r="C25" s="17"/>
      <c r="D25" s="6"/>
      <c r="E25" s="8"/>
      <c r="F25" s="207"/>
      <c r="G25" s="207"/>
      <c r="H25" s="207"/>
      <c r="I25" s="32"/>
      <c r="J25" s="32"/>
      <c r="K25" s="32"/>
      <c r="L25" s="32"/>
      <c r="M25" s="32"/>
      <c r="N25" s="32"/>
      <c r="O25" s="32"/>
      <c r="P25" s="32"/>
      <c r="Q25" s="32"/>
      <c r="R25" s="33"/>
    </row>
    <row r="26" spans="1:19" s="34" customFormat="1" ht="68.25" customHeight="1">
      <c r="C26" s="59" t="s">
        <v>22</v>
      </c>
      <c r="D26" s="60"/>
      <c r="E26" s="56"/>
      <c r="F26" s="1357"/>
      <c r="G26" s="1357"/>
      <c r="H26" s="1357"/>
      <c r="I26" s="1357"/>
      <c r="J26" s="56" t="s">
        <v>23</v>
      </c>
      <c r="K26" s="62" t="s">
        <v>37</v>
      </c>
      <c r="L26" s="596"/>
      <c r="O26" s="62"/>
      <c r="P26" s="62"/>
    </row>
    <row r="27" spans="1:19" s="586" customFormat="1" ht="50.1" customHeight="1">
      <c r="D27" s="584"/>
      <c r="E27" s="1300" t="s">
        <v>1246</v>
      </c>
      <c r="F27" s="1300"/>
      <c r="G27" s="1300"/>
      <c r="H27" s="1300"/>
      <c r="I27" s="1300"/>
      <c r="K27" s="1300" t="s">
        <v>1214</v>
      </c>
      <c r="L27" s="1300"/>
      <c r="M27" s="1300"/>
      <c r="N27" s="1300"/>
      <c r="O27" s="1300"/>
      <c r="P27" s="595"/>
      <c r="Q27" s="595"/>
      <c r="R27" s="595"/>
      <c r="S27" s="595"/>
    </row>
  </sheetData>
  <mergeCells count="20">
    <mergeCell ref="A20:Q20"/>
    <mergeCell ref="A23:Q23"/>
    <mergeCell ref="F26:I26"/>
    <mergeCell ref="E27:I27"/>
    <mergeCell ref="K27:O27"/>
    <mergeCell ref="A18:Q18"/>
    <mergeCell ref="A7:Q7"/>
    <mergeCell ref="A8:Q8"/>
    <mergeCell ref="A9:Q9"/>
    <mergeCell ref="A10:Q10"/>
    <mergeCell ref="A11:Q11"/>
    <mergeCell ref="A12:Q12"/>
    <mergeCell ref="A15:Q15"/>
    <mergeCell ref="A16:Q16"/>
    <mergeCell ref="A6:Q6"/>
    <mergeCell ref="A1:Q1"/>
    <mergeCell ref="A2:Q2"/>
    <mergeCell ref="A3:Q3"/>
    <mergeCell ref="A4:Q4"/>
    <mergeCell ref="A5:Q5"/>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4:N40"/>
  <sheetViews>
    <sheetView showGridLines="0" view="pageBreakPreview" zoomScale="60" zoomScaleNormal="100" workbookViewId="0">
      <selection activeCell="M54" sqref="M54"/>
    </sheetView>
  </sheetViews>
  <sheetFormatPr baseColWidth="10" defaultColWidth="11.42578125" defaultRowHeight="13.5"/>
  <cols>
    <col min="1" max="1" width="11.42578125" style="2"/>
    <col min="2" max="2" width="16" style="2" customWidth="1"/>
    <col min="3" max="3" width="11.42578125" style="2"/>
    <col min="4" max="4" width="13.28515625" style="2" customWidth="1"/>
    <col min="5" max="16384" width="11.42578125" style="2"/>
  </cols>
  <sheetData>
    <row r="14" spans="1:13" ht="13.15" customHeight="1">
      <c r="A14" s="1293" t="s">
        <v>423</v>
      </c>
      <c r="B14" s="1293"/>
      <c r="C14" s="1293"/>
      <c r="D14" s="1293"/>
      <c r="E14" s="1293"/>
      <c r="F14" s="1293"/>
      <c r="G14" s="1293"/>
      <c r="H14" s="1293"/>
      <c r="I14" s="1293"/>
      <c r="J14" s="1293"/>
      <c r="K14" s="1293"/>
      <c r="L14" s="50"/>
      <c r="M14" s="50"/>
    </row>
    <row r="15" spans="1:13" ht="13.15" customHeight="1">
      <c r="A15" s="1293"/>
      <c r="B15" s="1293"/>
      <c r="C15" s="1293"/>
      <c r="D15" s="1293"/>
      <c r="E15" s="1293"/>
      <c r="F15" s="1293"/>
      <c r="G15" s="1293"/>
      <c r="H15" s="1293"/>
      <c r="I15" s="1293"/>
      <c r="J15" s="1293"/>
      <c r="K15" s="1293"/>
      <c r="L15" s="50"/>
      <c r="M15" s="50"/>
    </row>
    <row r="16" spans="1:13" ht="13.15" customHeight="1">
      <c r="A16" s="1293"/>
      <c r="B16" s="1293"/>
      <c r="C16" s="1293"/>
      <c r="D16" s="1293"/>
      <c r="E16" s="1293"/>
      <c r="F16" s="1293"/>
      <c r="G16" s="1293"/>
      <c r="H16" s="1293"/>
      <c r="I16" s="1293"/>
      <c r="J16" s="1293"/>
      <c r="K16" s="1293"/>
      <c r="L16" s="50"/>
      <c r="M16" s="50"/>
    </row>
    <row r="17" spans="1:14">
      <c r="A17" s="63"/>
      <c r="B17" s="63"/>
      <c r="C17" s="63"/>
      <c r="D17" s="63"/>
      <c r="E17" s="63"/>
      <c r="F17" s="63"/>
      <c r="G17" s="63"/>
      <c r="H17" s="63"/>
      <c r="I17" s="63"/>
      <c r="J17" s="63"/>
      <c r="K17" s="63"/>
    </row>
    <row r="18" spans="1:14" ht="15" customHeight="1">
      <c r="A18" s="1294" t="s">
        <v>402</v>
      </c>
      <c r="B18" s="1294"/>
      <c r="C18" s="1294"/>
      <c r="D18" s="1294"/>
      <c r="E18" s="1294"/>
      <c r="F18" s="1294"/>
      <c r="G18" s="1294"/>
      <c r="H18" s="1294"/>
      <c r="I18" s="1294"/>
      <c r="J18" s="1294"/>
      <c r="K18" s="1294"/>
      <c r="L18" s="50"/>
      <c r="M18" s="50"/>
    </row>
    <row r="19" spans="1:14" ht="15" customHeight="1">
      <c r="A19" s="1294"/>
      <c r="B19" s="1294"/>
      <c r="C19" s="1294"/>
      <c r="D19" s="1294"/>
      <c r="E19" s="1294"/>
      <c r="F19" s="1294"/>
      <c r="G19" s="1294"/>
      <c r="H19" s="1294"/>
      <c r="I19" s="1294"/>
      <c r="J19" s="1294"/>
      <c r="K19" s="1294"/>
      <c r="L19" s="50"/>
      <c r="M19" s="50"/>
    </row>
    <row r="20" spans="1:14" ht="15" customHeight="1">
      <c r="A20" s="1294"/>
      <c r="B20" s="1294"/>
      <c r="C20" s="1294"/>
      <c r="D20" s="1294"/>
      <c r="E20" s="1294"/>
      <c r="F20" s="1294"/>
      <c r="G20" s="1294"/>
      <c r="H20" s="1294"/>
      <c r="I20" s="1294"/>
      <c r="J20" s="1294"/>
      <c r="K20" s="1294"/>
      <c r="L20" s="50"/>
      <c r="M20" s="50"/>
    </row>
    <row r="21" spans="1:14" ht="15" customHeight="1">
      <c r="A21" s="1294"/>
      <c r="B21" s="1294"/>
      <c r="C21" s="1294"/>
      <c r="D21" s="1294"/>
      <c r="E21" s="1294"/>
      <c r="F21" s="1294"/>
      <c r="G21" s="1294"/>
      <c r="H21" s="1294"/>
      <c r="I21" s="1294"/>
      <c r="J21" s="1294"/>
      <c r="K21" s="1294"/>
      <c r="L21" s="50"/>
      <c r="M21" s="50"/>
    </row>
    <row r="22" spans="1:14" ht="13.15" customHeight="1">
      <c r="A22" s="50"/>
      <c r="B22" s="50"/>
      <c r="C22" s="50"/>
      <c r="D22" s="50"/>
      <c r="E22" s="50"/>
      <c r="F22" s="50"/>
      <c r="G22" s="50"/>
      <c r="H22" s="50"/>
      <c r="I22" s="50"/>
      <c r="J22" s="50"/>
      <c r="K22" s="50"/>
      <c r="L22" s="50"/>
      <c r="M22" s="50"/>
    </row>
    <row r="30" spans="1:14" s="54" customFormat="1" ht="16.5">
      <c r="A30" s="51" t="s">
        <v>424</v>
      </c>
      <c r="B30" s="212"/>
      <c r="C30" s="212"/>
      <c r="D30" s="208"/>
      <c r="E30" s="208"/>
      <c r="F30" s="52"/>
      <c r="G30" s="52" t="s">
        <v>425</v>
      </c>
      <c r="H30" s="51"/>
      <c r="I30" s="51"/>
      <c r="J30" s="51"/>
      <c r="K30" s="53"/>
      <c r="L30" s="53"/>
    </row>
    <row r="31" spans="1:14" s="54" customFormat="1" ht="51.75" customHeight="1">
      <c r="B31" s="1295" t="s">
        <v>426</v>
      </c>
      <c r="C31" s="1296"/>
      <c r="D31" s="1296"/>
      <c r="E31" s="1296"/>
      <c r="F31" s="209"/>
      <c r="H31" s="1297" t="s">
        <v>427</v>
      </c>
      <c r="I31" s="1298"/>
      <c r="J31" s="1298"/>
      <c r="K31" s="1298"/>
      <c r="L31" s="55"/>
      <c r="M31" s="55"/>
    </row>
    <row r="32" spans="1:14" ht="17.25">
      <c r="B32" s="206"/>
      <c r="C32" s="206"/>
      <c r="D32" s="206"/>
      <c r="E32" s="206"/>
      <c r="F32" s="206"/>
      <c r="G32" s="210"/>
      <c r="H32" s="211"/>
      <c r="I32" s="210"/>
      <c r="J32" s="213"/>
      <c r="K32" s="213"/>
      <c r="L32" s="213"/>
      <c r="M32" s="213"/>
      <c r="N32" s="213"/>
    </row>
    <row r="33" spans="2:6">
      <c r="B33" s="207"/>
      <c r="C33" s="207"/>
      <c r="D33" s="207"/>
      <c r="E33" s="207"/>
      <c r="F33" s="207"/>
    </row>
    <row r="34" spans="2:6">
      <c r="B34" s="207"/>
      <c r="C34" s="207"/>
      <c r="D34" s="207"/>
      <c r="E34" s="207"/>
      <c r="F34" s="207"/>
    </row>
    <row r="35" spans="2:6">
      <c r="B35" s="207"/>
      <c r="C35" s="207"/>
      <c r="D35" s="207"/>
      <c r="E35" s="207"/>
      <c r="F35" s="207"/>
    </row>
    <row r="36" spans="2:6">
      <c r="B36" s="207"/>
      <c r="C36" s="207"/>
      <c r="D36" s="207"/>
      <c r="E36" s="207"/>
      <c r="F36" s="207"/>
    </row>
    <row r="37" spans="2:6">
      <c r="B37" s="207"/>
      <c r="C37" s="207"/>
      <c r="D37" s="207"/>
      <c r="E37" s="207"/>
      <c r="F37" s="207"/>
    </row>
    <row r="38" spans="2:6">
      <c r="B38" s="207"/>
      <c r="C38" s="207"/>
      <c r="D38" s="207"/>
      <c r="E38" s="207"/>
      <c r="F38" s="207"/>
    </row>
    <row r="39" spans="2:6">
      <c r="B39" s="207"/>
      <c r="C39" s="207"/>
      <c r="D39" s="207"/>
      <c r="E39" s="207"/>
      <c r="F39" s="207"/>
    </row>
    <row r="40" spans="2:6">
      <c r="B40" s="207"/>
      <c r="C40" s="207"/>
      <c r="D40" s="207"/>
      <c r="E40" s="207"/>
      <c r="F40" s="207"/>
    </row>
  </sheetData>
  <mergeCells count="4">
    <mergeCell ref="A14:K16"/>
    <mergeCell ref="A18:K21"/>
    <mergeCell ref="B31:E31"/>
    <mergeCell ref="H31:K31"/>
  </mergeCells>
  <printOptions horizontalCentered="1"/>
  <pageMargins left="0.23622047244094491" right="0.23622047244094491" top="1.3385826771653544" bottom="0.74803149606299213" header="0.31496062992125984" footer="0.31496062992125984"/>
  <pageSetup fitToHeight="0" orientation="landscape" r:id="rId1"/>
  <headerFooter scaleWithDoc="0" alignWithMargins="0">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25"/>
  <sheetViews>
    <sheetView showGridLines="0" view="pageBreakPreview" zoomScale="75" zoomScaleNormal="90" zoomScaleSheetLayoutView="75" workbookViewId="0">
      <selection activeCell="O17" sqref="O17"/>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0.7109375" style="2" customWidth="1"/>
    <col min="12" max="15" width="12.7109375" style="2" customWidth="1"/>
    <col min="16" max="16" width="12.7109375" style="2" bestFit="1" customWidth="1"/>
    <col min="17" max="17" width="10.42578125" style="2" bestFit="1" customWidth="1"/>
    <col min="18" max="16384" width="11.42578125" style="2"/>
  </cols>
  <sheetData>
    <row r="1" spans="1:21" ht="34.5" customHeight="1">
      <c r="A1" s="1301" t="s">
        <v>333</v>
      </c>
      <c r="B1" s="1302"/>
      <c r="C1" s="1302"/>
      <c r="D1" s="1302"/>
      <c r="E1" s="1302"/>
      <c r="F1" s="1302"/>
      <c r="G1" s="1302"/>
      <c r="H1" s="1302"/>
      <c r="I1" s="1302"/>
      <c r="J1" s="1302"/>
      <c r="K1" s="1302"/>
      <c r="L1" s="1302"/>
      <c r="M1" s="1302"/>
      <c r="N1" s="1302"/>
      <c r="O1" s="1302"/>
      <c r="P1" s="1302"/>
      <c r="Q1" s="1303"/>
    </row>
    <row r="2" spans="1:21" ht="18.75" customHeight="1">
      <c r="A2" s="1374" t="s">
        <v>428</v>
      </c>
      <c r="B2" s="1375"/>
      <c r="C2" s="1375"/>
      <c r="D2" s="1375"/>
      <c r="E2" s="1375"/>
      <c r="F2" s="1375"/>
      <c r="G2" s="1375"/>
      <c r="H2" s="1375"/>
      <c r="I2" s="1375"/>
      <c r="J2" s="1375"/>
      <c r="K2" s="1375"/>
      <c r="L2" s="1375"/>
      <c r="M2" s="1375"/>
      <c r="N2" s="1375"/>
      <c r="O2" s="1375"/>
      <c r="P2" s="1375"/>
      <c r="Q2" s="1376"/>
    </row>
    <row r="3" spans="1:21" ht="44.25" customHeight="1">
      <c r="A3" s="1377" t="s">
        <v>1209</v>
      </c>
      <c r="B3" s="1378"/>
      <c r="C3" s="1378"/>
      <c r="D3" s="1378"/>
      <c r="E3" s="1378"/>
      <c r="F3" s="1378"/>
      <c r="G3" s="1378"/>
      <c r="H3" s="1378"/>
      <c r="I3" s="1378"/>
      <c r="J3" s="1378"/>
      <c r="K3" s="1378"/>
      <c r="L3" s="1378"/>
      <c r="M3" s="1378"/>
      <c r="N3" s="1378"/>
      <c r="O3" s="1378"/>
      <c r="P3" s="1378"/>
      <c r="Q3" s="1379"/>
    </row>
    <row r="4" spans="1:21" ht="26.1" customHeight="1">
      <c r="A4" s="1380" t="s">
        <v>371</v>
      </c>
      <c r="B4" s="1381"/>
      <c r="C4" s="1381"/>
      <c r="D4" s="1381"/>
      <c r="E4" s="1381"/>
      <c r="F4" s="1381"/>
      <c r="G4" s="1381"/>
      <c r="H4" s="1381"/>
      <c r="I4" s="1381"/>
      <c r="J4" s="1381"/>
      <c r="K4" s="1381"/>
      <c r="L4" s="1381"/>
      <c r="M4" s="1381"/>
      <c r="N4" s="1381"/>
      <c r="O4" s="1381"/>
      <c r="P4" s="1381"/>
      <c r="Q4" s="1381"/>
    </row>
    <row r="5" spans="1:21">
      <c r="A5" s="1382" t="s">
        <v>1205</v>
      </c>
      <c r="B5" s="1383"/>
      <c r="C5" s="1383"/>
      <c r="D5" s="1383"/>
      <c r="E5" s="1383"/>
      <c r="F5" s="1383"/>
      <c r="G5" s="1383"/>
      <c r="H5" s="1383"/>
      <c r="I5" s="1383"/>
      <c r="J5" s="1383"/>
      <c r="K5" s="1383"/>
      <c r="L5" s="1383"/>
      <c r="M5" s="1383"/>
      <c r="N5" s="1383"/>
      <c r="O5" s="1383"/>
      <c r="P5" s="1383"/>
      <c r="Q5" s="1384"/>
    </row>
    <row r="6" spans="1:21">
      <c r="A6" s="1371"/>
      <c r="B6" s="1372"/>
      <c r="C6" s="1372"/>
      <c r="D6" s="1372"/>
      <c r="E6" s="1372"/>
      <c r="F6" s="1372"/>
      <c r="G6" s="1372"/>
      <c r="H6" s="1372"/>
      <c r="I6" s="1372"/>
      <c r="J6" s="1372"/>
      <c r="K6" s="1372"/>
      <c r="L6" s="1372"/>
      <c r="M6" s="1372"/>
      <c r="N6" s="1372"/>
      <c r="O6" s="1372"/>
      <c r="P6" s="1372"/>
      <c r="Q6" s="1373"/>
    </row>
    <row r="7" spans="1:21">
      <c r="A7" s="1388" t="s">
        <v>1250</v>
      </c>
      <c r="B7" s="1389"/>
      <c r="C7" s="1389"/>
      <c r="D7" s="1389"/>
      <c r="E7" s="1389"/>
      <c r="F7" s="1389"/>
      <c r="G7" s="1389"/>
      <c r="H7" s="1389"/>
      <c r="I7" s="1389"/>
      <c r="J7" s="1389"/>
      <c r="K7" s="1389"/>
      <c r="L7" s="1389"/>
      <c r="M7" s="1389"/>
      <c r="N7" s="1389"/>
      <c r="O7" s="1389"/>
      <c r="P7" s="1389"/>
      <c r="Q7" s="1390"/>
    </row>
    <row r="8" spans="1:21">
      <c r="A8" s="1391"/>
      <c r="B8" s="1383"/>
      <c r="C8" s="1383"/>
      <c r="D8" s="1383"/>
      <c r="E8" s="1383"/>
      <c r="F8" s="1383"/>
      <c r="G8" s="1383"/>
      <c r="H8" s="1383"/>
      <c r="I8" s="1383"/>
      <c r="J8" s="1383"/>
      <c r="K8" s="1383"/>
      <c r="L8" s="1383"/>
      <c r="M8" s="1383"/>
      <c r="N8" s="1383"/>
      <c r="O8" s="1383"/>
      <c r="P8" s="1383"/>
      <c r="Q8" s="1384"/>
    </row>
    <row r="9" spans="1:21" ht="26.1" customHeight="1">
      <c r="A9" s="1380" t="s">
        <v>370</v>
      </c>
      <c r="B9" s="1381"/>
      <c r="C9" s="1381"/>
      <c r="D9" s="1381"/>
      <c r="E9" s="1381"/>
      <c r="F9" s="1381"/>
      <c r="G9" s="1381"/>
      <c r="H9" s="1381"/>
      <c r="I9" s="1381"/>
      <c r="J9" s="1381"/>
      <c r="K9" s="1381"/>
      <c r="L9" s="1381"/>
      <c r="M9" s="1381"/>
      <c r="N9" s="1381"/>
      <c r="O9" s="1381"/>
      <c r="P9" s="1381"/>
      <c r="Q9" s="1392"/>
    </row>
    <row r="10" spans="1:21" ht="97.5" customHeight="1">
      <c r="A10" s="1421" t="s">
        <v>1252</v>
      </c>
      <c r="B10" s="1394"/>
      <c r="C10" s="1394"/>
      <c r="D10" s="1394"/>
      <c r="E10" s="1394"/>
      <c r="F10" s="1394"/>
      <c r="G10" s="1394"/>
      <c r="H10" s="1394"/>
      <c r="I10" s="1394"/>
      <c r="J10" s="1394"/>
      <c r="K10" s="1394"/>
      <c r="L10" s="1394"/>
      <c r="M10" s="1394"/>
      <c r="N10" s="1394"/>
      <c r="O10" s="1394"/>
      <c r="P10" s="1394"/>
      <c r="Q10" s="1395"/>
    </row>
    <row r="11" spans="1:21">
      <c r="A11" s="215"/>
      <c r="B11" s="216"/>
      <c r="C11" s="216"/>
      <c r="D11" s="216"/>
      <c r="E11" s="216"/>
      <c r="F11" s="216"/>
      <c r="G11" s="216"/>
      <c r="H11" s="216"/>
      <c r="I11" s="216"/>
      <c r="J11" s="216"/>
      <c r="K11" s="216"/>
      <c r="L11" s="216"/>
      <c r="M11" s="216"/>
      <c r="N11" s="216"/>
      <c r="O11" s="216"/>
      <c r="P11" s="216"/>
      <c r="Q11" s="217"/>
    </row>
    <row r="12" spans="1:21">
      <c r="A12" s="215"/>
      <c r="B12" s="216"/>
      <c r="C12" s="216"/>
      <c r="D12" s="216"/>
      <c r="E12" s="216"/>
      <c r="F12" s="216"/>
      <c r="G12" s="216"/>
      <c r="H12" s="216"/>
      <c r="I12" s="216"/>
      <c r="J12" s="216"/>
      <c r="K12" s="216"/>
      <c r="L12" s="216"/>
      <c r="M12" s="216"/>
      <c r="N12" s="216"/>
      <c r="O12" s="216"/>
      <c r="P12" s="216"/>
      <c r="Q12" s="217"/>
      <c r="U12" s="115"/>
    </row>
    <row r="13" spans="1:21">
      <c r="A13" s="1418"/>
      <c r="B13" s="1419"/>
      <c r="C13" s="1419"/>
      <c r="D13" s="1419"/>
      <c r="E13" s="1419"/>
      <c r="F13" s="1419"/>
      <c r="G13" s="1419"/>
      <c r="H13" s="1419"/>
      <c r="I13" s="1419"/>
      <c r="J13" s="1419"/>
      <c r="K13" s="1419"/>
      <c r="L13" s="1419"/>
      <c r="M13" s="1419"/>
      <c r="N13" s="1419"/>
      <c r="O13" s="1419"/>
      <c r="P13" s="1419"/>
      <c r="Q13" s="1420"/>
    </row>
    <row r="14" spans="1:21">
      <c r="A14" s="1391"/>
      <c r="B14" s="1383"/>
      <c r="C14" s="1383"/>
      <c r="D14" s="1383"/>
      <c r="E14" s="1383"/>
      <c r="F14" s="1383"/>
      <c r="G14" s="1383"/>
      <c r="H14" s="1383"/>
      <c r="I14" s="1383"/>
      <c r="J14" s="1383"/>
      <c r="K14" s="1383"/>
      <c r="L14" s="1383"/>
      <c r="M14" s="1383"/>
      <c r="N14" s="1383"/>
      <c r="O14" s="1383"/>
      <c r="P14" s="1383"/>
      <c r="Q14" s="1384"/>
    </row>
    <row r="15" spans="1:21">
      <c r="A15" s="215"/>
      <c r="B15" s="216"/>
      <c r="C15" s="216"/>
      <c r="D15" s="216"/>
      <c r="E15" s="216"/>
      <c r="F15" s="216"/>
      <c r="G15" s="216"/>
      <c r="H15" s="216"/>
      <c r="I15" s="216"/>
      <c r="J15" s="216"/>
      <c r="K15" s="216"/>
      <c r="L15" s="216"/>
      <c r="M15" s="216"/>
      <c r="N15" s="216"/>
      <c r="O15" s="216"/>
      <c r="P15" s="216"/>
      <c r="Q15" s="217"/>
    </row>
    <row r="16" spans="1:21">
      <c r="A16" s="1391"/>
      <c r="B16" s="1383"/>
      <c r="C16" s="1383"/>
      <c r="D16" s="1383"/>
      <c r="E16" s="1383"/>
      <c r="F16" s="1383"/>
      <c r="G16" s="1383"/>
      <c r="H16" s="1383"/>
      <c r="I16" s="1383"/>
      <c r="J16" s="1383"/>
      <c r="K16" s="1383"/>
      <c r="L16" s="1383"/>
      <c r="M16" s="1383"/>
      <c r="N16" s="1383"/>
      <c r="O16" s="1383"/>
      <c r="P16" s="1383"/>
      <c r="Q16" s="1384"/>
    </row>
    <row r="17" spans="1:19">
      <c r="A17" s="215"/>
      <c r="B17" s="216"/>
      <c r="C17" s="216"/>
      <c r="D17" s="216"/>
      <c r="E17" s="216"/>
      <c r="F17" s="216"/>
      <c r="G17" s="216"/>
      <c r="H17" s="216"/>
      <c r="I17" s="216"/>
      <c r="J17" s="216"/>
      <c r="K17" s="216"/>
      <c r="L17" s="216"/>
      <c r="M17" s="216"/>
      <c r="N17" s="216"/>
      <c r="O17" s="216"/>
      <c r="P17" s="216"/>
      <c r="Q17" s="217"/>
    </row>
    <row r="18" spans="1:19">
      <c r="A18" s="1391"/>
      <c r="B18" s="1383"/>
      <c r="C18" s="1383"/>
      <c r="D18" s="1383"/>
      <c r="E18" s="1383"/>
      <c r="F18" s="1383"/>
      <c r="G18" s="1383"/>
      <c r="H18" s="1383"/>
      <c r="I18" s="1383"/>
      <c r="J18" s="1383"/>
      <c r="K18" s="1383"/>
      <c r="L18" s="1383"/>
      <c r="M18" s="1383"/>
      <c r="N18" s="1383"/>
      <c r="O18" s="1383"/>
      <c r="P18" s="1383"/>
      <c r="Q18" s="1384"/>
    </row>
    <row r="19" spans="1:19">
      <c r="A19" s="215"/>
      <c r="B19" s="216"/>
      <c r="C19" s="216"/>
      <c r="D19" s="216"/>
      <c r="E19" s="216"/>
      <c r="F19" s="216"/>
      <c r="G19" s="216"/>
      <c r="H19" s="216"/>
      <c r="I19" s="216"/>
      <c r="J19" s="216"/>
      <c r="K19" s="216"/>
      <c r="L19" s="216"/>
      <c r="M19" s="216"/>
      <c r="N19" s="216"/>
      <c r="O19" s="216"/>
      <c r="P19" s="216"/>
      <c r="Q19" s="217"/>
    </row>
    <row r="20" spans="1:19">
      <c r="A20" s="215"/>
      <c r="B20" s="216"/>
      <c r="C20" s="216"/>
      <c r="D20" s="216"/>
      <c r="E20" s="216"/>
      <c r="F20" s="216"/>
      <c r="G20" s="216"/>
      <c r="H20" s="216"/>
      <c r="I20" s="216"/>
      <c r="J20" s="216"/>
      <c r="K20" s="216"/>
      <c r="L20" s="216"/>
      <c r="M20" s="216"/>
      <c r="N20" s="216"/>
      <c r="O20" s="216"/>
      <c r="P20" s="216"/>
      <c r="Q20" s="217"/>
    </row>
    <row r="21" spans="1:19" ht="52.5" customHeight="1">
      <c r="A21" s="1385"/>
      <c r="B21" s="1386"/>
      <c r="C21" s="1386"/>
      <c r="D21" s="1386"/>
      <c r="E21" s="1386"/>
      <c r="F21" s="1386"/>
      <c r="G21" s="1386"/>
      <c r="H21" s="1386"/>
      <c r="I21" s="1386"/>
      <c r="J21" s="1386"/>
      <c r="K21" s="1386"/>
      <c r="L21" s="1386"/>
      <c r="M21" s="1386"/>
      <c r="N21" s="1386"/>
      <c r="O21" s="1386"/>
      <c r="P21" s="1386"/>
      <c r="Q21" s="1387"/>
    </row>
    <row r="22" spans="1:19" ht="12.75" customHeight="1">
      <c r="A22" s="29"/>
      <c r="B22" s="29"/>
      <c r="C22" s="29"/>
      <c r="D22" s="29"/>
      <c r="E22" s="214"/>
      <c r="F22" s="214"/>
      <c r="G22" s="214"/>
      <c r="H22" s="214"/>
      <c r="I22" s="214"/>
      <c r="J22" s="214"/>
      <c r="K22" s="214"/>
      <c r="L22" s="214"/>
      <c r="M22" s="214"/>
      <c r="N22" s="214"/>
      <c r="O22" s="214"/>
      <c r="P22" s="214"/>
      <c r="Q22" s="214"/>
    </row>
    <row r="23" spans="1:19" ht="13.5" customHeight="1">
      <c r="A23" s="17"/>
      <c r="B23" s="17"/>
      <c r="C23" s="17"/>
      <c r="D23" s="6"/>
      <c r="E23" s="8"/>
      <c r="F23" s="207"/>
      <c r="G23" s="207"/>
      <c r="H23" s="207"/>
      <c r="I23" s="32"/>
      <c r="J23" s="32"/>
      <c r="K23" s="32"/>
      <c r="L23" s="32"/>
      <c r="M23" s="32"/>
      <c r="N23" s="32"/>
      <c r="O23" s="32"/>
      <c r="P23" s="32"/>
      <c r="Q23" s="32"/>
      <c r="R23" s="33"/>
    </row>
    <row r="24" spans="1:19" s="34" customFormat="1" ht="50.1" customHeight="1">
      <c r="C24" s="59" t="s">
        <v>22</v>
      </c>
      <c r="D24" s="60"/>
      <c r="E24" s="56"/>
      <c r="F24" s="1357"/>
      <c r="G24" s="1357"/>
      <c r="H24" s="1357"/>
      <c r="I24" s="1357"/>
      <c r="J24" s="56" t="s">
        <v>23</v>
      </c>
      <c r="K24" s="62" t="s">
        <v>37</v>
      </c>
      <c r="L24" s="596"/>
      <c r="O24" s="62"/>
      <c r="P24" s="62"/>
    </row>
    <row r="25" spans="1:19" s="586" customFormat="1" ht="50.1" customHeight="1">
      <c r="D25" s="584"/>
      <c r="E25" s="1300" t="s">
        <v>1246</v>
      </c>
      <c r="F25" s="1300"/>
      <c r="G25" s="1300"/>
      <c r="H25" s="1300"/>
      <c r="I25" s="1300"/>
      <c r="K25" s="1300" t="s">
        <v>1214</v>
      </c>
      <c r="L25" s="1300"/>
      <c r="M25" s="1300"/>
      <c r="N25" s="1300"/>
      <c r="O25" s="1300"/>
      <c r="P25" s="595"/>
      <c r="Q25" s="595"/>
      <c r="R25" s="595"/>
      <c r="S25" s="595"/>
    </row>
  </sheetData>
  <mergeCells count="18">
    <mergeCell ref="A18:Q18"/>
    <mergeCell ref="A21:Q21"/>
    <mergeCell ref="F24:I24"/>
    <mergeCell ref="E25:I25"/>
    <mergeCell ref="K25:O25"/>
    <mergeCell ref="A16:Q16"/>
    <mergeCell ref="A7:Q7"/>
    <mergeCell ref="A8:Q8"/>
    <mergeCell ref="A9:Q9"/>
    <mergeCell ref="A10:Q10"/>
    <mergeCell ref="A13:Q13"/>
    <mergeCell ref="A14:Q14"/>
    <mergeCell ref="A6:Q6"/>
    <mergeCell ref="A1:Q1"/>
    <mergeCell ref="A2:Q2"/>
    <mergeCell ref="A3:Q3"/>
    <mergeCell ref="A4:Q4"/>
    <mergeCell ref="A5:Q5"/>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26"/>
  <sheetViews>
    <sheetView showGridLines="0" view="pageBreakPreview" zoomScale="75" zoomScaleNormal="100" zoomScaleSheetLayoutView="75" workbookViewId="0">
      <selection activeCell="A14" sqref="A14:Q14"/>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0.7109375" style="2" customWidth="1"/>
    <col min="12" max="15" width="12.7109375" style="2" customWidth="1"/>
    <col min="16" max="16" width="12.7109375" style="2" bestFit="1" customWidth="1"/>
    <col min="17" max="17" width="10.42578125" style="2" bestFit="1" customWidth="1"/>
    <col min="18" max="16384" width="11.42578125" style="2"/>
  </cols>
  <sheetData>
    <row r="1" spans="1:21" ht="34.5" customHeight="1">
      <c r="A1" s="1301" t="s">
        <v>333</v>
      </c>
      <c r="B1" s="1302"/>
      <c r="C1" s="1302"/>
      <c r="D1" s="1302"/>
      <c r="E1" s="1302"/>
      <c r="F1" s="1302"/>
      <c r="G1" s="1302"/>
      <c r="H1" s="1302"/>
      <c r="I1" s="1302"/>
      <c r="J1" s="1302"/>
      <c r="K1" s="1302"/>
      <c r="L1" s="1302"/>
      <c r="M1" s="1302"/>
      <c r="N1" s="1302"/>
      <c r="O1" s="1302"/>
      <c r="P1" s="1302"/>
      <c r="Q1" s="1303"/>
    </row>
    <row r="2" spans="1:21" ht="18.75" customHeight="1">
      <c r="A2" s="1374" t="s">
        <v>428</v>
      </c>
      <c r="B2" s="1375"/>
      <c r="C2" s="1375"/>
      <c r="D2" s="1375"/>
      <c r="E2" s="1375"/>
      <c r="F2" s="1375"/>
      <c r="G2" s="1375"/>
      <c r="H2" s="1375"/>
      <c r="I2" s="1375"/>
      <c r="J2" s="1375"/>
      <c r="K2" s="1375"/>
      <c r="L2" s="1375"/>
      <c r="M2" s="1375"/>
      <c r="N2" s="1375"/>
      <c r="O2" s="1375"/>
      <c r="P2" s="1375"/>
      <c r="Q2" s="1376"/>
    </row>
    <row r="3" spans="1:21" ht="20.100000000000001" customHeight="1">
      <c r="A3" s="1377" t="s">
        <v>1210</v>
      </c>
      <c r="B3" s="1378"/>
      <c r="C3" s="1378"/>
      <c r="D3" s="1378"/>
      <c r="E3" s="1378"/>
      <c r="F3" s="1378"/>
      <c r="G3" s="1378"/>
      <c r="H3" s="1378"/>
      <c r="I3" s="1378"/>
      <c r="J3" s="1378"/>
      <c r="K3" s="1378"/>
      <c r="L3" s="1378"/>
      <c r="M3" s="1378"/>
      <c r="N3" s="1378"/>
      <c r="O3" s="1378"/>
      <c r="P3" s="1378"/>
      <c r="Q3" s="1379"/>
    </row>
    <row r="4" spans="1:21" ht="26.1" customHeight="1">
      <c r="A4" s="1380" t="s">
        <v>371</v>
      </c>
      <c r="B4" s="1381"/>
      <c r="C4" s="1381"/>
      <c r="D4" s="1381"/>
      <c r="E4" s="1381"/>
      <c r="F4" s="1381"/>
      <c r="G4" s="1381"/>
      <c r="H4" s="1381"/>
      <c r="I4" s="1381"/>
      <c r="J4" s="1381"/>
      <c r="K4" s="1381"/>
      <c r="L4" s="1381"/>
      <c r="M4" s="1381"/>
      <c r="N4" s="1381"/>
      <c r="O4" s="1381"/>
      <c r="P4" s="1381"/>
      <c r="Q4" s="1381"/>
    </row>
    <row r="5" spans="1:21">
      <c r="A5" s="1382" t="s">
        <v>1205</v>
      </c>
      <c r="B5" s="1383"/>
      <c r="C5" s="1383"/>
      <c r="D5" s="1383"/>
      <c r="E5" s="1383"/>
      <c r="F5" s="1383"/>
      <c r="G5" s="1383"/>
      <c r="H5" s="1383"/>
      <c r="I5" s="1383"/>
      <c r="J5" s="1383"/>
      <c r="K5" s="1383"/>
      <c r="L5" s="1383"/>
      <c r="M5" s="1383"/>
      <c r="N5" s="1383"/>
      <c r="O5" s="1383"/>
      <c r="P5" s="1383"/>
      <c r="Q5" s="1384"/>
    </row>
    <row r="6" spans="1:21">
      <c r="A6" s="1371"/>
      <c r="B6" s="1372"/>
      <c r="C6" s="1372"/>
      <c r="D6" s="1372"/>
      <c r="E6" s="1372"/>
      <c r="F6" s="1372"/>
      <c r="G6" s="1372"/>
      <c r="H6" s="1372"/>
      <c r="I6" s="1372"/>
      <c r="J6" s="1372"/>
      <c r="K6" s="1372"/>
      <c r="L6" s="1372"/>
      <c r="M6" s="1372"/>
      <c r="N6" s="1372"/>
      <c r="O6" s="1372"/>
      <c r="P6" s="1372"/>
      <c r="Q6" s="1373"/>
    </row>
    <row r="7" spans="1:21">
      <c r="A7" s="1388" t="s">
        <v>1250</v>
      </c>
      <c r="B7" s="1389"/>
      <c r="C7" s="1389"/>
      <c r="D7" s="1389"/>
      <c r="E7" s="1389"/>
      <c r="F7" s="1389"/>
      <c r="G7" s="1389"/>
      <c r="H7" s="1389"/>
      <c r="I7" s="1389"/>
      <c r="J7" s="1389"/>
      <c r="K7" s="1389"/>
      <c r="L7" s="1389"/>
      <c r="M7" s="1389"/>
      <c r="N7" s="1389"/>
      <c r="O7" s="1389"/>
      <c r="P7" s="1389"/>
      <c r="Q7" s="1390"/>
    </row>
    <row r="8" spans="1:21">
      <c r="A8" s="1391"/>
      <c r="B8" s="1383"/>
      <c r="C8" s="1383"/>
      <c r="D8" s="1383"/>
      <c r="E8" s="1383"/>
      <c r="F8" s="1383"/>
      <c r="G8" s="1383"/>
      <c r="H8" s="1383"/>
      <c r="I8" s="1383"/>
      <c r="J8" s="1383"/>
      <c r="K8" s="1383"/>
      <c r="L8" s="1383"/>
      <c r="M8" s="1383"/>
      <c r="N8" s="1383"/>
      <c r="O8" s="1383"/>
      <c r="P8" s="1383"/>
      <c r="Q8" s="1384"/>
    </row>
    <row r="9" spans="1:21">
      <c r="A9" s="1391"/>
      <c r="B9" s="1383"/>
      <c r="C9" s="1383"/>
      <c r="D9" s="1383"/>
      <c r="E9" s="1383"/>
      <c r="F9" s="1383"/>
      <c r="G9" s="1383"/>
      <c r="H9" s="1383"/>
      <c r="I9" s="1383"/>
      <c r="J9" s="1383"/>
      <c r="K9" s="1383"/>
      <c r="L9" s="1383"/>
      <c r="M9" s="1383"/>
      <c r="N9" s="1383"/>
      <c r="O9" s="1383"/>
      <c r="P9" s="1383"/>
      <c r="Q9" s="1384"/>
    </row>
    <row r="10" spans="1:21" ht="26.1" customHeight="1">
      <c r="A10" s="1380" t="s">
        <v>370</v>
      </c>
      <c r="B10" s="1381"/>
      <c r="C10" s="1381"/>
      <c r="D10" s="1381"/>
      <c r="E10" s="1381"/>
      <c r="F10" s="1381"/>
      <c r="G10" s="1381"/>
      <c r="H10" s="1381"/>
      <c r="I10" s="1381"/>
      <c r="J10" s="1381"/>
      <c r="K10" s="1381"/>
      <c r="L10" s="1381"/>
      <c r="M10" s="1381"/>
      <c r="N10" s="1381"/>
      <c r="O10" s="1381"/>
      <c r="P10" s="1381"/>
      <c r="Q10" s="1392"/>
    </row>
    <row r="11" spans="1:21" ht="122.25" customHeight="1">
      <c r="A11" s="1393" t="s">
        <v>1198</v>
      </c>
      <c r="B11" s="1416"/>
      <c r="C11" s="1416"/>
      <c r="D11" s="1416"/>
      <c r="E11" s="1416"/>
      <c r="F11" s="1416"/>
      <c r="G11" s="1416"/>
      <c r="H11" s="1416"/>
      <c r="I11" s="1416"/>
      <c r="J11" s="1416"/>
      <c r="K11" s="1416"/>
      <c r="L11" s="1416"/>
      <c r="M11" s="1416"/>
      <c r="N11" s="1416"/>
      <c r="O11" s="1416"/>
      <c r="P11" s="1416"/>
      <c r="Q11" s="1417"/>
    </row>
    <row r="12" spans="1:21">
      <c r="A12" s="215"/>
      <c r="B12" s="216"/>
      <c r="C12" s="216"/>
      <c r="D12" s="216"/>
      <c r="E12" s="216"/>
      <c r="F12" s="216"/>
      <c r="G12" s="216"/>
      <c r="H12" s="216"/>
      <c r="I12" s="216"/>
      <c r="J12" s="216"/>
      <c r="K12" s="216"/>
      <c r="L12" s="216"/>
      <c r="M12" s="216"/>
      <c r="N12" s="216"/>
      <c r="O12" s="216"/>
      <c r="P12" s="216"/>
      <c r="Q12" s="217"/>
    </row>
    <row r="13" spans="1:21">
      <c r="A13" s="215"/>
      <c r="B13" s="216"/>
      <c r="C13" s="216"/>
      <c r="D13" s="216"/>
      <c r="E13" s="216"/>
      <c r="F13" s="216"/>
      <c r="G13" s="216"/>
      <c r="H13" s="216"/>
      <c r="I13" s="216"/>
      <c r="J13" s="216"/>
      <c r="K13" s="216"/>
      <c r="L13" s="216"/>
      <c r="M13" s="216"/>
      <c r="N13" s="216"/>
      <c r="O13" s="216"/>
      <c r="P13" s="216"/>
      <c r="Q13" s="217"/>
      <c r="U13" s="115"/>
    </row>
    <row r="14" spans="1:21">
      <c r="A14" s="1418"/>
      <c r="B14" s="1419"/>
      <c r="C14" s="1419"/>
      <c r="D14" s="1419"/>
      <c r="E14" s="1419"/>
      <c r="F14" s="1419"/>
      <c r="G14" s="1419"/>
      <c r="H14" s="1419"/>
      <c r="I14" s="1419"/>
      <c r="J14" s="1419"/>
      <c r="K14" s="1419"/>
      <c r="L14" s="1419"/>
      <c r="M14" s="1419"/>
      <c r="N14" s="1419"/>
      <c r="O14" s="1419"/>
      <c r="P14" s="1419"/>
      <c r="Q14" s="1420"/>
    </row>
    <row r="15" spans="1:21">
      <c r="A15" s="1391"/>
      <c r="B15" s="1383"/>
      <c r="C15" s="1383"/>
      <c r="D15" s="1383"/>
      <c r="E15" s="1383"/>
      <c r="F15" s="1383"/>
      <c r="G15" s="1383"/>
      <c r="H15" s="1383"/>
      <c r="I15" s="1383"/>
      <c r="J15" s="1383"/>
      <c r="K15" s="1383"/>
      <c r="L15" s="1383"/>
      <c r="M15" s="1383"/>
      <c r="N15" s="1383"/>
      <c r="O15" s="1383"/>
      <c r="P15" s="1383"/>
      <c r="Q15" s="1384"/>
    </row>
    <row r="16" spans="1:21">
      <c r="A16" s="215"/>
      <c r="B16" s="216"/>
      <c r="C16" s="216"/>
      <c r="D16" s="216"/>
      <c r="E16" s="216"/>
      <c r="F16" s="216"/>
      <c r="G16" s="216"/>
      <c r="H16" s="216"/>
      <c r="I16" s="216"/>
      <c r="J16" s="216"/>
      <c r="K16" s="216"/>
      <c r="L16" s="216"/>
      <c r="M16" s="216"/>
      <c r="N16" s="216"/>
      <c r="O16" s="216"/>
      <c r="P16" s="216"/>
      <c r="Q16" s="217"/>
    </row>
    <row r="17" spans="1:19">
      <c r="A17" s="1391"/>
      <c r="B17" s="1383"/>
      <c r="C17" s="1383"/>
      <c r="D17" s="1383"/>
      <c r="E17" s="1383"/>
      <c r="F17" s="1383"/>
      <c r="G17" s="1383"/>
      <c r="H17" s="1383"/>
      <c r="I17" s="1383"/>
      <c r="J17" s="1383"/>
      <c r="K17" s="1383"/>
      <c r="L17" s="1383"/>
      <c r="M17" s="1383"/>
      <c r="N17" s="1383"/>
      <c r="O17" s="1383"/>
      <c r="P17" s="1383"/>
      <c r="Q17" s="1384"/>
    </row>
    <row r="18" spans="1:19">
      <c r="A18" s="215"/>
      <c r="B18" s="216"/>
      <c r="C18" s="216"/>
      <c r="D18" s="216"/>
      <c r="E18" s="216"/>
      <c r="F18" s="216"/>
      <c r="G18" s="216"/>
      <c r="H18" s="216"/>
      <c r="I18" s="216"/>
      <c r="J18" s="216"/>
      <c r="K18" s="216"/>
      <c r="L18" s="216"/>
      <c r="M18" s="216"/>
      <c r="N18" s="216"/>
      <c r="O18" s="216"/>
      <c r="P18" s="216"/>
      <c r="Q18" s="217"/>
    </row>
    <row r="19" spans="1:19">
      <c r="A19" s="1391"/>
      <c r="B19" s="1383"/>
      <c r="C19" s="1383"/>
      <c r="D19" s="1383"/>
      <c r="E19" s="1383"/>
      <c r="F19" s="1383"/>
      <c r="G19" s="1383"/>
      <c r="H19" s="1383"/>
      <c r="I19" s="1383"/>
      <c r="J19" s="1383"/>
      <c r="K19" s="1383"/>
      <c r="L19" s="1383"/>
      <c r="M19" s="1383"/>
      <c r="N19" s="1383"/>
      <c r="O19" s="1383"/>
      <c r="P19" s="1383"/>
      <c r="Q19" s="1384"/>
    </row>
    <row r="20" spans="1:19">
      <c r="A20" s="215"/>
      <c r="B20" s="216"/>
      <c r="C20" s="216"/>
      <c r="D20" s="216"/>
      <c r="E20" s="216"/>
      <c r="F20" s="216"/>
      <c r="G20" s="216"/>
      <c r="H20" s="216"/>
      <c r="I20" s="216"/>
      <c r="J20" s="216"/>
      <c r="K20" s="216"/>
      <c r="L20" s="216"/>
      <c r="M20" s="216"/>
      <c r="N20" s="216"/>
      <c r="O20" s="216"/>
      <c r="P20" s="216"/>
      <c r="Q20" s="217"/>
    </row>
    <row r="21" spans="1:19">
      <c r="A21" s="215"/>
      <c r="B21" s="216"/>
      <c r="C21" s="216"/>
      <c r="D21" s="216"/>
      <c r="E21" s="216"/>
      <c r="F21" s="216"/>
      <c r="G21" s="216"/>
      <c r="H21" s="216"/>
      <c r="I21" s="216"/>
      <c r="J21" s="216"/>
      <c r="K21" s="216"/>
      <c r="L21" s="216"/>
      <c r="M21" s="216"/>
      <c r="N21" s="216"/>
      <c r="O21" s="216"/>
      <c r="P21" s="216"/>
      <c r="Q21" s="217"/>
    </row>
    <row r="22" spans="1:19" ht="17.25" customHeight="1">
      <c r="A22" s="1385"/>
      <c r="B22" s="1386"/>
      <c r="C22" s="1386"/>
      <c r="D22" s="1386"/>
      <c r="E22" s="1386"/>
      <c r="F22" s="1386"/>
      <c r="G22" s="1386"/>
      <c r="H22" s="1386"/>
      <c r="I22" s="1386"/>
      <c r="J22" s="1386"/>
      <c r="K22" s="1386"/>
      <c r="L22" s="1386"/>
      <c r="M22" s="1386"/>
      <c r="N22" s="1386"/>
      <c r="O22" s="1386"/>
      <c r="P22" s="1386"/>
      <c r="Q22" s="1387"/>
    </row>
    <row r="23" spans="1:19" ht="12.75" customHeight="1">
      <c r="A23" s="29"/>
      <c r="B23" s="29"/>
      <c r="C23" s="29"/>
      <c r="D23" s="29"/>
      <c r="E23" s="214"/>
      <c r="F23" s="214"/>
      <c r="G23" s="214"/>
      <c r="H23" s="214"/>
      <c r="I23" s="214"/>
      <c r="J23" s="214"/>
      <c r="K23" s="214"/>
      <c r="L23" s="214"/>
      <c r="M23" s="214"/>
      <c r="N23" s="214"/>
      <c r="O23" s="214"/>
      <c r="P23" s="214"/>
      <c r="Q23" s="214"/>
    </row>
    <row r="24" spans="1:19" ht="13.5" customHeight="1">
      <c r="A24" s="17"/>
      <c r="B24" s="17"/>
      <c r="C24" s="17"/>
      <c r="D24" s="6"/>
      <c r="E24" s="8"/>
      <c r="F24" s="207"/>
      <c r="G24" s="207"/>
      <c r="H24" s="207"/>
      <c r="I24" s="32"/>
      <c r="J24" s="32"/>
      <c r="K24" s="32"/>
      <c r="L24" s="32"/>
      <c r="M24" s="32"/>
      <c r="N24" s="32"/>
      <c r="O24" s="32"/>
      <c r="P24" s="32"/>
      <c r="Q24" s="32"/>
      <c r="R24" s="33"/>
    </row>
    <row r="25" spans="1:19" s="34" customFormat="1" ht="50.1" customHeight="1">
      <c r="C25" s="59" t="s">
        <v>22</v>
      </c>
      <c r="D25" s="60"/>
      <c r="E25" s="56"/>
      <c r="F25" s="1357"/>
      <c r="G25" s="1357"/>
      <c r="H25" s="1357"/>
      <c r="I25" s="1357"/>
      <c r="J25" s="56" t="s">
        <v>23</v>
      </c>
      <c r="K25" s="62" t="s">
        <v>37</v>
      </c>
      <c r="L25" s="596"/>
      <c r="O25" s="62"/>
      <c r="P25" s="62"/>
    </row>
    <row r="26" spans="1:19" s="586" customFormat="1" ht="50.1" customHeight="1">
      <c r="D26" s="584"/>
      <c r="E26" s="1300" t="s">
        <v>1246</v>
      </c>
      <c r="F26" s="1300"/>
      <c r="G26" s="1300"/>
      <c r="H26" s="1300"/>
      <c r="I26" s="1300"/>
      <c r="K26" s="1300" t="s">
        <v>1214</v>
      </c>
      <c r="L26" s="1300"/>
      <c r="M26" s="1300"/>
      <c r="N26" s="1300"/>
      <c r="O26" s="1300"/>
      <c r="P26" s="595"/>
      <c r="Q26" s="595"/>
      <c r="R26" s="595"/>
      <c r="S26" s="595"/>
    </row>
  </sheetData>
  <mergeCells count="19">
    <mergeCell ref="A19:Q19"/>
    <mergeCell ref="A22:Q22"/>
    <mergeCell ref="F25:I25"/>
    <mergeCell ref="K26:O26"/>
    <mergeCell ref="E26:I26"/>
    <mergeCell ref="A17:Q17"/>
    <mergeCell ref="A7:Q7"/>
    <mergeCell ref="A8:Q8"/>
    <mergeCell ref="A9:Q9"/>
    <mergeCell ref="A10:Q10"/>
    <mergeCell ref="A11:Q11"/>
    <mergeCell ref="A14:Q14"/>
    <mergeCell ref="A15:Q15"/>
    <mergeCell ref="A6:Q6"/>
    <mergeCell ref="A1:Q1"/>
    <mergeCell ref="A2:Q2"/>
    <mergeCell ref="A3:Q3"/>
    <mergeCell ref="A4:Q4"/>
    <mergeCell ref="A5:Q5"/>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18"/>
  <sheetViews>
    <sheetView showGridLines="0" view="pageBreakPreview" topLeftCell="A4" zoomScale="75" zoomScaleNormal="80" zoomScaleSheetLayoutView="75" workbookViewId="0">
      <selection activeCell="A10" sqref="A10:Q10"/>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0.7109375" style="2" customWidth="1"/>
    <col min="12" max="15" width="12.7109375" style="2" customWidth="1"/>
    <col min="16" max="16" width="12.7109375" style="2" bestFit="1" customWidth="1"/>
    <col min="17" max="17" width="10.42578125" style="2" bestFit="1" customWidth="1"/>
    <col min="18" max="16384" width="11.42578125" style="2"/>
  </cols>
  <sheetData>
    <row r="1" spans="1:21" ht="34.5" customHeight="1">
      <c r="A1" s="1301" t="s">
        <v>333</v>
      </c>
      <c r="B1" s="1302"/>
      <c r="C1" s="1302"/>
      <c r="D1" s="1302"/>
      <c r="E1" s="1302"/>
      <c r="F1" s="1302"/>
      <c r="G1" s="1302"/>
      <c r="H1" s="1302"/>
      <c r="I1" s="1302"/>
      <c r="J1" s="1302"/>
      <c r="K1" s="1302"/>
      <c r="L1" s="1302"/>
      <c r="M1" s="1302"/>
      <c r="N1" s="1302"/>
      <c r="O1" s="1302"/>
      <c r="P1" s="1302"/>
      <c r="Q1" s="1303"/>
    </row>
    <row r="2" spans="1:21" ht="18.75" customHeight="1">
      <c r="A2" s="1374" t="s">
        <v>428</v>
      </c>
      <c r="B2" s="1375"/>
      <c r="C2" s="1375"/>
      <c r="D2" s="1375"/>
      <c r="E2" s="1375"/>
      <c r="F2" s="1375"/>
      <c r="G2" s="1375"/>
      <c r="H2" s="1375"/>
      <c r="I2" s="1375"/>
      <c r="J2" s="1375"/>
      <c r="K2" s="1375"/>
      <c r="L2" s="1375"/>
      <c r="M2" s="1375"/>
      <c r="N2" s="1375"/>
      <c r="O2" s="1375"/>
      <c r="P2" s="1375"/>
      <c r="Q2" s="1376"/>
    </row>
    <row r="3" spans="1:21" ht="53.25" customHeight="1">
      <c r="A3" s="1377" t="s">
        <v>1211</v>
      </c>
      <c r="B3" s="1378"/>
      <c r="C3" s="1378"/>
      <c r="D3" s="1378"/>
      <c r="E3" s="1378"/>
      <c r="F3" s="1378"/>
      <c r="G3" s="1378"/>
      <c r="H3" s="1378"/>
      <c r="I3" s="1378"/>
      <c r="J3" s="1378"/>
      <c r="K3" s="1378"/>
      <c r="L3" s="1378"/>
      <c r="M3" s="1378"/>
      <c r="N3" s="1378"/>
      <c r="O3" s="1378"/>
      <c r="P3" s="1378"/>
      <c r="Q3" s="1379"/>
    </row>
    <row r="4" spans="1:21" ht="26.1" customHeight="1">
      <c r="A4" s="1380" t="s">
        <v>371</v>
      </c>
      <c r="B4" s="1381"/>
      <c r="C4" s="1381"/>
      <c r="D4" s="1381"/>
      <c r="E4" s="1381"/>
      <c r="F4" s="1381"/>
      <c r="G4" s="1381"/>
      <c r="H4" s="1381"/>
      <c r="I4" s="1381"/>
      <c r="J4" s="1381"/>
      <c r="K4" s="1381"/>
      <c r="L4" s="1381"/>
      <c r="M4" s="1381"/>
      <c r="N4" s="1381"/>
      <c r="O4" s="1381"/>
      <c r="P4" s="1381"/>
      <c r="Q4" s="1381"/>
    </row>
    <row r="5" spans="1:21" ht="45" customHeight="1">
      <c r="A5" s="1422" t="s">
        <v>1780</v>
      </c>
      <c r="B5" s="1423"/>
      <c r="C5" s="1423"/>
      <c r="D5" s="1423"/>
      <c r="E5" s="1423"/>
      <c r="F5" s="1423"/>
      <c r="G5" s="1423"/>
      <c r="H5" s="1423"/>
      <c r="I5" s="1423"/>
      <c r="J5" s="1423"/>
      <c r="K5" s="1423"/>
      <c r="L5" s="1423"/>
      <c r="M5" s="1423"/>
      <c r="N5" s="1423"/>
      <c r="O5" s="1423"/>
      <c r="P5" s="1423"/>
      <c r="Q5" s="1424"/>
    </row>
    <row r="6" spans="1:21" ht="58.5" customHeight="1">
      <c r="A6" s="1425" t="s">
        <v>1781</v>
      </c>
      <c r="B6" s="1426"/>
      <c r="C6" s="1426"/>
      <c r="D6" s="1426"/>
      <c r="E6" s="1426"/>
      <c r="F6" s="1426"/>
      <c r="G6" s="1426"/>
      <c r="H6" s="1426"/>
      <c r="I6" s="1426"/>
      <c r="J6" s="1426"/>
      <c r="K6" s="1426"/>
      <c r="L6" s="1426"/>
      <c r="M6" s="1426"/>
      <c r="N6" s="1426"/>
      <c r="O6" s="1426"/>
      <c r="P6" s="1426"/>
      <c r="Q6" s="1427"/>
    </row>
    <row r="7" spans="1:21" ht="7.5" customHeight="1">
      <c r="A7" s="1391"/>
      <c r="B7" s="1383"/>
      <c r="C7" s="1383"/>
      <c r="D7" s="1383"/>
      <c r="E7" s="1383"/>
      <c r="F7" s="1383"/>
      <c r="G7" s="1383"/>
      <c r="H7" s="1383"/>
      <c r="I7" s="1383"/>
      <c r="J7" s="1383"/>
      <c r="K7" s="1383"/>
      <c r="L7" s="1383"/>
      <c r="M7" s="1383"/>
      <c r="N7" s="1383"/>
      <c r="O7" s="1383"/>
      <c r="P7" s="1383"/>
      <c r="Q7" s="1384"/>
    </row>
    <row r="8" spans="1:21" ht="8.25" customHeight="1">
      <c r="A8" s="1391"/>
      <c r="B8" s="1383"/>
      <c r="C8" s="1383"/>
      <c r="D8" s="1383"/>
      <c r="E8" s="1383"/>
      <c r="F8" s="1383"/>
      <c r="G8" s="1383"/>
      <c r="H8" s="1383"/>
      <c r="I8" s="1383"/>
      <c r="J8" s="1383"/>
      <c r="K8" s="1383"/>
      <c r="L8" s="1383"/>
      <c r="M8" s="1383"/>
      <c r="N8" s="1383"/>
      <c r="O8" s="1383"/>
      <c r="P8" s="1383"/>
      <c r="Q8" s="1384"/>
    </row>
    <row r="9" spans="1:21" ht="26.1" customHeight="1">
      <c r="A9" s="1380" t="s">
        <v>1249</v>
      </c>
      <c r="B9" s="1381"/>
      <c r="C9" s="1381"/>
      <c r="D9" s="1381"/>
      <c r="E9" s="1381"/>
      <c r="F9" s="1381"/>
      <c r="G9" s="1381"/>
      <c r="H9" s="1381"/>
      <c r="I9" s="1381"/>
      <c r="J9" s="1381"/>
      <c r="K9" s="1381"/>
      <c r="L9" s="1381"/>
      <c r="M9" s="1381"/>
      <c r="N9" s="1381"/>
      <c r="O9" s="1381"/>
      <c r="P9" s="1381"/>
      <c r="Q9" s="1392"/>
    </row>
    <row r="10" spans="1:21" ht="189.75" customHeight="1">
      <c r="A10" s="1434" t="s">
        <v>1782</v>
      </c>
      <c r="B10" s="1435"/>
      <c r="C10" s="1435"/>
      <c r="D10" s="1435"/>
      <c r="E10" s="1435"/>
      <c r="F10" s="1435"/>
      <c r="G10" s="1435"/>
      <c r="H10" s="1435"/>
      <c r="I10" s="1435"/>
      <c r="J10" s="1435"/>
      <c r="K10" s="1435"/>
      <c r="L10" s="1435"/>
      <c r="M10" s="1435"/>
      <c r="N10" s="1435"/>
      <c r="O10" s="1435"/>
      <c r="P10" s="1435"/>
      <c r="Q10" s="1436"/>
    </row>
    <row r="11" spans="1:21" s="686" customFormat="1" ht="159" customHeight="1">
      <c r="A11" s="1440" t="s">
        <v>1783</v>
      </c>
      <c r="B11" s="1432"/>
      <c r="C11" s="1432"/>
      <c r="D11" s="1432"/>
      <c r="E11" s="1432"/>
      <c r="F11" s="1432"/>
      <c r="G11" s="1432"/>
      <c r="H11" s="1432"/>
      <c r="I11" s="1432"/>
      <c r="J11" s="1432"/>
      <c r="K11" s="1432"/>
      <c r="L11" s="1432"/>
      <c r="M11" s="1432"/>
      <c r="N11" s="1432"/>
      <c r="O11" s="1432"/>
      <c r="P11" s="1432"/>
      <c r="Q11" s="1433"/>
    </row>
    <row r="12" spans="1:21" s="686" customFormat="1" ht="250.5" customHeight="1">
      <c r="A12" s="1428" t="s">
        <v>1253</v>
      </c>
      <c r="B12" s="1429"/>
      <c r="C12" s="1429"/>
      <c r="D12" s="1429"/>
      <c r="E12" s="1429"/>
      <c r="F12" s="1429"/>
      <c r="G12" s="1429"/>
      <c r="H12" s="1429"/>
      <c r="I12" s="1429"/>
      <c r="J12" s="1429"/>
      <c r="K12" s="1429"/>
      <c r="L12" s="1429"/>
      <c r="M12" s="1429"/>
      <c r="N12" s="1429"/>
      <c r="O12" s="1429"/>
      <c r="P12" s="1429"/>
      <c r="Q12" s="1430"/>
    </row>
    <row r="13" spans="1:21" s="686" customFormat="1" ht="230.25" customHeight="1">
      <c r="A13" s="1431" t="s">
        <v>1254</v>
      </c>
      <c r="B13" s="1432"/>
      <c r="C13" s="1432"/>
      <c r="D13" s="1432"/>
      <c r="E13" s="1432"/>
      <c r="F13" s="1432"/>
      <c r="G13" s="1432"/>
      <c r="H13" s="1432"/>
      <c r="I13" s="1432"/>
      <c r="J13" s="1432"/>
      <c r="K13" s="1432"/>
      <c r="L13" s="1432"/>
      <c r="M13" s="1432"/>
      <c r="N13" s="1432"/>
      <c r="O13" s="1432"/>
      <c r="P13" s="1432"/>
      <c r="Q13" s="1433"/>
      <c r="U13" s="687"/>
    </row>
    <row r="14" spans="1:21" s="686" customFormat="1" ht="409.5" customHeight="1">
      <c r="A14" s="1437" t="s">
        <v>1255</v>
      </c>
      <c r="B14" s="1438"/>
      <c r="C14" s="1438"/>
      <c r="D14" s="1438"/>
      <c r="E14" s="1438"/>
      <c r="F14" s="1438"/>
      <c r="G14" s="1438"/>
      <c r="H14" s="1438"/>
      <c r="I14" s="1438"/>
      <c r="J14" s="1438"/>
      <c r="K14" s="1438"/>
      <c r="L14" s="1438"/>
      <c r="M14" s="1438"/>
      <c r="N14" s="1438"/>
      <c r="O14" s="1438"/>
      <c r="P14" s="1438"/>
      <c r="Q14" s="1439"/>
    </row>
    <row r="15" spans="1:21" s="686" customFormat="1" ht="305.25" customHeight="1">
      <c r="A15" s="1431" t="s">
        <v>1256</v>
      </c>
      <c r="B15" s="1432"/>
      <c r="C15" s="1432"/>
      <c r="D15" s="1432"/>
      <c r="E15" s="1432"/>
      <c r="F15" s="1432"/>
      <c r="G15" s="1432"/>
      <c r="H15" s="1432"/>
      <c r="I15" s="1432"/>
      <c r="J15" s="1432"/>
      <c r="K15" s="1432"/>
      <c r="L15" s="1432"/>
      <c r="M15" s="1432"/>
      <c r="N15" s="1432"/>
      <c r="O15" s="1432"/>
      <c r="P15" s="1432"/>
      <c r="Q15" s="1433"/>
    </row>
    <row r="16" spans="1:21" ht="13.5" customHeight="1">
      <c r="A16" s="17"/>
      <c r="B16" s="17"/>
      <c r="C16" s="17"/>
      <c r="D16" s="6"/>
      <c r="E16" s="8"/>
      <c r="F16" s="207"/>
      <c r="G16" s="207"/>
      <c r="H16" s="207"/>
      <c r="I16" s="32"/>
      <c r="J16" s="32"/>
      <c r="K16" s="32"/>
      <c r="L16" s="32"/>
      <c r="M16" s="32"/>
      <c r="N16" s="32"/>
      <c r="O16" s="32"/>
      <c r="P16" s="32"/>
      <c r="Q16" s="32"/>
      <c r="R16" s="33"/>
    </row>
    <row r="17" spans="3:19" s="34" customFormat="1" ht="115.5" customHeight="1">
      <c r="C17" s="59" t="s">
        <v>22</v>
      </c>
      <c r="D17" s="60"/>
      <c r="E17" s="56"/>
      <c r="F17" s="1357"/>
      <c r="G17" s="1357"/>
      <c r="H17" s="1357"/>
      <c r="I17" s="1357"/>
      <c r="J17" s="56" t="s">
        <v>23</v>
      </c>
      <c r="K17" s="62" t="s">
        <v>37</v>
      </c>
      <c r="L17" s="596"/>
      <c r="O17" s="62"/>
      <c r="P17" s="62"/>
    </row>
    <row r="18" spans="3:19" s="586" customFormat="1" ht="50.1" customHeight="1">
      <c r="D18" s="584"/>
      <c r="E18" s="1300" t="s">
        <v>1246</v>
      </c>
      <c r="F18" s="1300"/>
      <c r="G18" s="1300"/>
      <c r="H18" s="1300"/>
      <c r="I18" s="1300"/>
      <c r="K18" s="1300" t="s">
        <v>1214</v>
      </c>
      <c r="L18" s="1300"/>
      <c r="M18" s="1300"/>
      <c r="N18" s="1300"/>
      <c r="O18" s="1300"/>
      <c r="P18" s="595"/>
      <c r="Q18" s="595"/>
      <c r="R18" s="595"/>
      <c r="S18" s="595"/>
    </row>
  </sheetData>
  <mergeCells count="18">
    <mergeCell ref="F17:I17"/>
    <mergeCell ref="E18:I18"/>
    <mergeCell ref="K18:O18"/>
    <mergeCell ref="A14:Q14"/>
    <mergeCell ref="A8:Q8"/>
    <mergeCell ref="A9:Q9"/>
    <mergeCell ref="A11:Q11"/>
    <mergeCell ref="A15:Q15"/>
    <mergeCell ref="A6:Q6"/>
    <mergeCell ref="A7:Q7"/>
    <mergeCell ref="A12:Q12"/>
    <mergeCell ref="A13:Q13"/>
    <mergeCell ref="A10:Q10"/>
    <mergeCell ref="A1:Q1"/>
    <mergeCell ref="A2:Q2"/>
    <mergeCell ref="A3:Q3"/>
    <mergeCell ref="A4:Q4"/>
    <mergeCell ref="A5:Q5"/>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rowBreaks count="2" manualBreakCount="2">
    <brk id="11" max="16" man="1"/>
    <brk id="14" max="16"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15"/>
  <sheetViews>
    <sheetView showGridLines="0" view="pageBreakPreview" zoomScale="75" zoomScaleNormal="80" zoomScaleSheetLayoutView="75" workbookViewId="0">
      <selection activeCell="S14" sqref="S14"/>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0.7109375" style="2" customWidth="1"/>
    <col min="12" max="15" width="12.7109375" style="2" customWidth="1"/>
    <col min="16" max="16" width="12.7109375" style="2" bestFit="1" customWidth="1"/>
    <col min="17" max="17" width="10.42578125" style="2" bestFit="1" customWidth="1"/>
    <col min="18" max="16384" width="11.42578125" style="2"/>
  </cols>
  <sheetData>
    <row r="1" spans="1:19" ht="34.5" customHeight="1">
      <c r="A1" s="1301" t="s">
        <v>333</v>
      </c>
      <c r="B1" s="1302"/>
      <c r="C1" s="1302"/>
      <c r="D1" s="1302"/>
      <c r="E1" s="1302"/>
      <c r="F1" s="1302"/>
      <c r="G1" s="1302"/>
      <c r="H1" s="1302"/>
      <c r="I1" s="1302"/>
      <c r="J1" s="1302"/>
      <c r="K1" s="1302"/>
      <c r="L1" s="1302"/>
      <c r="M1" s="1302"/>
      <c r="N1" s="1302"/>
      <c r="O1" s="1302"/>
      <c r="P1" s="1302"/>
      <c r="Q1" s="1303"/>
    </row>
    <row r="2" spans="1:19" ht="18.75" customHeight="1">
      <c r="A2" s="1374" t="s">
        <v>428</v>
      </c>
      <c r="B2" s="1375"/>
      <c r="C2" s="1375"/>
      <c r="D2" s="1375"/>
      <c r="E2" s="1375"/>
      <c r="F2" s="1375"/>
      <c r="G2" s="1375"/>
      <c r="H2" s="1375"/>
      <c r="I2" s="1375"/>
      <c r="J2" s="1375"/>
      <c r="K2" s="1375"/>
      <c r="L2" s="1375"/>
      <c r="M2" s="1375"/>
      <c r="N2" s="1375"/>
      <c r="O2" s="1375"/>
      <c r="P2" s="1375"/>
      <c r="Q2" s="1376"/>
    </row>
    <row r="3" spans="1:19" ht="53.25" customHeight="1">
      <c r="A3" s="1377" t="s">
        <v>1325</v>
      </c>
      <c r="B3" s="1378"/>
      <c r="C3" s="1378"/>
      <c r="D3" s="1378"/>
      <c r="E3" s="1378"/>
      <c r="F3" s="1378"/>
      <c r="G3" s="1378"/>
      <c r="H3" s="1378"/>
      <c r="I3" s="1378"/>
      <c r="J3" s="1378"/>
      <c r="K3" s="1378"/>
      <c r="L3" s="1378"/>
      <c r="M3" s="1378"/>
      <c r="N3" s="1378"/>
      <c r="O3" s="1378"/>
      <c r="P3" s="1378"/>
      <c r="Q3" s="1379"/>
    </row>
    <row r="4" spans="1:19" ht="26.1" customHeight="1">
      <c r="A4" s="1380" t="s">
        <v>371</v>
      </c>
      <c r="B4" s="1381"/>
      <c r="C4" s="1381"/>
      <c r="D4" s="1381"/>
      <c r="E4" s="1381"/>
      <c r="F4" s="1381"/>
      <c r="G4" s="1381"/>
      <c r="H4" s="1381"/>
      <c r="I4" s="1381"/>
      <c r="J4" s="1381"/>
      <c r="K4" s="1381"/>
      <c r="L4" s="1381"/>
      <c r="M4" s="1381"/>
      <c r="N4" s="1381"/>
      <c r="O4" s="1381"/>
      <c r="P4" s="1381"/>
      <c r="Q4" s="1381"/>
    </row>
    <row r="5" spans="1:19">
      <c r="A5" s="1382" t="s">
        <v>1205</v>
      </c>
      <c r="B5" s="1383"/>
      <c r="C5" s="1383"/>
      <c r="D5" s="1383"/>
      <c r="E5" s="1383"/>
      <c r="F5" s="1383"/>
      <c r="G5" s="1383"/>
      <c r="H5" s="1383"/>
      <c r="I5" s="1383"/>
      <c r="J5" s="1383"/>
      <c r="K5" s="1383"/>
      <c r="L5" s="1383"/>
      <c r="M5" s="1383"/>
      <c r="N5" s="1383"/>
      <c r="O5" s="1383"/>
      <c r="P5" s="1383"/>
      <c r="Q5" s="1384"/>
    </row>
    <row r="6" spans="1:19">
      <c r="A6" s="1371"/>
      <c r="B6" s="1372"/>
      <c r="C6" s="1372"/>
      <c r="D6" s="1372"/>
      <c r="E6" s="1372"/>
      <c r="F6" s="1372"/>
      <c r="G6" s="1372"/>
      <c r="H6" s="1372"/>
      <c r="I6" s="1372"/>
      <c r="J6" s="1372"/>
      <c r="K6" s="1372"/>
      <c r="L6" s="1372"/>
      <c r="M6" s="1372"/>
      <c r="N6" s="1372"/>
      <c r="O6" s="1372"/>
      <c r="P6" s="1372"/>
      <c r="Q6" s="1373"/>
    </row>
    <row r="7" spans="1:19">
      <c r="A7" s="1382"/>
      <c r="B7" s="1383"/>
      <c r="C7" s="1383"/>
      <c r="D7" s="1383"/>
      <c r="E7" s="1383"/>
      <c r="F7" s="1383"/>
      <c r="G7" s="1383"/>
      <c r="H7" s="1383"/>
      <c r="I7" s="1383"/>
      <c r="J7" s="1383"/>
      <c r="K7" s="1383"/>
      <c r="L7" s="1383"/>
      <c r="M7" s="1383"/>
      <c r="N7" s="1383"/>
      <c r="O7" s="1383"/>
      <c r="P7" s="1383"/>
      <c r="Q7" s="1384"/>
    </row>
    <row r="8" spans="1:19">
      <c r="A8" s="1388" t="s">
        <v>1250</v>
      </c>
      <c r="B8" s="1389"/>
      <c r="C8" s="1389"/>
      <c r="D8" s="1389"/>
      <c r="E8" s="1389"/>
      <c r="F8" s="1389"/>
      <c r="G8" s="1389"/>
      <c r="H8" s="1389"/>
      <c r="I8" s="1389"/>
      <c r="J8" s="1389"/>
      <c r="K8" s="1389"/>
      <c r="L8" s="1389"/>
      <c r="M8" s="1389"/>
      <c r="N8" s="1389"/>
      <c r="O8" s="1389"/>
      <c r="P8" s="1389"/>
      <c r="Q8" s="1390"/>
    </row>
    <row r="9" spans="1:19">
      <c r="A9" s="1391"/>
      <c r="B9" s="1383"/>
      <c r="C9" s="1383"/>
      <c r="D9" s="1383"/>
      <c r="E9" s="1383"/>
      <c r="F9" s="1383"/>
      <c r="G9" s="1383"/>
      <c r="H9" s="1383"/>
      <c r="I9" s="1383"/>
      <c r="J9" s="1383"/>
      <c r="K9" s="1383"/>
      <c r="L9" s="1383"/>
      <c r="M9" s="1383"/>
      <c r="N9" s="1383"/>
      <c r="O9" s="1383"/>
      <c r="P9" s="1383"/>
      <c r="Q9" s="1384"/>
    </row>
    <row r="10" spans="1:19">
      <c r="A10" s="1391"/>
      <c r="B10" s="1383"/>
      <c r="C10" s="1383"/>
      <c r="D10" s="1383"/>
      <c r="E10" s="1383"/>
      <c r="F10" s="1383"/>
      <c r="G10" s="1383"/>
      <c r="H10" s="1383"/>
      <c r="I10" s="1383"/>
      <c r="J10" s="1383"/>
      <c r="K10" s="1383"/>
      <c r="L10" s="1383"/>
      <c r="M10" s="1383"/>
      <c r="N10" s="1383"/>
      <c r="O10" s="1383"/>
      <c r="P10" s="1383"/>
      <c r="Q10" s="1384"/>
    </row>
    <row r="11" spans="1:19" ht="26.1" customHeight="1">
      <c r="A11" s="1380" t="s">
        <v>1249</v>
      </c>
      <c r="B11" s="1381"/>
      <c r="C11" s="1381"/>
      <c r="D11" s="1381"/>
      <c r="E11" s="1381"/>
      <c r="F11" s="1381"/>
      <c r="G11" s="1381"/>
      <c r="H11" s="1381"/>
      <c r="I11" s="1381"/>
      <c r="J11" s="1381"/>
      <c r="K11" s="1381"/>
      <c r="L11" s="1381"/>
      <c r="M11" s="1381"/>
      <c r="N11" s="1381"/>
      <c r="O11" s="1381"/>
      <c r="P11" s="1381"/>
      <c r="Q11" s="1392"/>
    </row>
    <row r="12" spans="1:19" s="686" customFormat="1" ht="208.5" customHeight="1">
      <c r="A12" s="1441" t="s">
        <v>1324</v>
      </c>
      <c r="B12" s="1438"/>
      <c r="C12" s="1438"/>
      <c r="D12" s="1438"/>
      <c r="E12" s="1438"/>
      <c r="F12" s="1438"/>
      <c r="G12" s="1438"/>
      <c r="H12" s="1438"/>
      <c r="I12" s="1438"/>
      <c r="J12" s="1438"/>
      <c r="K12" s="1438"/>
      <c r="L12" s="1438"/>
      <c r="M12" s="1438"/>
      <c r="N12" s="1438"/>
      <c r="O12" s="1438"/>
      <c r="P12" s="1438"/>
      <c r="Q12" s="1439"/>
    </row>
    <row r="13" spans="1:19" ht="13.5" customHeight="1">
      <c r="A13" s="17"/>
      <c r="B13" s="17"/>
      <c r="C13" s="17"/>
      <c r="D13" s="6"/>
      <c r="E13" s="8"/>
      <c r="F13" s="207"/>
      <c r="G13" s="207"/>
      <c r="H13" s="207"/>
      <c r="I13" s="32"/>
      <c r="J13" s="32"/>
      <c r="K13" s="32"/>
      <c r="L13" s="32"/>
      <c r="M13" s="32"/>
      <c r="N13" s="32"/>
      <c r="O13" s="32"/>
      <c r="P13" s="32"/>
      <c r="Q13" s="32"/>
      <c r="R13" s="33"/>
    </row>
    <row r="14" spans="1:19" s="34" customFormat="1" ht="115.5" customHeight="1">
      <c r="C14" s="59" t="s">
        <v>22</v>
      </c>
      <c r="D14" s="60"/>
      <c r="E14" s="56"/>
      <c r="F14" s="1357"/>
      <c r="G14" s="1357"/>
      <c r="H14" s="1357"/>
      <c r="I14" s="1357"/>
      <c r="J14" s="56" t="s">
        <v>23</v>
      </c>
      <c r="K14" s="62" t="s">
        <v>37</v>
      </c>
      <c r="L14" s="784"/>
      <c r="O14" s="62"/>
      <c r="P14" s="62"/>
    </row>
    <row r="15" spans="1:19" s="586" customFormat="1" ht="50.1" customHeight="1">
      <c r="D15" s="584"/>
      <c r="E15" s="1300" t="s">
        <v>1246</v>
      </c>
      <c r="F15" s="1300"/>
      <c r="G15" s="1300"/>
      <c r="H15" s="1300"/>
      <c r="I15" s="1300"/>
      <c r="K15" s="1300" t="s">
        <v>1214</v>
      </c>
      <c r="L15" s="1300"/>
      <c r="M15" s="1300"/>
      <c r="N15" s="1300"/>
      <c r="O15" s="1300"/>
      <c r="P15" s="785"/>
      <c r="Q15" s="785"/>
      <c r="R15" s="785"/>
      <c r="S15" s="785"/>
    </row>
  </sheetData>
  <mergeCells count="15">
    <mergeCell ref="A6:Q6"/>
    <mergeCell ref="A1:Q1"/>
    <mergeCell ref="A2:Q2"/>
    <mergeCell ref="A3:Q3"/>
    <mergeCell ref="A4:Q4"/>
    <mergeCell ref="A5:Q5"/>
    <mergeCell ref="F14:I14"/>
    <mergeCell ref="E15:I15"/>
    <mergeCell ref="K15:O15"/>
    <mergeCell ref="A7:Q7"/>
    <mergeCell ref="A8:Q8"/>
    <mergeCell ref="A9:Q9"/>
    <mergeCell ref="A10:Q10"/>
    <mergeCell ref="A11:Q11"/>
    <mergeCell ref="A12:Q12"/>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19"/>
  <sheetViews>
    <sheetView showGridLines="0" view="pageBreakPreview" zoomScale="75" zoomScaleNormal="100" zoomScaleSheetLayoutView="75" workbookViewId="0">
      <selection activeCell="I40" sqref="I40"/>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0.7109375" style="2" customWidth="1"/>
    <col min="12" max="15" width="12.7109375" style="2" customWidth="1"/>
    <col min="16" max="16" width="12.7109375" style="2" bestFit="1" customWidth="1"/>
    <col min="17" max="17" width="10.42578125" style="2" bestFit="1" customWidth="1"/>
    <col min="18" max="16384" width="11.42578125" style="2"/>
  </cols>
  <sheetData>
    <row r="1" spans="1:17" ht="34.5" customHeight="1">
      <c r="A1" s="1301" t="s">
        <v>333</v>
      </c>
      <c r="B1" s="1302"/>
      <c r="C1" s="1302"/>
      <c r="D1" s="1302"/>
      <c r="E1" s="1302"/>
      <c r="F1" s="1302"/>
      <c r="G1" s="1302"/>
      <c r="H1" s="1302"/>
      <c r="I1" s="1302"/>
      <c r="J1" s="1302"/>
      <c r="K1" s="1302"/>
      <c r="L1" s="1302"/>
      <c r="M1" s="1302"/>
      <c r="N1" s="1302"/>
      <c r="O1" s="1302"/>
      <c r="P1" s="1302"/>
      <c r="Q1" s="1303"/>
    </row>
    <row r="2" spans="1:17" ht="18.75" customHeight="1">
      <c r="A2" s="1374" t="s">
        <v>428</v>
      </c>
      <c r="B2" s="1375"/>
      <c r="C2" s="1375"/>
      <c r="D2" s="1375"/>
      <c r="E2" s="1375"/>
      <c r="F2" s="1375"/>
      <c r="G2" s="1375"/>
      <c r="H2" s="1375"/>
      <c r="I2" s="1375"/>
      <c r="J2" s="1375"/>
      <c r="K2" s="1375"/>
      <c r="L2" s="1375"/>
      <c r="M2" s="1375"/>
      <c r="N2" s="1375"/>
      <c r="O2" s="1375"/>
      <c r="P2" s="1375"/>
      <c r="Q2" s="1376"/>
    </row>
    <row r="3" spans="1:17" ht="45" customHeight="1">
      <c r="A3" s="1377" t="s">
        <v>1212</v>
      </c>
      <c r="B3" s="1378"/>
      <c r="C3" s="1378"/>
      <c r="D3" s="1378"/>
      <c r="E3" s="1378"/>
      <c r="F3" s="1378"/>
      <c r="G3" s="1378"/>
      <c r="H3" s="1378"/>
      <c r="I3" s="1378"/>
      <c r="J3" s="1378"/>
      <c r="K3" s="1378"/>
      <c r="L3" s="1378"/>
      <c r="M3" s="1378"/>
      <c r="N3" s="1378"/>
      <c r="O3" s="1378"/>
      <c r="P3" s="1378"/>
      <c r="Q3" s="1379"/>
    </row>
    <row r="4" spans="1:17" ht="26.1" customHeight="1">
      <c r="A4" s="1380" t="s">
        <v>371</v>
      </c>
      <c r="B4" s="1381"/>
      <c r="C4" s="1381"/>
      <c r="D4" s="1381"/>
      <c r="E4" s="1381"/>
      <c r="F4" s="1381"/>
      <c r="G4" s="1381"/>
      <c r="H4" s="1381"/>
      <c r="I4" s="1381"/>
      <c r="J4" s="1381"/>
      <c r="K4" s="1381"/>
      <c r="L4" s="1381"/>
      <c r="M4" s="1381"/>
      <c r="N4" s="1381"/>
      <c r="O4" s="1381"/>
      <c r="P4" s="1381"/>
      <c r="Q4" s="1381"/>
    </row>
    <row r="5" spans="1:17" ht="58.5" customHeight="1">
      <c r="A5" s="1421" t="s">
        <v>1784</v>
      </c>
      <c r="B5" s="1416"/>
      <c r="C5" s="1416"/>
      <c r="D5" s="1416"/>
      <c r="E5" s="1416"/>
      <c r="F5" s="1416"/>
      <c r="G5" s="1416"/>
      <c r="H5" s="1416"/>
      <c r="I5" s="1416"/>
      <c r="J5" s="1416"/>
      <c r="K5" s="1416"/>
      <c r="L5" s="1416"/>
      <c r="M5" s="1416"/>
      <c r="N5" s="1416"/>
      <c r="O5" s="1416"/>
      <c r="P5" s="1416"/>
      <c r="Q5" s="1417"/>
    </row>
    <row r="7" spans="1:17">
      <c r="A7" s="1382"/>
      <c r="B7" s="1383"/>
      <c r="C7" s="1383"/>
      <c r="D7" s="1383"/>
      <c r="E7" s="1383"/>
      <c r="F7" s="1383"/>
      <c r="G7" s="1383"/>
      <c r="H7" s="1383"/>
      <c r="I7" s="1383"/>
      <c r="J7" s="1383"/>
      <c r="K7" s="1383"/>
      <c r="L7" s="1383"/>
      <c r="M7" s="1383"/>
      <c r="N7" s="1383"/>
      <c r="O7" s="1383"/>
      <c r="P7" s="1383"/>
      <c r="Q7" s="1384"/>
    </row>
    <row r="8" spans="1:17" ht="30.75" customHeight="1">
      <c r="A8" s="1445" t="s">
        <v>1785</v>
      </c>
      <c r="B8" s="1429"/>
      <c r="C8" s="1429"/>
      <c r="D8" s="1429"/>
      <c r="E8" s="1429"/>
      <c r="F8" s="1429"/>
      <c r="G8" s="1429"/>
      <c r="H8" s="1429"/>
      <c r="I8" s="1429"/>
      <c r="J8" s="1429"/>
      <c r="K8" s="1429"/>
      <c r="L8" s="1429"/>
      <c r="M8" s="1429"/>
      <c r="N8" s="1429"/>
      <c r="O8" s="1429"/>
      <c r="P8" s="1429"/>
      <c r="Q8" s="1430"/>
    </row>
    <row r="9" spans="1:17" ht="3" customHeight="1">
      <c r="A9" s="1391"/>
      <c r="B9" s="1383"/>
      <c r="C9" s="1383"/>
      <c r="D9" s="1383"/>
      <c r="E9" s="1383"/>
      <c r="F9" s="1383"/>
      <c r="G9" s="1383"/>
      <c r="H9" s="1383"/>
      <c r="I9" s="1383"/>
      <c r="J9" s="1383"/>
      <c r="K9" s="1383"/>
      <c r="L9" s="1383"/>
      <c r="M9" s="1383"/>
      <c r="N9" s="1383"/>
      <c r="O9" s="1383"/>
      <c r="P9" s="1383"/>
      <c r="Q9" s="1384"/>
    </row>
    <row r="10" spans="1:17" hidden="1">
      <c r="A10" s="1371"/>
      <c r="B10" s="1372"/>
      <c r="C10" s="1372"/>
      <c r="D10" s="1372"/>
      <c r="E10" s="1372"/>
      <c r="F10" s="1372"/>
      <c r="G10" s="1372"/>
      <c r="H10" s="1372"/>
      <c r="I10" s="1372"/>
      <c r="J10" s="1372"/>
      <c r="K10" s="1372"/>
      <c r="L10" s="1372"/>
      <c r="M10" s="1372"/>
      <c r="N10" s="1372"/>
      <c r="O10" s="1372"/>
      <c r="P10" s="1372"/>
      <c r="Q10" s="1373"/>
    </row>
    <row r="11" spans="1:17" hidden="1">
      <c r="A11" s="1391"/>
      <c r="B11" s="1383"/>
      <c r="C11" s="1383"/>
      <c r="D11" s="1383"/>
      <c r="E11" s="1383"/>
      <c r="F11" s="1383"/>
      <c r="G11" s="1383"/>
      <c r="H11" s="1383"/>
      <c r="I11" s="1383"/>
      <c r="J11" s="1383"/>
      <c r="K11" s="1383"/>
      <c r="L11" s="1383"/>
      <c r="M11" s="1383"/>
      <c r="N11" s="1383"/>
      <c r="O11" s="1383"/>
      <c r="P11" s="1383"/>
      <c r="Q11" s="1384"/>
    </row>
    <row r="12" spans="1:17" ht="26.1" customHeight="1">
      <c r="A12" s="1380" t="s">
        <v>370</v>
      </c>
      <c r="B12" s="1381"/>
      <c r="C12" s="1381"/>
      <c r="D12" s="1381"/>
      <c r="E12" s="1381"/>
      <c r="F12" s="1381"/>
      <c r="G12" s="1381"/>
      <c r="H12" s="1381"/>
      <c r="I12" s="1381"/>
      <c r="J12" s="1381"/>
      <c r="K12" s="1381"/>
      <c r="L12" s="1381"/>
      <c r="M12" s="1381"/>
      <c r="N12" s="1381"/>
      <c r="O12" s="1381"/>
      <c r="P12" s="1381"/>
      <c r="Q12" s="1392"/>
    </row>
    <row r="13" spans="1:17" ht="321.75" customHeight="1">
      <c r="A13" s="1446" t="s">
        <v>1326</v>
      </c>
      <c r="B13" s="1447"/>
      <c r="C13" s="1447"/>
      <c r="D13" s="1447"/>
      <c r="E13" s="1447"/>
      <c r="F13" s="1447"/>
      <c r="G13" s="1447"/>
      <c r="H13" s="1447"/>
      <c r="I13" s="1447"/>
      <c r="J13" s="1447"/>
      <c r="K13" s="1447"/>
      <c r="L13" s="1447"/>
      <c r="M13" s="1447"/>
      <c r="N13" s="1447"/>
      <c r="O13" s="1447"/>
      <c r="P13" s="1447"/>
      <c r="Q13" s="1448"/>
    </row>
    <row r="14" spans="1:17" ht="409.6" customHeight="1">
      <c r="A14" s="1393" t="s">
        <v>1786</v>
      </c>
      <c r="B14" s="1394"/>
      <c r="C14" s="1394"/>
      <c r="D14" s="1394"/>
      <c r="E14" s="1394"/>
      <c r="F14" s="1394"/>
      <c r="G14" s="1394"/>
      <c r="H14" s="1394"/>
      <c r="I14" s="1394"/>
      <c r="J14" s="1394"/>
      <c r="K14" s="1394"/>
      <c r="L14" s="1394"/>
      <c r="M14" s="1394"/>
      <c r="N14" s="1394"/>
      <c r="O14" s="1394"/>
      <c r="P14" s="1394"/>
      <c r="Q14" s="1395"/>
    </row>
    <row r="15" spans="1:17" ht="88.5" customHeight="1">
      <c r="A15" s="1442" t="s">
        <v>1327</v>
      </c>
      <c r="B15" s="1443"/>
      <c r="C15" s="1443"/>
      <c r="D15" s="1443"/>
      <c r="E15" s="1443"/>
      <c r="F15" s="1443"/>
      <c r="G15" s="1443"/>
      <c r="H15" s="1443"/>
      <c r="I15" s="1443"/>
      <c r="J15" s="1443"/>
      <c r="K15" s="1443"/>
      <c r="L15" s="1443"/>
      <c r="M15" s="1443"/>
      <c r="N15" s="1443"/>
      <c r="O15" s="1443"/>
      <c r="P15" s="1443"/>
      <c r="Q15" s="1444"/>
    </row>
    <row r="16" spans="1:17" ht="274.5" customHeight="1">
      <c r="A16" s="1393" t="s">
        <v>1328</v>
      </c>
      <c r="B16" s="1394"/>
      <c r="C16" s="1394"/>
      <c r="D16" s="1394"/>
      <c r="E16" s="1394"/>
      <c r="F16" s="1394"/>
      <c r="G16" s="1394"/>
      <c r="H16" s="1394"/>
      <c r="I16" s="1394"/>
      <c r="J16" s="1394"/>
      <c r="K16" s="1394"/>
      <c r="L16" s="1394"/>
      <c r="M16" s="1394"/>
      <c r="N16" s="1394"/>
      <c r="O16" s="1394"/>
      <c r="P16" s="1394"/>
      <c r="Q16" s="1395"/>
    </row>
    <row r="17" spans="1:19" s="1251" customFormat="1" ht="147" customHeight="1">
      <c r="A17" s="1449" t="s">
        <v>1329</v>
      </c>
      <c r="B17" s="1449"/>
      <c r="C17" s="1449"/>
      <c r="D17" s="1449"/>
      <c r="E17" s="1449"/>
      <c r="F17" s="1449"/>
      <c r="G17" s="1449"/>
      <c r="H17" s="1449"/>
      <c r="I17" s="1449"/>
      <c r="J17" s="1449"/>
      <c r="K17" s="1449"/>
      <c r="L17" s="1449"/>
      <c r="M17" s="1449"/>
      <c r="N17" s="1449"/>
      <c r="O17" s="1449"/>
      <c r="P17" s="1449"/>
      <c r="Q17" s="1449"/>
    </row>
    <row r="18" spans="1:19" s="34" customFormat="1" ht="35.25" customHeight="1">
      <c r="C18" s="59" t="s">
        <v>22</v>
      </c>
      <c r="D18" s="60"/>
      <c r="E18" s="56"/>
      <c r="F18" s="1357"/>
      <c r="G18" s="1357"/>
      <c r="H18" s="1357"/>
      <c r="I18" s="1357"/>
      <c r="J18" s="56" t="s">
        <v>23</v>
      </c>
      <c r="K18" s="62" t="s">
        <v>37</v>
      </c>
      <c r="L18" s="596"/>
      <c r="O18" s="62"/>
      <c r="P18" s="62"/>
    </row>
    <row r="19" spans="1:19" s="586" customFormat="1" ht="50.1" customHeight="1">
      <c r="D19" s="584"/>
      <c r="E19" s="1300" t="s">
        <v>1246</v>
      </c>
      <c r="F19" s="1300"/>
      <c r="G19" s="1300"/>
      <c r="H19" s="1300"/>
      <c r="I19" s="1300"/>
      <c r="K19" s="1300" t="s">
        <v>1214</v>
      </c>
      <c r="L19" s="1300"/>
      <c r="M19" s="1300"/>
      <c r="N19" s="1300"/>
      <c r="O19" s="1300"/>
      <c r="P19" s="595"/>
      <c r="Q19" s="595"/>
      <c r="R19" s="595"/>
      <c r="S19" s="595"/>
    </row>
  </sheetData>
  <mergeCells count="19">
    <mergeCell ref="F18:I18"/>
    <mergeCell ref="E19:I19"/>
    <mergeCell ref="K19:O19"/>
    <mergeCell ref="A15:Q15"/>
    <mergeCell ref="A7:Q7"/>
    <mergeCell ref="A8:Q8"/>
    <mergeCell ref="A9:Q9"/>
    <mergeCell ref="A14:Q14"/>
    <mergeCell ref="A11:Q11"/>
    <mergeCell ref="A12:Q12"/>
    <mergeCell ref="A13:Q13"/>
    <mergeCell ref="A17:Q17"/>
    <mergeCell ref="A16:Q16"/>
    <mergeCell ref="A10:Q10"/>
    <mergeCell ref="A1:Q1"/>
    <mergeCell ref="A2:Q2"/>
    <mergeCell ref="A3:Q3"/>
    <mergeCell ref="A4:Q4"/>
    <mergeCell ref="A5:Q5"/>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rowBreaks count="1" manualBreakCount="1">
    <brk id="13" max="16"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21"/>
  <sheetViews>
    <sheetView showGridLines="0" view="pageBreakPreview" zoomScale="60" zoomScaleNormal="80" workbookViewId="0">
      <selection sqref="A1:Q1"/>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0.7109375" style="2" customWidth="1"/>
    <col min="12" max="15" width="12.7109375" style="2" customWidth="1"/>
    <col min="16" max="16" width="12.7109375" style="2" bestFit="1" customWidth="1"/>
    <col min="17" max="17" width="10.42578125" style="2" bestFit="1" customWidth="1"/>
    <col min="18" max="16384" width="11.42578125" style="2"/>
  </cols>
  <sheetData>
    <row r="1" spans="1:21" ht="34.5" customHeight="1">
      <c r="A1" s="1301" t="s">
        <v>333</v>
      </c>
      <c r="B1" s="1302"/>
      <c r="C1" s="1302"/>
      <c r="D1" s="1302"/>
      <c r="E1" s="1302"/>
      <c r="F1" s="1302"/>
      <c r="G1" s="1302"/>
      <c r="H1" s="1302"/>
      <c r="I1" s="1302"/>
      <c r="J1" s="1302"/>
      <c r="K1" s="1302"/>
      <c r="L1" s="1302"/>
      <c r="M1" s="1302"/>
      <c r="N1" s="1302"/>
      <c r="O1" s="1302"/>
      <c r="P1" s="1302"/>
      <c r="Q1" s="1303"/>
    </row>
    <row r="2" spans="1:21" ht="18.75" customHeight="1">
      <c r="A2" s="1374" t="s">
        <v>428</v>
      </c>
      <c r="B2" s="1375"/>
      <c r="C2" s="1375"/>
      <c r="D2" s="1375"/>
      <c r="E2" s="1375"/>
      <c r="F2" s="1375"/>
      <c r="G2" s="1375"/>
      <c r="H2" s="1375"/>
      <c r="I2" s="1375"/>
      <c r="J2" s="1375"/>
      <c r="K2" s="1375"/>
      <c r="L2" s="1375"/>
      <c r="M2" s="1375"/>
      <c r="N2" s="1375"/>
      <c r="O2" s="1375"/>
      <c r="P2" s="1375"/>
      <c r="Q2" s="1376"/>
    </row>
    <row r="3" spans="1:21" ht="42.75" customHeight="1">
      <c r="A3" s="1377" t="s">
        <v>1213</v>
      </c>
      <c r="B3" s="1378"/>
      <c r="C3" s="1378"/>
      <c r="D3" s="1378"/>
      <c r="E3" s="1378"/>
      <c r="F3" s="1378"/>
      <c r="G3" s="1378"/>
      <c r="H3" s="1378"/>
      <c r="I3" s="1378"/>
      <c r="J3" s="1378"/>
      <c r="K3" s="1378"/>
      <c r="L3" s="1378"/>
      <c r="M3" s="1378"/>
      <c r="N3" s="1378"/>
      <c r="O3" s="1378"/>
      <c r="P3" s="1378"/>
      <c r="Q3" s="1379"/>
    </row>
    <row r="4" spans="1:21" ht="26.1" customHeight="1">
      <c r="A4" s="1380" t="s">
        <v>371</v>
      </c>
      <c r="B4" s="1381"/>
      <c r="C4" s="1381"/>
      <c r="D4" s="1381"/>
      <c r="E4" s="1381"/>
      <c r="F4" s="1381"/>
      <c r="G4" s="1381"/>
      <c r="H4" s="1381"/>
      <c r="I4" s="1381"/>
      <c r="J4" s="1381"/>
      <c r="K4" s="1381"/>
      <c r="L4" s="1381"/>
      <c r="M4" s="1381"/>
      <c r="N4" s="1381"/>
      <c r="O4" s="1381"/>
      <c r="P4" s="1381"/>
      <c r="Q4" s="1381"/>
    </row>
    <row r="5" spans="1:21" ht="52.5" customHeight="1">
      <c r="A5" s="1422" t="s">
        <v>1787</v>
      </c>
      <c r="B5" s="1423"/>
      <c r="C5" s="1423"/>
      <c r="D5" s="1423"/>
      <c r="E5" s="1423"/>
      <c r="F5" s="1423"/>
      <c r="G5" s="1423"/>
      <c r="H5" s="1423"/>
      <c r="I5" s="1423"/>
      <c r="J5" s="1423"/>
      <c r="K5" s="1423"/>
      <c r="L5" s="1423"/>
      <c r="M5" s="1423"/>
      <c r="N5" s="1423"/>
      <c r="O5" s="1423"/>
      <c r="P5" s="1423"/>
      <c r="Q5" s="1424"/>
    </row>
    <row r="6" spans="1:21">
      <c r="A6" s="1454"/>
      <c r="B6" s="1455"/>
      <c r="C6" s="1455"/>
      <c r="D6" s="1455"/>
      <c r="E6" s="1455"/>
      <c r="F6" s="1455"/>
      <c r="G6" s="1455"/>
      <c r="H6" s="1455"/>
      <c r="I6" s="1455"/>
      <c r="J6" s="1455"/>
      <c r="K6" s="1455"/>
      <c r="L6" s="1455"/>
      <c r="M6" s="1455"/>
      <c r="N6" s="1455"/>
      <c r="O6" s="1455"/>
      <c r="P6" s="1455"/>
      <c r="Q6" s="1456"/>
    </row>
    <row r="7" spans="1:21">
      <c r="A7" s="1450"/>
      <c r="B7" s="1394"/>
      <c r="C7" s="1394"/>
      <c r="D7" s="1394"/>
      <c r="E7" s="1394"/>
      <c r="F7" s="1394"/>
      <c r="G7" s="1394"/>
      <c r="H7" s="1394"/>
      <c r="I7" s="1394"/>
      <c r="J7" s="1394"/>
      <c r="K7" s="1394"/>
      <c r="L7" s="1394"/>
      <c r="M7" s="1394"/>
      <c r="N7" s="1394"/>
      <c r="O7" s="1394"/>
      <c r="P7" s="1394"/>
      <c r="Q7" s="1395"/>
    </row>
    <row r="8" spans="1:21" ht="53.25" customHeight="1">
      <c r="A8" s="1425" t="s">
        <v>1788</v>
      </c>
      <c r="B8" s="1426"/>
      <c r="C8" s="1426"/>
      <c r="D8" s="1426"/>
      <c r="E8" s="1426"/>
      <c r="F8" s="1426"/>
      <c r="G8" s="1426"/>
      <c r="H8" s="1426"/>
      <c r="I8" s="1426"/>
      <c r="J8" s="1426"/>
      <c r="K8" s="1426"/>
      <c r="L8" s="1426"/>
      <c r="M8" s="1426"/>
      <c r="N8" s="1426"/>
      <c r="O8" s="1426"/>
      <c r="P8" s="1426"/>
      <c r="Q8" s="1427"/>
    </row>
    <row r="9" spans="1:21">
      <c r="A9" s="575"/>
      <c r="B9" s="576"/>
      <c r="C9" s="576"/>
      <c r="D9" s="576"/>
      <c r="E9" s="576"/>
      <c r="F9" s="576"/>
      <c r="G9" s="576"/>
      <c r="H9" s="576"/>
      <c r="I9" s="576"/>
      <c r="J9" s="576"/>
      <c r="K9" s="576"/>
      <c r="L9" s="576"/>
      <c r="M9" s="576"/>
      <c r="N9" s="576"/>
      <c r="O9" s="576"/>
      <c r="P9" s="576"/>
      <c r="Q9" s="577"/>
    </row>
    <row r="10" spans="1:21">
      <c r="A10" s="1391"/>
      <c r="B10" s="1383"/>
      <c r="C10" s="1383"/>
      <c r="D10" s="1383"/>
      <c r="E10" s="1383"/>
      <c r="F10" s="1383"/>
      <c r="G10" s="1383"/>
      <c r="H10" s="1383"/>
      <c r="I10" s="1383"/>
      <c r="J10" s="1383"/>
      <c r="K10" s="1383"/>
      <c r="L10" s="1383"/>
      <c r="M10" s="1383"/>
      <c r="N10" s="1383"/>
      <c r="O10" s="1383"/>
      <c r="P10" s="1383"/>
      <c r="Q10" s="1384"/>
    </row>
    <row r="11" spans="1:21" ht="26.1" customHeight="1">
      <c r="A11" s="1380" t="s">
        <v>1249</v>
      </c>
      <c r="B11" s="1381"/>
      <c r="C11" s="1381"/>
      <c r="D11" s="1381"/>
      <c r="E11" s="1381"/>
      <c r="F11" s="1381"/>
      <c r="G11" s="1381"/>
      <c r="H11" s="1381"/>
      <c r="I11" s="1381"/>
      <c r="J11" s="1381"/>
      <c r="K11" s="1381"/>
      <c r="L11" s="1381"/>
      <c r="M11" s="1381"/>
      <c r="N11" s="1381"/>
      <c r="O11" s="1381"/>
      <c r="P11" s="1381"/>
      <c r="Q11" s="1392"/>
    </row>
    <row r="12" spans="1:21" ht="90.75" customHeight="1">
      <c r="A12" s="1421" t="s">
        <v>1485</v>
      </c>
      <c r="B12" s="1394"/>
      <c r="C12" s="1394"/>
      <c r="D12" s="1394"/>
      <c r="E12" s="1394"/>
      <c r="F12" s="1394"/>
      <c r="G12" s="1394"/>
      <c r="H12" s="1394"/>
      <c r="I12" s="1394"/>
      <c r="J12" s="1394"/>
      <c r="K12" s="1394"/>
      <c r="L12" s="1394"/>
      <c r="M12" s="1394"/>
      <c r="N12" s="1394"/>
      <c r="O12" s="1394"/>
      <c r="P12" s="1394"/>
      <c r="Q12" s="1395"/>
    </row>
    <row r="13" spans="1:21" ht="108" customHeight="1">
      <c r="A13" s="1445" t="s">
        <v>1486</v>
      </c>
      <c r="B13" s="1449"/>
      <c r="C13" s="1449"/>
      <c r="D13" s="1449"/>
      <c r="E13" s="1449"/>
      <c r="F13" s="1449"/>
      <c r="G13" s="1449"/>
      <c r="H13" s="1449"/>
      <c r="I13" s="1449"/>
      <c r="J13" s="1449"/>
      <c r="K13" s="1449"/>
      <c r="L13" s="1449"/>
      <c r="M13" s="1449"/>
      <c r="N13" s="1449"/>
      <c r="O13" s="1449"/>
      <c r="P13" s="1449"/>
      <c r="Q13" s="1451"/>
    </row>
    <row r="14" spans="1:21" ht="107.25" customHeight="1">
      <c r="A14" s="1440" t="s">
        <v>1487</v>
      </c>
      <c r="B14" s="1452"/>
      <c r="C14" s="1452"/>
      <c r="D14" s="1452"/>
      <c r="E14" s="1452"/>
      <c r="F14" s="1452"/>
      <c r="G14" s="1452"/>
      <c r="H14" s="1452"/>
      <c r="I14" s="1452"/>
      <c r="J14" s="1452"/>
      <c r="K14" s="1452"/>
      <c r="L14" s="1452"/>
      <c r="M14" s="1452"/>
      <c r="N14" s="1452"/>
      <c r="O14" s="1452"/>
      <c r="P14" s="1452"/>
      <c r="Q14" s="1453"/>
    </row>
    <row r="15" spans="1:21" ht="77.25" customHeight="1">
      <c r="A15" s="1421" t="s">
        <v>1330</v>
      </c>
      <c r="B15" s="1394"/>
      <c r="C15" s="1394"/>
      <c r="D15" s="1394"/>
      <c r="E15" s="1394"/>
      <c r="F15" s="1394"/>
      <c r="G15" s="1394"/>
      <c r="H15" s="1394"/>
      <c r="I15" s="1394"/>
      <c r="J15" s="1394"/>
      <c r="K15" s="1394"/>
      <c r="L15" s="1394"/>
      <c r="M15" s="1394"/>
      <c r="N15" s="1394"/>
      <c r="O15" s="1394"/>
      <c r="P15" s="1394"/>
      <c r="Q15" s="1395"/>
    </row>
    <row r="16" spans="1:21" ht="120" customHeight="1">
      <c r="A16" s="1393" t="s">
        <v>1484</v>
      </c>
      <c r="B16" s="1416"/>
      <c r="C16" s="1416"/>
      <c r="D16" s="1416"/>
      <c r="E16" s="1416"/>
      <c r="F16" s="1416"/>
      <c r="G16" s="1416"/>
      <c r="H16" s="1416"/>
      <c r="I16" s="1416"/>
      <c r="J16" s="1416"/>
      <c r="K16" s="1416"/>
      <c r="L16" s="1416"/>
      <c r="M16" s="1416"/>
      <c r="N16" s="1416"/>
      <c r="O16" s="1416"/>
      <c r="P16" s="1416"/>
      <c r="Q16" s="1417"/>
      <c r="U16" s="115"/>
    </row>
    <row r="17" spans="1:19">
      <c r="A17" s="1385"/>
      <c r="B17" s="1386"/>
      <c r="C17" s="1386"/>
      <c r="D17" s="1386"/>
      <c r="E17" s="1386"/>
      <c r="F17" s="1386"/>
      <c r="G17" s="1386"/>
      <c r="H17" s="1386"/>
      <c r="I17" s="1386"/>
      <c r="J17" s="1386"/>
      <c r="K17" s="1386"/>
      <c r="L17" s="1386"/>
      <c r="M17" s="1386"/>
      <c r="N17" s="1386"/>
      <c r="O17" s="1386"/>
      <c r="P17" s="1386"/>
      <c r="Q17" s="1387"/>
    </row>
    <row r="18" spans="1:19" ht="12.75" customHeight="1">
      <c r="A18" s="29"/>
      <c r="B18" s="29"/>
      <c r="C18" s="29"/>
      <c r="D18" s="29"/>
      <c r="E18" s="578"/>
      <c r="F18" s="578"/>
      <c r="G18" s="578"/>
      <c r="H18" s="578"/>
      <c r="I18" s="578"/>
      <c r="J18" s="578"/>
      <c r="K18" s="578"/>
      <c r="L18" s="578"/>
      <c r="M18" s="578"/>
      <c r="N18" s="578"/>
      <c r="O18" s="578"/>
      <c r="P18" s="578"/>
      <c r="Q18" s="578"/>
    </row>
    <row r="19" spans="1:19" ht="13.5" customHeight="1">
      <c r="A19" s="17"/>
      <c r="B19" s="17"/>
      <c r="C19" s="17"/>
      <c r="D19" s="6"/>
      <c r="E19" s="8"/>
      <c r="F19" s="207"/>
      <c r="G19" s="207"/>
      <c r="H19" s="207"/>
      <c r="I19" s="32"/>
      <c r="J19" s="32"/>
      <c r="K19" s="32"/>
      <c r="L19" s="32"/>
      <c r="M19" s="32"/>
      <c r="N19" s="32"/>
      <c r="O19" s="32"/>
      <c r="P19" s="32"/>
      <c r="Q19" s="32"/>
      <c r="R19" s="33"/>
    </row>
    <row r="20" spans="1:19" s="34" customFormat="1" ht="50.1" customHeight="1">
      <c r="C20" s="59" t="s">
        <v>22</v>
      </c>
      <c r="D20" s="60"/>
      <c r="E20" s="56"/>
      <c r="F20" s="1357"/>
      <c r="G20" s="1357"/>
      <c r="H20" s="1357"/>
      <c r="I20" s="1357"/>
      <c r="J20" s="56" t="s">
        <v>23</v>
      </c>
      <c r="K20" s="62" t="s">
        <v>37</v>
      </c>
      <c r="L20" s="596"/>
      <c r="O20" s="62"/>
      <c r="P20" s="62"/>
    </row>
    <row r="21" spans="1:19" s="586" customFormat="1" ht="50.1" customHeight="1">
      <c r="D21" s="584"/>
      <c r="E21" s="1300" t="s">
        <v>1246</v>
      </c>
      <c r="F21" s="1300"/>
      <c r="G21" s="1300"/>
      <c r="H21" s="1300"/>
      <c r="I21" s="1300"/>
      <c r="K21" s="1300" t="s">
        <v>1214</v>
      </c>
      <c r="L21" s="1300"/>
      <c r="M21" s="1300"/>
      <c r="N21" s="1300"/>
      <c r="O21" s="1300"/>
      <c r="P21" s="595"/>
      <c r="Q21" s="595"/>
      <c r="R21" s="595"/>
      <c r="S21" s="595"/>
    </row>
  </sheetData>
  <mergeCells count="19">
    <mergeCell ref="A6:Q6"/>
    <mergeCell ref="A1:Q1"/>
    <mergeCell ref="A2:Q2"/>
    <mergeCell ref="A3:Q3"/>
    <mergeCell ref="A4:Q4"/>
    <mergeCell ref="A5:Q5"/>
    <mergeCell ref="F20:I20"/>
    <mergeCell ref="E21:I21"/>
    <mergeCell ref="K21:O21"/>
    <mergeCell ref="A7:Q7"/>
    <mergeCell ref="A8:Q8"/>
    <mergeCell ref="A10:Q10"/>
    <mergeCell ref="A11:Q11"/>
    <mergeCell ref="A12:Q12"/>
    <mergeCell ref="A15:Q15"/>
    <mergeCell ref="A17:Q17"/>
    <mergeCell ref="A16:Q16"/>
    <mergeCell ref="A13:Q13"/>
    <mergeCell ref="A14:Q14"/>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V122"/>
  <sheetViews>
    <sheetView showGridLines="0" tabSelected="1" zoomScaleNormal="100" zoomScaleSheetLayoutView="50" workbookViewId="0">
      <pane ySplit="5" topLeftCell="A56" activePane="bottomLeft" state="frozen"/>
      <selection activeCell="A5" sqref="A5"/>
      <selection pane="bottomLeft" activeCell="N66" sqref="N66"/>
    </sheetView>
  </sheetViews>
  <sheetFormatPr baseColWidth="10" defaultColWidth="11.42578125" defaultRowHeight="13.5"/>
  <cols>
    <col min="1" max="1" width="4.85546875" style="2" customWidth="1"/>
    <col min="2" max="2" width="3.7109375" style="2" bestFit="1" customWidth="1"/>
    <col min="3" max="4" width="4.5703125" style="2" customWidth="1"/>
    <col min="5" max="5" width="5.42578125" style="2" bestFit="1" customWidth="1"/>
    <col min="6" max="6" width="8" style="2" bestFit="1" customWidth="1"/>
    <col min="7" max="7" width="30.7109375" style="2" customWidth="1"/>
    <col min="8" max="8" width="9.140625" style="2" customWidth="1"/>
    <col min="9" max="9" width="11.7109375" style="2" bestFit="1" customWidth="1"/>
    <col min="10" max="10" width="14.28515625" style="2" bestFit="1" customWidth="1"/>
    <col min="11" max="11" width="13" style="2" bestFit="1" customWidth="1"/>
    <col min="12" max="12" width="7.5703125" style="2" customWidth="1"/>
    <col min="13" max="14" width="23" style="2" bestFit="1" customWidth="1"/>
    <col min="15" max="15" width="22.140625" style="2" customWidth="1"/>
    <col min="16" max="18" width="23" style="2" bestFit="1" customWidth="1"/>
    <col min="19" max="19" width="9.140625" style="2" customWidth="1"/>
    <col min="20" max="20" width="23" style="2" bestFit="1" customWidth="1"/>
    <col min="21" max="21" width="11.42578125" style="2"/>
    <col min="22" max="22" width="16.140625" style="2" customWidth="1"/>
    <col min="23" max="16384" width="11.42578125" style="2"/>
  </cols>
  <sheetData>
    <row r="1" spans="1:21" ht="24" customHeight="1">
      <c r="A1" s="1301" t="s">
        <v>372</v>
      </c>
      <c r="B1" s="1302"/>
      <c r="C1" s="1302"/>
      <c r="D1" s="1302"/>
      <c r="E1" s="1302"/>
      <c r="F1" s="1302"/>
      <c r="G1" s="1302"/>
      <c r="H1" s="1302"/>
      <c r="I1" s="1302"/>
      <c r="J1" s="1302"/>
      <c r="K1" s="1302"/>
      <c r="L1" s="1302"/>
      <c r="M1" s="1302"/>
      <c r="N1" s="1302"/>
      <c r="O1" s="1302"/>
      <c r="P1" s="1302"/>
      <c r="Q1" s="1302"/>
      <c r="R1" s="1302"/>
      <c r="S1" s="1302"/>
      <c r="T1" s="1303"/>
    </row>
    <row r="2" spans="1:21" ht="31.5" customHeight="1">
      <c r="A2" s="1304" t="s">
        <v>428</v>
      </c>
      <c r="B2" s="1305"/>
      <c r="C2" s="1305"/>
      <c r="D2" s="1305"/>
      <c r="E2" s="1305"/>
      <c r="F2" s="1305"/>
      <c r="G2" s="1305"/>
      <c r="H2" s="1305"/>
      <c r="I2" s="1305"/>
      <c r="J2" s="1305"/>
      <c r="K2" s="1305"/>
      <c r="L2" s="1305"/>
      <c r="M2" s="1305"/>
      <c r="N2" s="77"/>
      <c r="O2" s="77"/>
      <c r="P2" s="77"/>
      <c r="Q2" s="77"/>
      <c r="R2" s="77"/>
      <c r="S2" s="76"/>
      <c r="T2" s="84"/>
    </row>
    <row r="3" spans="1:21" ht="15" customHeight="1">
      <c r="A3" s="1338" t="s">
        <v>310</v>
      </c>
      <c r="B3" s="1338" t="s">
        <v>16</v>
      </c>
      <c r="C3" s="1338" t="s">
        <v>17</v>
      </c>
      <c r="D3" s="1338" t="s">
        <v>18</v>
      </c>
      <c r="E3" s="1338" t="s">
        <v>1</v>
      </c>
      <c r="F3" s="1338" t="s">
        <v>38</v>
      </c>
      <c r="G3" s="1348" t="s">
        <v>316</v>
      </c>
      <c r="H3" s="1348" t="s">
        <v>315</v>
      </c>
      <c r="I3" s="1342" t="s">
        <v>321</v>
      </c>
      <c r="J3" s="1343"/>
      <c r="K3" s="1343"/>
      <c r="L3" s="1343"/>
      <c r="M3" s="1343"/>
      <c r="N3" s="1343"/>
      <c r="O3" s="1343"/>
      <c r="P3" s="1343"/>
      <c r="Q3" s="1343"/>
      <c r="R3" s="1343"/>
      <c r="S3" s="1343"/>
      <c r="T3" s="1344"/>
    </row>
    <row r="4" spans="1:21" ht="15" customHeight="1">
      <c r="A4" s="1339"/>
      <c r="B4" s="1339"/>
      <c r="C4" s="1341"/>
      <c r="D4" s="1341"/>
      <c r="E4" s="1339"/>
      <c r="F4" s="1339"/>
      <c r="G4" s="1349"/>
      <c r="H4" s="1349"/>
      <c r="I4" s="1307" t="s">
        <v>311</v>
      </c>
      <c r="J4" s="1308"/>
      <c r="K4" s="1308"/>
      <c r="L4" s="1309"/>
      <c r="M4" s="1307" t="s">
        <v>312</v>
      </c>
      <c r="N4" s="1458"/>
      <c r="O4" s="1458"/>
      <c r="P4" s="1458"/>
      <c r="Q4" s="1458"/>
      <c r="R4" s="1458"/>
      <c r="S4" s="1459"/>
      <c r="T4" s="1460" t="s">
        <v>36</v>
      </c>
    </row>
    <row r="5" spans="1:21" ht="37.15" customHeight="1">
      <c r="A5" s="1457"/>
      <c r="B5" s="1457"/>
      <c r="C5" s="1340"/>
      <c r="D5" s="1340"/>
      <c r="E5" s="1457"/>
      <c r="F5" s="1457"/>
      <c r="G5" s="1350"/>
      <c r="H5" s="1350"/>
      <c r="I5" s="1278" t="s">
        <v>334</v>
      </c>
      <c r="J5" s="85" t="s">
        <v>335</v>
      </c>
      <c r="K5" s="1277" t="s">
        <v>336</v>
      </c>
      <c r="L5" s="99" t="s">
        <v>192</v>
      </c>
      <c r="M5" s="83" t="s">
        <v>337</v>
      </c>
      <c r="N5" s="1280" t="s">
        <v>338</v>
      </c>
      <c r="O5" s="83" t="s">
        <v>339</v>
      </c>
      <c r="P5" s="83" t="s">
        <v>340</v>
      </c>
      <c r="Q5" s="1279" t="s">
        <v>341</v>
      </c>
      <c r="R5" s="83" t="s">
        <v>342</v>
      </c>
      <c r="S5" s="99" t="s">
        <v>193</v>
      </c>
      <c r="T5" s="1461"/>
    </row>
    <row r="6" spans="1:21" s="708" customFormat="1" ht="30" customHeight="1">
      <c r="A6" s="703">
        <v>1</v>
      </c>
      <c r="B6" s="703"/>
      <c r="C6" s="703"/>
      <c r="D6" s="703"/>
      <c r="E6" s="703"/>
      <c r="F6" s="704"/>
      <c r="G6" s="705" t="s">
        <v>430</v>
      </c>
      <c r="H6" s="706"/>
      <c r="I6" s="706"/>
      <c r="J6" s="706"/>
      <c r="K6" s="706"/>
      <c r="L6" s="706"/>
      <c r="M6" s="707">
        <f t="shared" ref="M6:R6" si="0">M7</f>
        <v>371760280</v>
      </c>
      <c r="N6" s="707">
        <f t="shared" si="0"/>
        <v>350515908.95000005</v>
      </c>
      <c r="O6" s="707">
        <f t="shared" si="0"/>
        <v>364062330.00999999</v>
      </c>
      <c r="P6" s="707">
        <f t="shared" si="0"/>
        <v>371760280</v>
      </c>
      <c r="Q6" s="707">
        <f t="shared" si="0"/>
        <v>360063993.43999994</v>
      </c>
      <c r="R6" s="707">
        <f t="shared" si="0"/>
        <v>332997339.46000004</v>
      </c>
      <c r="S6" s="703"/>
      <c r="T6" s="703"/>
    </row>
    <row r="7" spans="1:21" s="713" customFormat="1" ht="20.100000000000001" customHeight="1">
      <c r="A7" s="527"/>
      <c r="B7" s="709">
        <v>2</v>
      </c>
      <c r="C7" s="709"/>
      <c r="D7" s="709"/>
      <c r="E7" s="709"/>
      <c r="F7" s="710"/>
      <c r="G7" s="711" t="s">
        <v>169</v>
      </c>
      <c r="H7" s="712"/>
      <c r="I7" s="712"/>
      <c r="J7" s="712"/>
      <c r="K7" s="712"/>
      <c r="M7" s="714">
        <f t="shared" ref="M7:R7" si="1">SUBTOTAL(9,M8,M11,M15,M23,M27)</f>
        <v>371760280</v>
      </c>
      <c r="N7" s="714">
        <f t="shared" si="1"/>
        <v>350515908.95000005</v>
      </c>
      <c r="O7" s="714">
        <f t="shared" si="1"/>
        <v>364062330.00999999</v>
      </c>
      <c r="P7" s="714">
        <f t="shared" si="1"/>
        <v>371760280</v>
      </c>
      <c r="Q7" s="714">
        <f t="shared" si="1"/>
        <v>360063993.43999994</v>
      </c>
      <c r="R7" s="714">
        <f t="shared" si="1"/>
        <v>332997339.46000004</v>
      </c>
      <c r="S7" s="715"/>
      <c r="T7" s="715"/>
    </row>
    <row r="8" spans="1:21" s="713" customFormat="1" ht="20.100000000000001" customHeight="1">
      <c r="A8" s="527"/>
      <c r="B8" s="709"/>
      <c r="C8" s="709">
        <v>2</v>
      </c>
      <c r="D8" s="709"/>
      <c r="E8" s="709"/>
      <c r="F8" s="710"/>
      <c r="G8" s="711" t="s">
        <v>262</v>
      </c>
      <c r="H8" s="712"/>
      <c r="I8" s="712"/>
      <c r="J8" s="712"/>
      <c r="K8" s="712"/>
      <c r="M8" s="714">
        <f t="shared" ref="M8:R9" si="2">M9</f>
        <v>2454260</v>
      </c>
      <c r="N8" s="714">
        <f t="shared" si="2"/>
        <v>2265880.7399999998</v>
      </c>
      <c r="O8" s="714">
        <f t="shared" si="2"/>
        <v>2268157</v>
      </c>
      <c r="P8" s="714">
        <f t="shared" si="2"/>
        <v>2454260</v>
      </c>
      <c r="Q8" s="714">
        <f t="shared" si="2"/>
        <v>2265880.7399999998</v>
      </c>
      <c r="R8" s="714">
        <f t="shared" si="2"/>
        <v>1793734.85</v>
      </c>
      <c r="S8" s="715"/>
      <c r="T8" s="715"/>
    </row>
    <row r="9" spans="1:21" s="713" customFormat="1" ht="20.100000000000001" customHeight="1">
      <c r="A9" s="527"/>
      <c r="B9" s="709"/>
      <c r="C9" s="709"/>
      <c r="D9" s="709">
        <v>6</v>
      </c>
      <c r="E9" s="709"/>
      <c r="F9" s="710"/>
      <c r="G9" s="711" t="s">
        <v>431</v>
      </c>
      <c r="H9" s="712"/>
      <c r="I9" s="712"/>
      <c r="J9" s="712"/>
      <c r="K9" s="712"/>
      <c r="M9" s="714">
        <f t="shared" si="2"/>
        <v>2454260</v>
      </c>
      <c r="N9" s="714">
        <f t="shared" si="2"/>
        <v>2265880.7399999998</v>
      </c>
      <c r="O9" s="714">
        <f t="shared" si="2"/>
        <v>2268157</v>
      </c>
      <c r="P9" s="714">
        <f t="shared" si="2"/>
        <v>2454260</v>
      </c>
      <c r="Q9" s="714">
        <f t="shared" si="2"/>
        <v>2265880.7399999998</v>
      </c>
      <c r="R9" s="714">
        <f t="shared" si="2"/>
        <v>1793734.85</v>
      </c>
      <c r="S9" s="715"/>
      <c r="T9" s="715"/>
    </row>
    <row r="10" spans="1:21" s="708" customFormat="1" ht="20.100000000000001" customHeight="1">
      <c r="A10" s="527"/>
      <c r="B10" s="527"/>
      <c r="C10" s="527"/>
      <c r="D10" s="527"/>
      <c r="E10" s="527">
        <v>203</v>
      </c>
      <c r="F10" s="716">
        <v>226203</v>
      </c>
      <c r="G10" s="717" t="s">
        <v>432</v>
      </c>
      <c r="H10" s="718" t="s">
        <v>433</v>
      </c>
      <c r="I10" s="285">
        <v>18100</v>
      </c>
      <c r="J10" s="285">
        <v>18100</v>
      </c>
      <c r="K10" s="285">
        <v>18100</v>
      </c>
      <c r="L10" s="719">
        <f>K10/I10</f>
        <v>1</v>
      </c>
      <c r="M10" s="720">
        <v>2454260</v>
      </c>
      <c r="N10" s="720">
        <v>2265880.7399999998</v>
      </c>
      <c r="O10" s="720">
        <v>2268157</v>
      </c>
      <c r="P10" s="720">
        <v>2454260</v>
      </c>
      <c r="Q10" s="720">
        <v>2265880.7399999998</v>
      </c>
      <c r="R10" s="720">
        <v>1793734.85</v>
      </c>
      <c r="S10" s="721">
        <f>Q10/M10</f>
        <v>0.92324396763179117</v>
      </c>
      <c r="T10" s="721">
        <f>L10/S10</f>
        <v>1.0831373234586037</v>
      </c>
      <c r="U10" s="719"/>
    </row>
    <row r="11" spans="1:21" s="713" customFormat="1" ht="20.100000000000001" customHeight="1">
      <c r="A11" s="527"/>
      <c r="B11" s="709"/>
      <c r="C11" s="709">
        <v>3</v>
      </c>
      <c r="D11" s="709"/>
      <c r="E11" s="709"/>
      <c r="F11" s="710"/>
      <c r="G11" s="711" t="s">
        <v>171</v>
      </c>
      <c r="H11" s="549"/>
      <c r="I11" s="286"/>
      <c r="J11" s="722"/>
      <c r="K11" s="723"/>
      <c r="M11" s="714">
        <f t="shared" ref="M11:R11" si="3">M12</f>
        <v>2015750</v>
      </c>
      <c r="N11" s="714">
        <f t="shared" si="3"/>
        <v>1722388.5699999998</v>
      </c>
      <c r="O11" s="714">
        <f t="shared" si="3"/>
        <v>2015750</v>
      </c>
      <c r="P11" s="714">
        <f t="shared" si="3"/>
        <v>2015750</v>
      </c>
      <c r="Q11" s="714">
        <f t="shared" si="3"/>
        <v>1722388.5699999998</v>
      </c>
      <c r="R11" s="714">
        <f t="shared" si="3"/>
        <v>1424779.2399999998</v>
      </c>
      <c r="S11" s="715"/>
      <c r="T11" s="715"/>
    </row>
    <row r="12" spans="1:21" s="713" customFormat="1" ht="30" customHeight="1">
      <c r="A12" s="527"/>
      <c r="B12" s="709"/>
      <c r="C12" s="709"/>
      <c r="D12" s="709">
        <v>1</v>
      </c>
      <c r="E12" s="709"/>
      <c r="F12" s="710"/>
      <c r="G12" s="711" t="s">
        <v>434</v>
      </c>
      <c r="H12" s="549"/>
      <c r="I12" s="286"/>
      <c r="J12" s="722"/>
      <c r="K12" s="723"/>
      <c r="M12" s="714">
        <f t="shared" ref="M12:R12" si="4">M13+M14</f>
        <v>2015750</v>
      </c>
      <c r="N12" s="714">
        <f t="shared" si="4"/>
        <v>1722388.5699999998</v>
      </c>
      <c r="O12" s="714">
        <f t="shared" si="4"/>
        <v>2015750</v>
      </c>
      <c r="P12" s="714">
        <f t="shared" si="4"/>
        <v>2015750</v>
      </c>
      <c r="Q12" s="714">
        <f t="shared" si="4"/>
        <v>1722388.5699999998</v>
      </c>
      <c r="R12" s="714">
        <f t="shared" si="4"/>
        <v>1424779.2399999998</v>
      </c>
      <c r="S12" s="715"/>
      <c r="T12" s="715"/>
    </row>
    <row r="13" spans="1:21" s="708" customFormat="1" ht="20.100000000000001" customHeight="1">
      <c r="A13" s="527"/>
      <c r="B13" s="527"/>
      <c r="C13" s="527"/>
      <c r="D13" s="527"/>
      <c r="E13" s="527">
        <v>205</v>
      </c>
      <c r="F13" s="716">
        <v>231205</v>
      </c>
      <c r="G13" s="717" t="s">
        <v>435</v>
      </c>
      <c r="H13" s="718" t="s">
        <v>436</v>
      </c>
      <c r="I13" s="285">
        <v>55000</v>
      </c>
      <c r="J13" s="285">
        <v>55000</v>
      </c>
      <c r="K13" s="285">
        <v>55000</v>
      </c>
      <c r="L13" s="719">
        <f>K13/I13</f>
        <v>1</v>
      </c>
      <c r="M13" s="720">
        <v>1115750</v>
      </c>
      <c r="N13" s="720">
        <v>1092389.5699999998</v>
      </c>
      <c r="O13" s="720">
        <v>1115750</v>
      </c>
      <c r="P13" s="720">
        <v>1115750</v>
      </c>
      <c r="Q13" s="720">
        <v>1092389.5699999998</v>
      </c>
      <c r="R13" s="720">
        <v>794780.23999999987</v>
      </c>
      <c r="S13" s="721">
        <f>Q13/M13</f>
        <v>0.9790630248711627</v>
      </c>
      <c r="T13" s="721">
        <f>L13/S13</f>
        <v>1.021384706190485</v>
      </c>
    </row>
    <row r="14" spans="1:21" s="708" customFormat="1" ht="20.100000000000001" customHeight="1">
      <c r="A14" s="527"/>
      <c r="B14" s="527"/>
      <c r="C14" s="527"/>
      <c r="D14" s="527"/>
      <c r="E14" s="527">
        <v>206</v>
      </c>
      <c r="F14" s="716">
        <v>231206</v>
      </c>
      <c r="G14" s="717" t="s">
        <v>437</v>
      </c>
      <c r="H14" s="718" t="s">
        <v>436</v>
      </c>
      <c r="I14" s="285">
        <v>40000</v>
      </c>
      <c r="J14" s="285">
        <v>40000</v>
      </c>
      <c r="K14" s="285">
        <v>40000</v>
      </c>
      <c r="L14" s="719">
        <f>K14/I14</f>
        <v>1</v>
      </c>
      <c r="M14" s="720">
        <v>900000</v>
      </c>
      <c r="N14" s="720">
        <v>629999</v>
      </c>
      <c r="O14" s="720">
        <v>900000</v>
      </c>
      <c r="P14" s="720">
        <v>900000</v>
      </c>
      <c r="Q14" s="720">
        <v>629999</v>
      </c>
      <c r="R14" s="720">
        <v>629999</v>
      </c>
      <c r="S14" s="721">
        <f>Q14/M14</f>
        <v>0.69999888888888884</v>
      </c>
      <c r="T14" s="721">
        <f>L14/S14</f>
        <v>1.4285736961487241</v>
      </c>
    </row>
    <row r="15" spans="1:21" s="713" customFormat="1" ht="30" customHeight="1">
      <c r="A15" s="527"/>
      <c r="B15" s="709"/>
      <c r="C15" s="709">
        <v>4</v>
      </c>
      <c r="D15" s="709"/>
      <c r="E15" s="709"/>
      <c r="F15" s="710"/>
      <c r="G15" s="711" t="s">
        <v>438</v>
      </c>
      <c r="H15" s="549"/>
      <c r="I15" s="285"/>
      <c r="J15" s="285"/>
      <c r="K15" s="723"/>
      <c r="M15" s="720">
        <f t="shared" ref="M15:R15" si="5">M16+M19</f>
        <v>93808537</v>
      </c>
      <c r="N15" s="720">
        <f t="shared" si="5"/>
        <v>75231249.079999998</v>
      </c>
      <c r="O15" s="720">
        <f t="shared" si="5"/>
        <v>91279253.50999999</v>
      </c>
      <c r="P15" s="720">
        <f t="shared" si="5"/>
        <v>93808537</v>
      </c>
      <c r="Q15" s="720">
        <f t="shared" si="5"/>
        <v>88989992.739999995</v>
      </c>
      <c r="R15" s="720">
        <f t="shared" si="5"/>
        <v>63712116.949999996</v>
      </c>
      <c r="S15" s="715"/>
      <c r="T15" s="715"/>
    </row>
    <row r="16" spans="1:21" s="713" customFormat="1" ht="20.100000000000001" customHeight="1">
      <c r="A16" s="527"/>
      <c r="B16" s="709"/>
      <c r="C16" s="709"/>
      <c r="D16" s="709">
        <v>1</v>
      </c>
      <c r="E16" s="709"/>
      <c r="F16" s="710"/>
      <c r="G16" s="711" t="s">
        <v>439</v>
      </c>
      <c r="H16" s="549"/>
      <c r="I16" s="285"/>
      <c r="J16" s="285"/>
      <c r="K16" s="723"/>
      <c r="M16" s="714">
        <f t="shared" ref="M16:R16" si="6">SUBTOTAL(9,M17,M18)</f>
        <v>49294720</v>
      </c>
      <c r="N16" s="714">
        <f t="shared" si="6"/>
        <v>38779428.160000004</v>
      </c>
      <c r="O16" s="714">
        <f t="shared" si="6"/>
        <v>55078469.550000004</v>
      </c>
      <c r="P16" s="714">
        <f t="shared" si="6"/>
        <v>49294720</v>
      </c>
      <c r="Q16" s="714">
        <f t="shared" si="6"/>
        <v>53957660.82</v>
      </c>
      <c r="R16" s="714">
        <f t="shared" si="6"/>
        <v>32616732.629999992</v>
      </c>
      <c r="S16" s="715"/>
      <c r="T16" s="715"/>
    </row>
    <row r="17" spans="1:20" s="708" customFormat="1" ht="36" customHeight="1">
      <c r="A17" s="527"/>
      <c r="B17" s="527"/>
      <c r="C17" s="527"/>
      <c r="D17" s="527"/>
      <c r="E17" s="527">
        <v>211</v>
      </c>
      <c r="F17" s="716">
        <v>241211</v>
      </c>
      <c r="G17" s="717" t="s">
        <v>440</v>
      </c>
      <c r="H17" s="718" t="s">
        <v>441</v>
      </c>
      <c r="I17" s="285">
        <v>36</v>
      </c>
      <c r="J17" s="285">
        <v>36</v>
      </c>
      <c r="K17" s="285">
        <v>36</v>
      </c>
      <c r="L17" s="719">
        <f>K17/I17</f>
        <v>1</v>
      </c>
      <c r="M17" s="720">
        <v>34236720</v>
      </c>
      <c r="N17" s="720">
        <v>34212428.420000002</v>
      </c>
      <c r="O17" s="720">
        <v>34768090.340000004</v>
      </c>
      <c r="P17" s="720">
        <v>34236720</v>
      </c>
      <c r="Q17" s="720">
        <v>34212428.420000002</v>
      </c>
      <c r="R17" s="720">
        <v>12871500.23</v>
      </c>
      <c r="S17" s="721">
        <f>Q17/M17</f>
        <v>0.99929048168165646</v>
      </c>
      <c r="T17" s="721">
        <f>L17/S17</f>
        <v>1.0007100220920242</v>
      </c>
    </row>
    <row r="18" spans="1:20" s="708" customFormat="1" ht="50.1" customHeight="1">
      <c r="A18" s="527"/>
      <c r="B18" s="527"/>
      <c r="C18" s="527"/>
      <c r="D18" s="527"/>
      <c r="E18" s="527">
        <v>212</v>
      </c>
      <c r="F18" s="716">
        <v>241212</v>
      </c>
      <c r="G18" s="717" t="s">
        <v>442</v>
      </c>
      <c r="H18" s="718" t="s">
        <v>443</v>
      </c>
      <c r="I18" s="287">
        <v>61</v>
      </c>
      <c r="J18" s="287">
        <v>61</v>
      </c>
      <c r="K18" s="287">
        <v>61</v>
      </c>
      <c r="L18" s="719">
        <f>K18/I18</f>
        <v>1</v>
      </c>
      <c r="M18" s="720">
        <v>15058000</v>
      </c>
      <c r="N18" s="720">
        <v>4566999.7399999993</v>
      </c>
      <c r="O18" s="720">
        <v>20310379.210000001</v>
      </c>
      <c r="P18" s="720">
        <v>15058000</v>
      </c>
      <c r="Q18" s="720">
        <v>19745232.399999999</v>
      </c>
      <c r="R18" s="720">
        <v>19745232.399999991</v>
      </c>
      <c r="S18" s="721">
        <f>Q18/M18</f>
        <v>1.3112785496081816</v>
      </c>
      <c r="T18" s="721">
        <f>L18/S18</f>
        <v>0.76261447294993612</v>
      </c>
    </row>
    <row r="19" spans="1:20" s="713" customFormat="1" ht="20.100000000000001" customHeight="1">
      <c r="A19" s="527"/>
      <c r="B19" s="709"/>
      <c r="C19" s="709"/>
      <c r="D19" s="709">
        <v>2</v>
      </c>
      <c r="E19" s="709"/>
      <c r="F19" s="710"/>
      <c r="G19" s="711" t="s">
        <v>444</v>
      </c>
      <c r="H19" s="549"/>
      <c r="I19" s="288"/>
      <c r="J19" s="722"/>
      <c r="K19" s="723"/>
      <c r="M19" s="714">
        <f t="shared" ref="M19:R19" si="7">SUBTOTAL(9,M20,M21,M22)</f>
        <v>44513817</v>
      </c>
      <c r="N19" s="714">
        <f t="shared" si="7"/>
        <v>36451820.919999994</v>
      </c>
      <c r="O19" s="714">
        <f t="shared" si="7"/>
        <v>36200783.959999993</v>
      </c>
      <c r="P19" s="714">
        <f t="shared" si="7"/>
        <v>44513817</v>
      </c>
      <c r="Q19" s="714">
        <f t="shared" si="7"/>
        <v>35032331.919999994</v>
      </c>
      <c r="R19" s="714">
        <f t="shared" si="7"/>
        <v>31095384.320000004</v>
      </c>
      <c r="S19" s="715"/>
      <c r="T19" s="715"/>
    </row>
    <row r="20" spans="1:20" s="713" customFormat="1" ht="27" customHeight="1">
      <c r="A20" s="527"/>
      <c r="B20" s="709"/>
      <c r="C20" s="709"/>
      <c r="D20" s="709"/>
      <c r="E20" s="527">
        <v>213</v>
      </c>
      <c r="F20" s="716">
        <v>242213</v>
      </c>
      <c r="G20" s="717" t="s">
        <v>1087</v>
      </c>
      <c r="H20" s="718" t="s">
        <v>443</v>
      </c>
      <c r="I20" s="287">
        <v>0</v>
      </c>
      <c r="J20" s="287">
        <v>0</v>
      </c>
      <c r="K20" s="287">
        <v>0</v>
      </c>
      <c r="L20" s="719">
        <v>0</v>
      </c>
      <c r="M20" s="720">
        <v>8551029</v>
      </c>
      <c r="N20" s="720">
        <v>1419489</v>
      </c>
      <c r="O20" s="720">
        <v>0</v>
      </c>
      <c r="P20" s="720">
        <v>8551029</v>
      </c>
      <c r="Q20" s="720">
        <v>0</v>
      </c>
      <c r="R20" s="720">
        <v>0</v>
      </c>
      <c r="S20" s="721">
        <f>Q20/M20</f>
        <v>0</v>
      </c>
      <c r="T20" s="721" t="e">
        <f>L20/S20</f>
        <v>#DIV/0!</v>
      </c>
    </row>
    <row r="21" spans="1:20" s="708" customFormat="1" ht="50.1" customHeight="1">
      <c r="A21" s="527"/>
      <c r="B21" s="527"/>
      <c r="C21" s="527"/>
      <c r="D21" s="527"/>
      <c r="E21" s="527">
        <v>214</v>
      </c>
      <c r="F21" s="716">
        <v>242214</v>
      </c>
      <c r="G21" s="717" t="s">
        <v>445</v>
      </c>
      <c r="H21" s="718" t="s">
        <v>443</v>
      </c>
      <c r="I21" s="287">
        <v>5</v>
      </c>
      <c r="J21" s="287">
        <v>5</v>
      </c>
      <c r="K21" s="287">
        <v>5</v>
      </c>
      <c r="L21" s="719">
        <f>K21/I21</f>
        <v>1</v>
      </c>
      <c r="M21" s="720">
        <v>2429781</v>
      </c>
      <c r="N21" s="720">
        <v>1621489.2299999997</v>
      </c>
      <c r="O21" s="720">
        <v>1621648.0999999999</v>
      </c>
      <c r="P21" s="720">
        <v>2429781</v>
      </c>
      <c r="Q21" s="720">
        <v>1621489.2299999997</v>
      </c>
      <c r="R21" s="720">
        <v>1621489.2299999997</v>
      </c>
      <c r="S21" s="721">
        <f>Q21/M21</f>
        <v>0.6673396614756637</v>
      </c>
      <c r="T21" s="721">
        <f>L21/S21</f>
        <v>1.4984872887499847</v>
      </c>
    </row>
    <row r="22" spans="1:20" s="708" customFormat="1" ht="30" customHeight="1">
      <c r="A22" s="527"/>
      <c r="B22" s="527"/>
      <c r="C22" s="527"/>
      <c r="D22" s="527"/>
      <c r="E22" s="527">
        <v>215</v>
      </c>
      <c r="F22" s="716">
        <v>242215</v>
      </c>
      <c r="G22" s="717" t="s">
        <v>446</v>
      </c>
      <c r="H22" s="718" t="s">
        <v>441</v>
      </c>
      <c r="I22" s="289">
        <v>203</v>
      </c>
      <c r="J22" s="289">
        <v>206</v>
      </c>
      <c r="K22" s="723">
        <v>215</v>
      </c>
      <c r="L22" s="719">
        <f>K22/I22</f>
        <v>1.0591133004926108</v>
      </c>
      <c r="M22" s="720">
        <v>33533007</v>
      </c>
      <c r="N22" s="720">
        <v>33410842.689999998</v>
      </c>
      <c r="O22" s="720">
        <v>34579135.859999992</v>
      </c>
      <c r="P22" s="720">
        <v>33533007</v>
      </c>
      <c r="Q22" s="720">
        <v>33410842.689999998</v>
      </c>
      <c r="R22" s="720">
        <v>29473895.090000004</v>
      </c>
      <c r="S22" s="721">
        <f>Q22/M22</f>
        <v>0.99635689367195723</v>
      </c>
      <c r="T22" s="721">
        <f>L22/S22</f>
        <v>1.0629858710460387</v>
      </c>
    </row>
    <row r="23" spans="1:20" s="713" customFormat="1" ht="20.100000000000001" customHeight="1">
      <c r="A23" s="527"/>
      <c r="B23" s="709"/>
      <c r="C23" s="709">
        <v>5</v>
      </c>
      <c r="D23" s="709"/>
      <c r="E23" s="709"/>
      <c r="F23" s="710"/>
      <c r="G23" s="711" t="s">
        <v>172</v>
      </c>
      <c r="H23" s="549"/>
      <c r="I23" s="288"/>
      <c r="J23" s="722"/>
      <c r="K23" s="723"/>
      <c r="M23" s="714">
        <f t="shared" ref="M23:R23" si="8">M24</f>
        <v>103738854</v>
      </c>
      <c r="N23" s="714">
        <f t="shared" si="8"/>
        <v>99378428.090000004</v>
      </c>
      <c r="O23" s="714">
        <f t="shared" si="8"/>
        <v>95578983.569999993</v>
      </c>
      <c r="P23" s="714">
        <f t="shared" si="8"/>
        <v>103738854</v>
      </c>
      <c r="Q23" s="714">
        <f t="shared" si="8"/>
        <v>94555836.489999995</v>
      </c>
      <c r="R23" s="714">
        <f t="shared" si="8"/>
        <v>94555836.490000054</v>
      </c>
      <c r="S23" s="715"/>
      <c r="T23" s="715"/>
    </row>
    <row r="24" spans="1:20" s="713" customFormat="1" ht="20.100000000000001" customHeight="1">
      <c r="A24" s="527"/>
      <c r="B24" s="709"/>
      <c r="C24" s="709"/>
      <c r="D24" s="709">
        <v>1</v>
      </c>
      <c r="E24" s="709"/>
      <c r="F24" s="710"/>
      <c r="G24" s="711" t="s">
        <v>447</v>
      </c>
      <c r="H24" s="549"/>
      <c r="I24" s="287"/>
      <c r="J24" s="722"/>
      <c r="K24" s="723"/>
      <c r="M24" s="714">
        <f t="shared" ref="M24:R24" si="9">SUBTOTAL(9,M25,M26)</f>
        <v>103738854</v>
      </c>
      <c r="N24" s="714">
        <f t="shared" si="9"/>
        <v>99378428.090000004</v>
      </c>
      <c r="O24" s="714">
        <f t="shared" si="9"/>
        <v>95578983.569999993</v>
      </c>
      <c r="P24" s="714">
        <f t="shared" si="9"/>
        <v>103738854</v>
      </c>
      <c r="Q24" s="714">
        <f t="shared" si="9"/>
        <v>94555836.489999995</v>
      </c>
      <c r="R24" s="714">
        <f t="shared" si="9"/>
        <v>94555836.490000054</v>
      </c>
      <c r="S24" s="715"/>
      <c r="T24" s="715"/>
    </row>
    <row r="25" spans="1:20" s="708" customFormat="1" ht="30" customHeight="1">
      <c r="A25" s="527"/>
      <c r="B25" s="527"/>
      <c r="C25" s="527"/>
      <c r="D25" s="527"/>
      <c r="E25" s="527">
        <v>216</v>
      </c>
      <c r="F25" s="716">
        <v>251216</v>
      </c>
      <c r="G25" s="717" t="s">
        <v>448</v>
      </c>
      <c r="H25" s="718" t="s">
        <v>436</v>
      </c>
      <c r="I25" s="287">
        <v>140000</v>
      </c>
      <c r="J25" s="287">
        <v>129500</v>
      </c>
      <c r="K25" s="287">
        <v>129500</v>
      </c>
      <c r="L25" s="719">
        <f>K25/I25</f>
        <v>0.92500000000000004</v>
      </c>
      <c r="M25" s="720">
        <v>54100200</v>
      </c>
      <c r="N25" s="720">
        <v>48969991.369999997</v>
      </c>
      <c r="O25" s="720">
        <v>49752343.840000004</v>
      </c>
      <c r="P25" s="720">
        <v>54100200</v>
      </c>
      <c r="Q25" s="720">
        <v>48969991.369999997</v>
      </c>
      <c r="R25" s="720">
        <v>48969991.370000027</v>
      </c>
      <c r="S25" s="721">
        <f>Q25/M25</f>
        <v>0.90517209492756034</v>
      </c>
      <c r="T25" s="721">
        <f>L25/S25</f>
        <v>1.0219051218917952</v>
      </c>
    </row>
    <row r="26" spans="1:20" s="708" customFormat="1" ht="39.950000000000003" customHeight="1">
      <c r="A26" s="527"/>
      <c r="B26" s="527"/>
      <c r="C26" s="527"/>
      <c r="D26" s="527"/>
      <c r="E26" s="527">
        <v>218</v>
      </c>
      <c r="F26" s="716">
        <v>251218</v>
      </c>
      <c r="G26" s="717" t="s">
        <v>450</v>
      </c>
      <c r="H26" s="718" t="s">
        <v>443</v>
      </c>
      <c r="I26" s="287">
        <v>65</v>
      </c>
      <c r="J26" s="287">
        <v>91</v>
      </c>
      <c r="K26" s="287">
        <v>91</v>
      </c>
      <c r="L26" s="756">
        <f>K26/I26</f>
        <v>1.4</v>
      </c>
      <c r="M26" s="720">
        <v>49638654</v>
      </c>
      <c r="N26" s="720">
        <v>50408436.719999999</v>
      </c>
      <c r="O26" s="720">
        <v>45826639.729999997</v>
      </c>
      <c r="P26" s="720">
        <v>49638654</v>
      </c>
      <c r="Q26" s="720">
        <v>45585845.119999997</v>
      </c>
      <c r="R26" s="720">
        <v>45585845.120000027</v>
      </c>
      <c r="S26" s="721">
        <f>Q26/M26</f>
        <v>0.91835377163933574</v>
      </c>
      <c r="T26" s="721">
        <f>L26/S26</f>
        <v>1.5244669791042365</v>
      </c>
    </row>
    <row r="27" spans="1:20" s="713" customFormat="1" ht="30" customHeight="1">
      <c r="A27" s="527"/>
      <c r="B27" s="709"/>
      <c r="C27" s="709">
        <v>6</v>
      </c>
      <c r="D27" s="709"/>
      <c r="E27" s="709"/>
      <c r="F27" s="710"/>
      <c r="G27" s="711" t="s">
        <v>173</v>
      </c>
      <c r="H27" s="549"/>
      <c r="I27" s="288"/>
      <c r="J27" s="722"/>
      <c r="K27" s="723"/>
      <c r="M27" s="714">
        <f t="shared" ref="M27:R27" si="10">M28+M33</f>
        <v>169742879</v>
      </c>
      <c r="N27" s="714">
        <f t="shared" si="10"/>
        <v>171917962.47</v>
      </c>
      <c r="O27" s="714">
        <f t="shared" si="10"/>
        <v>172920185.93000001</v>
      </c>
      <c r="P27" s="714">
        <f t="shared" si="10"/>
        <v>169742879</v>
      </c>
      <c r="Q27" s="714">
        <f t="shared" si="10"/>
        <v>172529894.89999998</v>
      </c>
      <c r="R27" s="714">
        <f t="shared" si="10"/>
        <v>171510871.92999998</v>
      </c>
      <c r="S27" s="715"/>
      <c r="T27" s="715"/>
    </row>
    <row r="28" spans="1:20" s="713" customFormat="1" ht="30" customHeight="1">
      <c r="A28" s="527"/>
      <c r="B28" s="709"/>
      <c r="C28" s="709"/>
      <c r="D28" s="709">
        <v>8</v>
      </c>
      <c r="E28" s="709"/>
      <c r="F28" s="710"/>
      <c r="G28" s="711" t="s">
        <v>451</v>
      </c>
      <c r="H28" s="549"/>
      <c r="I28" s="288"/>
      <c r="J28" s="722"/>
      <c r="K28" s="723"/>
      <c r="M28" s="714">
        <f t="shared" ref="M28:R28" si="11">SUBTOTAL(9,M29,M30,M31,M32)</f>
        <v>7840000</v>
      </c>
      <c r="N28" s="714">
        <f t="shared" si="11"/>
        <v>4869583.33</v>
      </c>
      <c r="O28" s="714">
        <f t="shared" si="11"/>
        <v>4990000</v>
      </c>
      <c r="P28" s="714">
        <f t="shared" si="11"/>
        <v>7840000</v>
      </c>
      <c r="Q28" s="714">
        <f t="shared" si="11"/>
        <v>4869583.33</v>
      </c>
      <c r="R28" s="714">
        <f t="shared" si="11"/>
        <v>4869583.33</v>
      </c>
      <c r="S28" s="715"/>
      <c r="T28" s="715"/>
    </row>
    <row r="29" spans="1:20" s="708" customFormat="1" ht="39.950000000000003" customHeight="1">
      <c r="A29" s="527"/>
      <c r="B29" s="527"/>
      <c r="C29" s="527"/>
      <c r="D29" s="527"/>
      <c r="E29" s="527">
        <v>221</v>
      </c>
      <c r="F29" s="716">
        <v>268221</v>
      </c>
      <c r="G29" s="717" t="s">
        <v>452</v>
      </c>
      <c r="H29" s="718" t="s">
        <v>436</v>
      </c>
      <c r="I29" s="287">
        <v>3200</v>
      </c>
      <c r="J29" s="287">
        <v>3200</v>
      </c>
      <c r="K29" s="287">
        <v>3200</v>
      </c>
      <c r="L29" s="719">
        <f>K29/I29</f>
        <v>1</v>
      </c>
      <c r="M29" s="720">
        <v>5085000</v>
      </c>
      <c r="N29" s="720">
        <v>1974333.34</v>
      </c>
      <c r="O29" s="720">
        <v>2085000</v>
      </c>
      <c r="P29" s="720">
        <v>5085000</v>
      </c>
      <c r="Q29" s="720">
        <v>1974333.34</v>
      </c>
      <c r="R29" s="720">
        <v>1974333.3400000003</v>
      </c>
      <c r="S29" s="721">
        <f>Q29/M29</f>
        <v>0.38826614355948869</v>
      </c>
      <c r="T29" s="721">
        <f>L29/S29</f>
        <v>2.5755529205620364</v>
      </c>
    </row>
    <row r="30" spans="1:20" s="708" customFormat="1" ht="39.950000000000003" customHeight="1">
      <c r="A30" s="527"/>
      <c r="B30" s="527"/>
      <c r="C30" s="527"/>
      <c r="D30" s="527"/>
      <c r="E30" s="527">
        <v>222</v>
      </c>
      <c r="F30" s="716">
        <v>268222</v>
      </c>
      <c r="G30" s="717" t="s">
        <v>453</v>
      </c>
      <c r="H30" s="718" t="s">
        <v>436</v>
      </c>
      <c r="I30" s="287">
        <v>3200</v>
      </c>
      <c r="J30" s="287">
        <v>3295</v>
      </c>
      <c r="K30" s="287">
        <v>3295</v>
      </c>
      <c r="L30" s="719">
        <f>K30/I30</f>
        <v>1.0296875000000001</v>
      </c>
      <c r="M30" s="720">
        <v>1585000</v>
      </c>
      <c r="N30" s="720">
        <v>1725249.99</v>
      </c>
      <c r="O30" s="720">
        <v>1735000</v>
      </c>
      <c r="P30" s="720">
        <v>1585000</v>
      </c>
      <c r="Q30" s="720">
        <v>1725249.99</v>
      </c>
      <c r="R30" s="720">
        <v>1725249.99</v>
      </c>
      <c r="S30" s="721">
        <f>Q30/M30</f>
        <v>1.0884857981072555</v>
      </c>
      <c r="T30" s="721">
        <f>L30/S30</f>
        <v>0.9459815661265415</v>
      </c>
    </row>
    <row r="31" spans="1:20" s="708" customFormat="1" ht="39.950000000000003" customHeight="1">
      <c r="A31" s="527"/>
      <c r="B31" s="527"/>
      <c r="C31" s="527"/>
      <c r="D31" s="527"/>
      <c r="E31" s="527">
        <v>224</v>
      </c>
      <c r="F31" s="716">
        <v>268224</v>
      </c>
      <c r="G31" s="717" t="s">
        <v>454</v>
      </c>
      <c r="H31" s="718" t="s">
        <v>436</v>
      </c>
      <c r="I31" s="287">
        <v>8500</v>
      </c>
      <c r="J31" s="287">
        <v>8500</v>
      </c>
      <c r="K31" s="287">
        <v>8500</v>
      </c>
      <c r="L31" s="719">
        <f>K31/I31</f>
        <v>1</v>
      </c>
      <c r="M31" s="720">
        <v>85000</v>
      </c>
      <c r="N31" s="720">
        <v>85000</v>
      </c>
      <c r="O31" s="720">
        <v>85000</v>
      </c>
      <c r="P31" s="720">
        <v>85000</v>
      </c>
      <c r="Q31" s="720">
        <v>85000</v>
      </c>
      <c r="R31" s="720">
        <v>85000</v>
      </c>
      <c r="S31" s="721">
        <f>Q31/M31</f>
        <v>1</v>
      </c>
      <c r="T31" s="721">
        <f>L31/S31</f>
        <v>1</v>
      </c>
    </row>
    <row r="32" spans="1:20" s="708" customFormat="1" ht="39.950000000000003" customHeight="1">
      <c r="A32" s="757"/>
      <c r="B32" s="757"/>
      <c r="C32" s="757"/>
      <c r="D32" s="757"/>
      <c r="E32" s="757">
        <v>225</v>
      </c>
      <c r="F32" s="758">
        <v>268225</v>
      </c>
      <c r="G32" s="759" t="s">
        <v>455</v>
      </c>
      <c r="H32" s="760" t="s">
        <v>436</v>
      </c>
      <c r="I32" s="761">
        <v>8750</v>
      </c>
      <c r="J32" s="761">
        <v>8750</v>
      </c>
      <c r="K32" s="761">
        <v>8750</v>
      </c>
      <c r="L32" s="762">
        <f>K32/I32</f>
        <v>1</v>
      </c>
      <c r="M32" s="763">
        <v>1085000</v>
      </c>
      <c r="N32" s="763">
        <v>1085000</v>
      </c>
      <c r="O32" s="763">
        <v>1085000</v>
      </c>
      <c r="P32" s="763">
        <v>1085000</v>
      </c>
      <c r="Q32" s="763">
        <v>1085000</v>
      </c>
      <c r="R32" s="763">
        <v>1085000</v>
      </c>
      <c r="S32" s="764">
        <f>Q32/M32</f>
        <v>1</v>
      </c>
      <c r="T32" s="764">
        <f>L32/S32</f>
        <v>1</v>
      </c>
    </row>
    <row r="33" spans="1:20" s="713" customFormat="1" ht="30" customHeight="1">
      <c r="A33" s="527"/>
      <c r="B33" s="709"/>
      <c r="C33" s="709"/>
      <c r="D33" s="709">
        <v>9</v>
      </c>
      <c r="E33" s="709"/>
      <c r="F33" s="710"/>
      <c r="G33" s="711" t="s">
        <v>456</v>
      </c>
      <c r="H33" s="549"/>
      <c r="I33" s="288"/>
      <c r="J33" s="722"/>
      <c r="K33" s="723"/>
      <c r="M33" s="714">
        <f t="shared" ref="M33:R33" si="12">SUBTOTAL(9,M34,M35,M36,M37,M38)</f>
        <v>161902879</v>
      </c>
      <c r="N33" s="714">
        <f t="shared" si="12"/>
        <v>167048379.13999999</v>
      </c>
      <c r="O33" s="714">
        <f t="shared" si="12"/>
        <v>167930185.93000001</v>
      </c>
      <c r="P33" s="714">
        <f t="shared" si="12"/>
        <v>161902879</v>
      </c>
      <c r="Q33" s="714">
        <f t="shared" si="12"/>
        <v>167660311.56999996</v>
      </c>
      <c r="R33" s="714">
        <f t="shared" si="12"/>
        <v>166641288.59999996</v>
      </c>
      <c r="S33" s="715"/>
      <c r="T33" s="715"/>
    </row>
    <row r="34" spans="1:20" s="708" customFormat="1" ht="30" customHeight="1">
      <c r="A34" s="527"/>
      <c r="B34" s="527"/>
      <c r="C34" s="527"/>
      <c r="D34" s="527"/>
      <c r="E34" s="527">
        <v>226</v>
      </c>
      <c r="F34" s="716">
        <v>269226</v>
      </c>
      <c r="G34" s="717" t="s">
        <v>457</v>
      </c>
      <c r="H34" s="718" t="s">
        <v>436</v>
      </c>
      <c r="I34" s="287">
        <v>4050</v>
      </c>
      <c r="J34" s="287">
        <v>4050</v>
      </c>
      <c r="K34" s="287">
        <v>4050</v>
      </c>
      <c r="L34" s="719">
        <f>K34/I34</f>
        <v>1</v>
      </c>
      <c r="M34" s="720">
        <v>85000</v>
      </c>
      <c r="N34" s="720">
        <v>85000</v>
      </c>
      <c r="O34" s="720">
        <v>85000</v>
      </c>
      <c r="P34" s="720">
        <v>85000</v>
      </c>
      <c r="Q34" s="720">
        <v>85000</v>
      </c>
      <c r="R34" s="720">
        <v>85000</v>
      </c>
      <c r="S34" s="721">
        <f>Q34/M34</f>
        <v>1</v>
      </c>
      <c r="T34" s="721">
        <f>L34/S34</f>
        <v>1</v>
      </c>
    </row>
    <row r="35" spans="1:20" s="708" customFormat="1" ht="45" customHeight="1">
      <c r="A35" s="527"/>
      <c r="B35" s="527"/>
      <c r="C35" s="527"/>
      <c r="D35" s="527"/>
      <c r="E35" s="527">
        <v>227</v>
      </c>
      <c r="F35" s="716">
        <v>269227</v>
      </c>
      <c r="G35" s="717" t="s">
        <v>458</v>
      </c>
      <c r="H35" s="718" t="s">
        <v>443</v>
      </c>
      <c r="I35" s="287">
        <v>1</v>
      </c>
      <c r="J35" s="287">
        <v>1</v>
      </c>
      <c r="K35" s="287">
        <v>1</v>
      </c>
      <c r="L35" s="719">
        <f>K35/I35</f>
        <v>1</v>
      </c>
      <c r="M35" s="720">
        <v>76971745</v>
      </c>
      <c r="N35" s="720">
        <v>74477969.989999995</v>
      </c>
      <c r="O35" s="720">
        <v>74409649.830000013</v>
      </c>
      <c r="P35" s="720">
        <v>76971745</v>
      </c>
      <c r="Q35" s="720">
        <v>74381103.879999995</v>
      </c>
      <c r="R35" s="720">
        <v>74381103.879999995</v>
      </c>
      <c r="S35" s="721">
        <f>Q35/M35</f>
        <v>0.96634295974451401</v>
      </c>
      <c r="T35" s="721">
        <f>L35/S35</f>
        <v>1.0348292911083912</v>
      </c>
    </row>
    <row r="36" spans="1:20" s="708" customFormat="1" ht="45" customHeight="1">
      <c r="A36" s="527"/>
      <c r="B36" s="527"/>
      <c r="C36" s="527"/>
      <c r="D36" s="527"/>
      <c r="E36" s="527">
        <v>228</v>
      </c>
      <c r="F36" s="716">
        <v>269228</v>
      </c>
      <c r="G36" s="717" t="s">
        <v>459</v>
      </c>
      <c r="H36" s="718" t="s">
        <v>443</v>
      </c>
      <c r="I36" s="287">
        <v>10</v>
      </c>
      <c r="J36" s="287">
        <v>11</v>
      </c>
      <c r="K36" s="287">
        <v>11</v>
      </c>
      <c r="L36" s="719">
        <f>K36/I36</f>
        <v>1.1000000000000001</v>
      </c>
      <c r="M36" s="720">
        <v>3273811</v>
      </c>
      <c r="N36" s="720">
        <v>3256532.17</v>
      </c>
      <c r="O36" s="720">
        <v>4036006.91</v>
      </c>
      <c r="P36" s="720">
        <v>3273811</v>
      </c>
      <c r="Q36" s="720">
        <v>3965330.71</v>
      </c>
      <c r="R36" s="720">
        <v>3965330.7100000009</v>
      </c>
      <c r="S36" s="721">
        <f>Q36/M36</f>
        <v>1.2112277434463994</v>
      </c>
      <c r="T36" s="721">
        <f>L36/S36</f>
        <v>0.90816942226743047</v>
      </c>
    </row>
    <row r="37" spans="1:20" s="708" customFormat="1" ht="45" customHeight="1">
      <c r="A37" s="527"/>
      <c r="B37" s="527"/>
      <c r="C37" s="527"/>
      <c r="D37" s="527"/>
      <c r="E37" s="527">
        <v>229</v>
      </c>
      <c r="F37" s="716">
        <v>269229</v>
      </c>
      <c r="G37" s="717" t="s">
        <v>460</v>
      </c>
      <c r="H37" s="718" t="s">
        <v>436</v>
      </c>
      <c r="I37" s="287">
        <v>500</v>
      </c>
      <c r="J37" s="287">
        <v>458</v>
      </c>
      <c r="K37" s="287">
        <v>458</v>
      </c>
      <c r="L37" s="719">
        <f>K37/I37</f>
        <v>0.91600000000000004</v>
      </c>
      <c r="M37" s="720">
        <v>5865000</v>
      </c>
      <c r="N37" s="720">
        <v>5608717.3399999999</v>
      </c>
      <c r="O37" s="720">
        <v>5609160.1699999999</v>
      </c>
      <c r="P37" s="720">
        <v>5865000</v>
      </c>
      <c r="Q37" s="720">
        <v>5608717.3399999999</v>
      </c>
      <c r="R37" s="720">
        <v>5349557.1700000009</v>
      </c>
      <c r="S37" s="721">
        <f>Q37/M37</f>
        <v>0.956303041773231</v>
      </c>
      <c r="T37" s="721">
        <f>L37/S37</f>
        <v>0.95785536591152232</v>
      </c>
    </row>
    <row r="38" spans="1:20" s="708" customFormat="1" ht="45" customHeight="1">
      <c r="A38" s="527"/>
      <c r="B38" s="527"/>
      <c r="C38" s="527"/>
      <c r="D38" s="527"/>
      <c r="E38" s="527">
        <v>230</v>
      </c>
      <c r="F38" s="716">
        <v>269230</v>
      </c>
      <c r="G38" s="717" t="s">
        <v>461</v>
      </c>
      <c r="H38" s="718" t="s">
        <v>436</v>
      </c>
      <c r="I38" s="287">
        <v>62000</v>
      </c>
      <c r="J38" s="287">
        <v>62150</v>
      </c>
      <c r="K38" s="287">
        <v>62150</v>
      </c>
      <c r="L38" s="719">
        <f>K38/I38</f>
        <v>1.0024193548387097</v>
      </c>
      <c r="M38" s="720">
        <v>75707323</v>
      </c>
      <c r="N38" s="720">
        <v>83620159.639999971</v>
      </c>
      <c r="O38" s="720">
        <v>83790369.019999981</v>
      </c>
      <c r="P38" s="720">
        <v>75707323</v>
      </c>
      <c r="Q38" s="720">
        <v>83620159.639999971</v>
      </c>
      <c r="R38" s="720">
        <v>82860296.839999974</v>
      </c>
      <c r="S38" s="721">
        <f>Q38/M38</f>
        <v>1.1045187747557785</v>
      </c>
      <c r="T38" s="721">
        <f>L38/S38</f>
        <v>0.90756207839052427</v>
      </c>
    </row>
    <row r="39" spans="1:20" s="725" customFormat="1" ht="30" customHeight="1">
      <c r="A39" s="527">
        <v>2</v>
      </c>
      <c r="B39" s="527"/>
      <c r="C39" s="527"/>
      <c r="D39" s="527"/>
      <c r="E39" s="527"/>
      <c r="F39" s="716"/>
      <c r="G39" s="717" t="s">
        <v>462</v>
      </c>
      <c r="H39" s="718"/>
      <c r="I39" s="288"/>
      <c r="J39" s="724"/>
      <c r="K39" s="723"/>
      <c r="M39" s="720">
        <f t="shared" ref="M39:R40" si="13">M40</f>
        <v>52826931</v>
      </c>
      <c r="N39" s="720">
        <f t="shared" si="13"/>
        <v>64844230.739999995</v>
      </c>
      <c r="O39" s="720">
        <f t="shared" si="13"/>
        <v>68835787.519999996</v>
      </c>
      <c r="P39" s="720">
        <f t="shared" si="13"/>
        <v>52826931</v>
      </c>
      <c r="Q39" s="720">
        <f t="shared" si="13"/>
        <v>68189197.129999995</v>
      </c>
      <c r="R39" s="720">
        <f t="shared" si="13"/>
        <v>68189197.13000001</v>
      </c>
      <c r="S39" s="726"/>
      <c r="T39" s="726"/>
    </row>
    <row r="40" spans="1:20" s="713" customFormat="1" ht="20.100000000000001" customHeight="1">
      <c r="A40" s="527"/>
      <c r="B40" s="709">
        <v>1</v>
      </c>
      <c r="C40" s="709"/>
      <c r="D40" s="709"/>
      <c r="E40" s="709"/>
      <c r="F40" s="710"/>
      <c r="G40" s="711" t="s">
        <v>165</v>
      </c>
      <c r="H40" s="549"/>
      <c r="I40" s="288"/>
      <c r="J40" s="722"/>
      <c r="K40" s="723"/>
      <c r="M40" s="714">
        <f t="shared" si="13"/>
        <v>52826931</v>
      </c>
      <c r="N40" s="714">
        <f t="shared" si="13"/>
        <v>64844230.739999995</v>
      </c>
      <c r="O40" s="714">
        <f t="shared" si="13"/>
        <v>68835787.519999996</v>
      </c>
      <c r="P40" s="714">
        <f t="shared" si="13"/>
        <v>52826931</v>
      </c>
      <c r="Q40" s="714">
        <f t="shared" si="13"/>
        <v>68189197.129999995</v>
      </c>
      <c r="R40" s="714">
        <f t="shared" si="13"/>
        <v>68189197.13000001</v>
      </c>
      <c r="S40" s="715"/>
      <c r="T40" s="715"/>
    </row>
    <row r="41" spans="1:20" s="713" customFormat="1" ht="30" customHeight="1">
      <c r="A41" s="527"/>
      <c r="B41" s="709"/>
      <c r="C41" s="709">
        <v>7</v>
      </c>
      <c r="D41" s="709"/>
      <c r="E41" s="709"/>
      <c r="F41" s="710"/>
      <c r="G41" s="711" t="s">
        <v>261</v>
      </c>
      <c r="H41" s="549"/>
      <c r="I41" s="288"/>
      <c r="J41" s="722"/>
      <c r="K41" s="723"/>
      <c r="M41" s="714">
        <f t="shared" ref="M41:R41" si="14">M42+M45</f>
        <v>52826931</v>
      </c>
      <c r="N41" s="714">
        <f t="shared" si="14"/>
        <v>64844230.739999995</v>
      </c>
      <c r="O41" s="714">
        <f t="shared" si="14"/>
        <v>68835787.519999996</v>
      </c>
      <c r="P41" s="714">
        <f t="shared" si="14"/>
        <v>52826931</v>
      </c>
      <c r="Q41" s="714">
        <f t="shared" si="14"/>
        <v>68189197.129999995</v>
      </c>
      <c r="R41" s="714">
        <f t="shared" si="14"/>
        <v>68189197.13000001</v>
      </c>
      <c r="S41" s="715"/>
      <c r="T41" s="715"/>
    </row>
    <row r="42" spans="1:20" s="713" customFormat="1" ht="30" customHeight="1">
      <c r="A42" s="527"/>
      <c r="B42" s="709"/>
      <c r="C42" s="709"/>
      <c r="D42" s="709">
        <v>1</v>
      </c>
      <c r="E42" s="709"/>
      <c r="F42" s="710"/>
      <c r="G42" s="711" t="s">
        <v>463</v>
      </c>
      <c r="H42" s="549"/>
      <c r="I42" s="288"/>
      <c r="J42" s="722"/>
      <c r="K42" s="723"/>
      <c r="M42" s="714">
        <f t="shared" ref="M42:R42" si="15">M43+M44</f>
        <v>49296931</v>
      </c>
      <c r="N42" s="714">
        <f t="shared" si="15"/>
        <v>59979668.439999998</v>
      </c>
      <c r="O42" s="714">
        <f t="shared" si="15"/>
        <v>63966576.75</v>
      </c>
      <c r="P42" s="714">
        <f t="shared" si="15"/>
        <v>49296931</v>
      </c>
      <c r="Q42" s="714">
        <f t="shared" si="15"/>
        <v>63324634.829999998</v>
      </c>
      <c r="R42" s="714">
        <f t="shared" si="15"/>
        <v>63324634.830000006</v>
      </c>
      <c r="S42" s="715"/>
      <c r="T42" s="715"/>
    </row>
    <row r="43" spans="1:20" s="708" customFormat="1" ht="30" customHeight="1">
      <c r="A43" s="527"/>
      <c r="B43" s="527"/>
      <c r="C43" s="527"/>
      <c r="D43" s="527"/>
      <c r="E43" s="527">
        <v>201</v>
      </c>
      <c r="F43" s="716">
        <v>171201</v>
      </c>
      <c r="G43" s="717" t="s">
        <v>464</v>
      </c>
      <c r="H43" s="718" t="s">
        <v>441</v>
      </c>
      <c r="I43" s="287">
        <v>3</v>
      </c>
      <c r="J43" s="287">
        <v>25</v>
      </c>
      <c r="K43" s="287">
        <v>23</v>
      </c>
      <c r="L43" s="719">
        <f>K43/I43</f>
        <v>7.666666666666667</v>
      </c>
      <c r="M43" s="720">
        <v>3500000</v>
      </c>
      <c r="N43" s="720">
        <v>10438185.629999999</v>
      </c>
      <c r="O43" s="720">
        <v>12523667.550000001</v>
      </c>
      <c r="P43" s="720">
        <v>3500000</v>
      </c>
      <c r="Q43" s="720">
        <v>11881725.629999999</v>
      </c>
      <c r="R43" s="720">
        <v>11881725.630000001</v>
      </c>
      <c r="S43" s="721">
        <f>Q43/M43</f>
        <v>3.394778751428571</v>
      </c>
      <c r="T43" s="721">
        <f>L43/S43</f>
        <v>2.2583700523754087</v>
      </c>
    </row>
    <row r="44" spans="1:20" s="708" customFormat="1" ht="30" customHeight="1">
      <c r="A44" s="527"/>
      <c r="B44" s="527"/>
      <c r="C44" s="527"/>
      <c r="D44" s="527"/>
      <c r="E44" s="527">
        <v>203</v>
      </c>
      <c r="F44" s="716">
        <v>171203</v>
      </c>
      <c r="G44" s="717" t="s">
        <v>465</v>
      </c>
      <c r="H44" s="718" t="s">
        <v>466</v>
      </c>
      <c r="I44" s="287">
        <v>400</v>
      </c>
      <c r="J44" s="287">
        <v>400</v>
      </c>
      <c r="K44" s="287">
        <v>164</v>
      </c>
      <c r="L44" s="756">
        <f>K44/I44</f>
        <v>0.41</v>
      </c>
      <c r="M44" s="720">
        <v>45796931</v>
      </c>
      <c r="N44" s="720">
        <v>49541482.810000002</v>
      </c>
      <c r="O44" s="720">
        <v>51442909.200000003</v>
      </c>
      <c r="P44" s="720">
        <v>45796931</v>
      </c>
      <c r="Q44" s="720">
        <v>51442909.200000003</v>
      </c>
      <c r="R44" s="720">
        <v>51442909.200000003</v>
      </c>
      <c r="S44" s="721">
        <f>Q44/M44</f>
        <v>1.1232828942183921</v>
      </c>
      <c r="T44" s="721">
        <f>L44/S44</f>
        <v>0.36500155224502734</v>
      </c>
    </row>
    <row r="45" spans="1:20" s="713" customFormat="1" ht="30" customHeight="1">
      <c r="A45" s="527"/>
      <c r="B45" s="709"/>
      <c r="C45" s="709"/>
      <c r="D45" s="709">
        <v>2</v>
      </c>
      <c r="E45" s="709"/>
      <c r="F45" s="710"/>
      <c r="G45" s="711" t="s">
        <v>467</v>
      </c>
      <c r="H45" s="549"/>
      <c r="I45" s="288"/>
      <c r="J45" s="722"/>
      <c r="K45" s="723"/>
      <c r="M45" s="714">
        <f t="shared" ref="M45:R45" si="16">M46</f>
        <v>3530000</v>
      </c>
      <c r="N45" s="714">
        <f t="shared" si="16"/>
        <v>4864562.3000000007</v>
      </c>
      <c r="O45" s="714">
        <f t="shared" si="16"/>
        <v>4869210.7700000005</v>
      </c>
      <c r="P45" s="714">
        <f t="shared" si="16"/>
        <v>3530000</v>
      </c>
      <c r="Q45" s="714">
        <f t="shared" si="16"/>
        <v>4864562.3000000007</v>
      </c>
      <c r="R45" s="714">
        <f t="shared" si="16"/>
        <v>4864562.3000000007</v>
      </c>
      <c r="S45" s="715"/>
      <c r="T45" s="715"/>
    </row>
    <row r="46" spans="1:20" s="708" customFormat="1" ht="30" customHeight="1">
      <c r="A46" s="527"/>
      <c r="B46" s="527"/>
      <c r="C46" s="527"/>
      <c r="D46" s="527"/>
      <c r="E46" s="527">
        <v>204</v>
      </c>
      <c r="F46" s="716">
        <v>172204</v>
      </c>
      <c r="G46" s="717" t="s">
        <v>468</v>
      </c>
      <c r="H46" s="718" t="s">
        <v>469</v>
      </c>
      <c r="I46" s="287">
        <v>4</v>
      </c>
      <c r="J46" s="287">
        <v>4</v>
      </c>
      <c r="K46" s="287">
        <v>4</v>
      </c>
      <c r="L46" s="719">
        <f>K46/I46</f>
        <v>1</v>
      </c>
      <c r="M46" s="720">
        <v>3530000</v>
      </c>
      <c r="N46" s="720">
        <v>4864562.3000000007</v>
      </c>
      <c r="O46" s="720">
        <v>4869210.7700000005</v>
      </c>
      <c r="P46" s="720">
        <v>3530000</v>
      </c>
      <c r="Q46" s="720">
        <v>4864562.3000000007</v>
      </c>
      <c r="R46" s="720">
        <v>4864562.3000000007</v>
      </c>
      <c r="S46" s="721">
        <f>Q46/M46</f>
        <v>1.3780629745042494</v>
      </c>
      <c r="T46" s="721">
        <f>L46/S46</f>
        <v>0.7256562424948283</v>
      </c>
    </row>
    <row r="47" spans="1:20" s="725" customFormat="1" ht="20.100000000000001" customHeight="1">
      <c r="A47" s="527">
        <v>3</v>
      </c>
      <c r="B47" s="527"/>
      <c r="C47" s="527"/>
      <c r="D47" s="527"/>
      <c r="E47" s="527"/>
      <c r="F47" s="716"/>
      <c r="G47" s="717" t="s">
        <v>470</v>
      </c>
      <c r="H47" s="718"/>
      <c r="I47" s="288"/>
      <c r="J47" s="724"/>
      <c r="K47" s="723"/>
      <c r="M47" s="720">
        <f t="shared" ref="M47:R47" si="17">M48+M57</f>
        <v>249903616</v>
      </c>
      <c r="N47" s="720">
        <f t="shared" si="17"/>
        <v>251884307.88</v>
      </c>
      <c r="O47" s="720">
        <f t="shared" si="17"/>
        <v>260821731.10000002</v>
      </c>
      <c r="P47" s="720">
        <f t="shared" si="17"/>
        <v>249903616</v>
      </c>
      <c r="Q47" s="720">
        <f t="shared" si="17"/>
        <v>253671621.38999999</v>
      </c>
      <c r="R47" s="720">
        <f t="shared" si="17"/>
        <v>231162689.98999995</v>
      </c>
      <c r="S47" s="726"/>
      <c r="T47" s="726"/>
    </row>
    <row r="48" spans="1:20" s="713" customFormat="1" ht="20.100000000000001" customHeight="1">
      <c r="A48" s="527"/>
      <c r="B48" s="709">
        <v>2</v>
      </c>
      <c r="C48" s="709"/>
      <c r="D48" s="709"/>
      <c r="E48" s="709"/>
      <c r="F48" s="710"/>
      <c r="G48" s="711" t="s">
        <v>169</v>
      </c>
      <c r="H48" s="549"/>
      <c r="I48" s="288"/>
      <c r="J48" s="722"/>
      <c r="K48" s="723"/>
      <c r="M48" s="714">
        <f t="shared" ref="M48:R48" si="18">M49+M54</f>
        <v>136094993</v>
      </c>
      <c r="N48" s="714">
        <f t="shared" si="18"/>
        <v>147616771.12</v>
      </c>
      <c r="O48" s="714">
        <f t="shared" si="18"/>
        <v>156519144.57000002</v>
      </c>
      <c r="P48" s="714">
        <f t="shared" si="18"/>
        <v>136094993</v>
      </c>
      <c r="Q48" s="714">
        <f t="shared" si="18"/>
        <v>149404084.63</v>
      </c>
      <c r="R48" s="714">
        <f t="shared" si="18"/>
        <v>133524070.90999998</v>
      </c>
      <c r="S48" s="715"/>
      <c r="T48" s="715"/>
    </row>
    <row r="49" spans="1:22" s="713" customFormat="1" ht="20.100000000000001" customHeight="1">
      <c r="A49" s="527"/>
      <c r="B49" s="709"/>
      <c r="C49" s="709">
        <v>1</v>
      </c>
      <c r="D49" s="709"/>
      <c r="E49" s="709"/>
      <c r="F49" s="710"/>
      <c r="G49" s="711" t="s">
        <v>170</v>
      </c>
      <c r="H49" s="549"/>
      <c r="I49" s="288"/>
      <c r="J49" s="722"/>
      <c r="K49" s="723"/>
      <c r="M49" s="714">
        <f t="shared" ref="M49:R49" si="19">M50</f>
        <v>4620378</v>
      </c>
      <c r="N49" s="714">
        <f t="shared" si="19"/>
        <v>4198794.78</v>
      </c>
      <c r="O49" s="714">
        <f t="shared" si="19"/>
        <v>4680869.5199999996</v>
      </c>
      <c r="P49" s="714">
        <f t="shared" si="19"/>
        <v>4620378</v>
      </c>
      <c r="Q49" s="714">
        <f t="shared" si="19"/>
        <v>4674228.78</v>
      </c>
      <c r="R49" s="714">
        <f t="shared" si="19"/>
        <v>4644528.78</v>
      </c>
      <c r="S49" s="715"/>
      <c r="T49" s="715"/>
    </row>
    <row r="50" spans="1:22" s="713" customFormat="1" ht="30" customHeight="1">
      <c r="A50" s="527"/>
      <c r="B50" s="709"/>
      <c r="C50" s="709"/>
      <c r="D50" s="709">
        <v>5</v>
      </c>
      <c r="E50" s="709"/>
      <c r="F50" s="710"/>
      <c r="G50" s="711" t="s">
        <v>471</v>
      </c>
      <c r="H50" s="549"/>
      <c r="I50" s="288"/>
      <c r="J50" s="722"/>
      <c r="K50" s="723"/>
      <c r="M50" s="714">
        <f t="shared" ref="M50:R50" si="20">SUBTOTAL(9,M51,M52,M53)</f>
        <v>4620378</v>
      </c>
      <c r="N50" s="714">
        <f t="shared" si="20"/>
        <v>4198794.78</v>
      </c>
      <c r="O50" s="714">
        <f t="shared" si="20"/>
        <v>4680869.5199999996</v>
      </c>
      <c r="P50" s="714">
        <f t="shared" si="20"/>
        <v>4620378</v>
      </c>
      <c r="Q50" s="714">
        <f t="shared" si="20"/>
        <v>4674228.78</v>
      </c>
      <c r="R50" s="714">
        <f t="shared" si="20"/>
        <v>4644528.78</v>
      </c>
      <c r="S50" s="715"/>
      <c r="T50" s="715"/>
    </row>
    <row r="51" spans="1:22" s="1276" customFormat="1" ht="30" customHeight="1">
      <c r="A51" s="1269"/>
      <c r="B51" s="1269"/>
      <c r="C51" s="1269"/>
      <c r="D51" s="1269"/>
      <c r="E51" s="1269">
        <v>202</v>
      </c>
      <c r="F51" s="1270">
        <v>215202</v>
      </c>
      <c r="G51" s="1271" t="s">
        <v>472</v>
      </c>
      <c r="H51" s="1272" t="s">
        <v>473</v>
      </c>
      <c r="I51" s="1290">
        <v>7286000</v>
      </c>
      <c r="J51" s="1290">
        <v>7286000</v>
      </c>
      <c r="K51" s="1290">
        <v>7286000</v>
      </c>
      <c r="L51" s="1273">
        <f>K51/I51</f>
        <v>1</v>
      </c>
      <c r="M51" s="1274">
        <v>4325978</v>
      </c>
      <c r="N51" s="1274">
        <v>3904394.7800000003</v>
      </c>
      <c r="O51" s="1274">
        <v>3911035.52</v>
      </c>
      <c r="P51" s="1274">
        <v>4325978</v>
      </c>
      <c r="Q51" s="1274">
        <v>3904394.7800000003</v>
      </c>
      <c r="R51" s="1274">
        <v>3874694.7800000003</v>
      </c>
      <c r="S51" s="1275">
        <f>Q51/M51</f>
        <v>0.90254614794619858</v>
      </c>
      <c r="T51" s="1275">
        <f>L51/S51</f>
        <v>1.1079765863225541</v>
      </c>
      <c r="V51" s="1289">
        <f>K51/I51*100</f>
        <v>100</v>
      </c>
    </row>
    <row r="52" spans="1:22" s="1276" customFormat="1" ht="30" customHeight="1">
      <c r="A52" s="1269"/>
      <c r="B52" s="1269"/>
      <c r="C52" s="1269"/>
      <c r="D52" s="1269"/>
      <c r="E52" s="1269">
        <v>210</v>
      </c>
      <c r="F52" s="1270">
        <v>215210</v>
      </c>
      <c r="G52" s="1271" t="s">
        <v>474</v>
      </c>
      <c r="H52" s="1272" t="s">
        <v>433</v>
      </c>
      <c r="I52" s="1290">
        <v>243</v>
      </c>
      <c r="J52" s="1290">
        <v>243</v>
      </c>
      <c r="K52" s="1290">
        <v>243</v>
      </c>
      <c r="L52" s="1273">
        <f>K52/I52</f>
        <v>1</v>
      </c>
      <c r="M52" s="1274">
        <v>147200</v>
      </c>
      <c r="N52" s="1274">
        <v>147200</v>
      </c>
      <c r="O52" s="1274">
        <v>622634</v>
      </c>
      <c r="P52" s="1274">
        <v>147200</v>
      </c>
      <c r="Q52" s="1274">
        <v>622634</v>
      </c>
      <c r="R52" s="1274">
        <v>622634.00000000023</v>
      </c>
      <c r="S52" s="1275">
        <f>Q52/M52</f>
        <v>4.2298505434782605</v>
      </c>
      <c r="T52" s="1275">
        <f>L52/S52</f>
        <v>0.23641497251997162</v>
      </c>
      <c r="V52" s="1289">
        <f>K52/I52*100</f>
        <v>100</v>
      </c>
    </row>
    <row r="53" spans="1:22" s="1276" customFormat="1" ht="30" customHeight="1">
      <c r="A53" s="1269"/>
      <c r="B53" s="1269"/>
      <c r="C53" s="1269"/>
      <c r="D53" s="1269"/>
      <c r="E53" s="1269">
        <v>216</v>
      </c>
      <c r="F53" s="1270">
        <v>215216</v>
      </c>
      <c r="G53" s="1271" t="s">
        <v>475</v>
      </c>
      <c r="H53" s="1272" t="s">
        <v>473</v>
      </c>
      <c r="I53" s="1290">
        <v>7727272</v>
      </c>
      <c r="J53" s="1290">
        <v>7727272</v>
      </c>
      <c r="K53" s="1290">
        <v>7727272</v>
      </c>
      <c r="L53" s="1273">
        <f>K53/I53</f>
        <v>1</v>
      </c>
      <c r="M53" s="1274">
        <v>147200</v>
      </c>
      <c r="N53" s="1274">
        <v>147200</v>
      </c>
      <c r="O53" s="1274">
        <v>147200</v>
      </c>
      <c r="P53" s="1274">
        <v>147200</v>
      </c>
      <c r="Q53" s="1274">
        <v>147200</v>
      </c>
      <c r="R53" s="1274">
        <v>147200</v>
      </c>
      <c r="S53" s="1275">
        <f>Q53/M53</f>
        <v>1</v>
      </c>
      <c r="T53" s="1275">
        <f>L53/S53</f>
        <v>1</v>
      </c>
      <c r="V53" s="1289">
        <f>K53/I53*100</f>
        <v>100</v>
      </c>
    </row>
    <row r="54" spans="1:22" s="713" customFormat="1" ht="30" customHeight="1">
      <c r="A54" s="527"/>
      <c r="B54" s="709"/>
      <c r="C54" s="709">
        <v>2</v>
      </c>
      <c r="D54" s="709"/>
      <c r="E54" s="709"/>
      <c r="F54" s="710"/>
      <c r="G54" s="711" t="s">
        <v>262</v>
      </c>
      <c r="H54" s="549"/>
      <c r="I54" s="288"/>
      <c r="J54" s="722"/>
      <c r="K54" s="723"/>
      <c r="M54" s="714">
        <f t="shared" ref="M54:R55" si="21">M55</f>
        <v>131474615</v>
      </c>
      <c r="N54" s="714">
        <f t="shared" si="21"/>
        <v>143417976.34</v>
      </c>
      <c r="O54" s="714">
        <f t="shared" si="21"/>
        <v>151838275.05000001</v>
      </c>
      <c r="P54" s="714">
        <f t="shared" si="21"/>
        <v>131474615</v>
      </c>
      <c r="Q54" s="714">
        <f t="shared" si="21"/>
        <v>144729855.84999999</v>
      </c>
      <c r="R54" s="714">
        <f t="shared" si="21"/>
        <v>128879542.12999998</v>
      </c>
      <c r="S54" s="715"/>
      <c r="T54" s="715"/>
    </row>
    <row r="55" spans="1:22" s="713" customFormat="1" ht="30" customHeight="1">
      <c r="A55" s="527"/>
      <c r="B55" s="709"/>
      <c r="C55" s="709"/>
      <c r="D55" s="709">
        <v>3</v>
      </c>
      <c r="E55" s="709"/>
      <c r="F55" s="710"/>
      <c r="G55" s="711" t="s">
        <v>476</v>
      </c>
      <c r="H55" s="549"/>
      <c r="I55" s="288"/>
      <c r="J55" s="722"/>
      <c r="K55" s="723"/>
      <c r="M55" s="714">
        <f t="shared" si="21"/>
        <v>131474615</v>
      </c>
      <c r="N55" s="714">
        <f t="shared" si="21"/>
        <v>143417976.34</v>
      </c>
      <c r="O55" s="714">
        <f t="shared" si="21"/>
        <v>151838275.05000001</v>
      </c>
      <c r="P55" s="714">
        <f t="shared" si="21"/>
        <v>131474615</v>
      </c>
      <c r="Q55" s="714">
        <f t="shared" si="21"/>
        <v>144729855.84999999</v>
      </c>
      <c r="R55" s="714">
        <f t="shared" si="21"/>
        <v>128879542.12999998</v>
      </c>
      <c r="S55" s="715"/>
      <c r="T55" s="715"/>
    </row>
    <row r="56" spans="1:22" s="708" customFormat="1" ht="30" customHeight="1">
      <c r="A56" s="527"/>
      <c r="B56" s="527"/>
      <c r="C56" s="527"/>
      <c r="D56" s="527"/>
      <c r="E56" s="527">
        <v>212</v>
      </c>
      <c r="F56" s="716">
        <v>223212</v>
      </c>
      <c r="G56" s="717" t="s">
        <v>477</v>
      </c>
      <c r="H56" s="718" t="s">
        <v>478</v>
      </c>
      <c r="I56" s="287">
        <v>1400000</v>
      </c>
      <c r="J56" s="287">
        <v>1528991</v>
      </c>
      <c r="K56" s="287">
        <v>1528991</v>
      </c>
      <c r="L56" s="719">
        <f>K56/I56</f>
        <v>1.0921364285714286</v>
      </c>
      <c r="M56" s="720">
        <v>131474615</v>
      </c>
      <c r="N56" s="720">
        <v>143417976.34</v>
      </c>
      <c r="O56" s="720">
        <v>151838275.05000001</v>
      </c>
      <c r="P56" s="720">
        <v>131474615</v>
      </c>
      <c r="Q56" s="720">
        <v>144729855.84999999</v>
      </c>
      <c r="R56" s="720">
        <v>128879542.12999998</v>
      </c>
      <c r="S56" s="721">
        <f>Q56/M56</f>
        <v>1.1008197730793887</v>
      </c>
      <c r="T56" s="721">
        <f>L56/S56</f>
        <v>0.99211192901843526</v>
      </c>
    </row>
    <row r="57" spans="1:22" s="713" customFormat="1" ht="30" customHeight="1">
      <c r="A57" s="527"/>
      <c r="B57" s="709">
        <v>3</v>
      </c>
      <c r="C57" s="709"/>
      <c r="D57" s="709"/>
      <c r="E57" s="709"/>
      <c r="F57" s="710"/>
      <c r="G57" s="711" t="s">
        <v>479</v>
      </c>
      <c r="H57" s="549"/>
      <c r="I57" s="288"/>
      <c r="J57" s="722"/>
      <c r="K57" s="723"/>
      <c r="M57" s="714">
        <f t="shared" ref="M57:R57" si="22">SUBTOTAL(9,M59,M61,M64)</f>
        <v>113808623</v>
      </c>
      <c r="N57" s="714">
        <f t="shared" si="22"/>
        <v>104267536.75999999</v>
      </c>
      <c r="O57" s="714">
        <f t="shared" si="22"/>
        <v>104302586.52999999</v>
      </c>
      <c r="P57" s="714">
        <f t="shared" si="22"/>
        <v>113808623</v>
      </c>
      <c r="Q57" s="714">
        <f t="shared" si="22"/>
        <v>104267536.75999999</v>
      </c>
      <c r="R57" s="714">
        <f t="shared" si="22"/>
        <v>97638619.079999983</v>
      </c>
      <c r="S57" s="715"/>
      <c r="T57" s="715"/>
    </row>
    <row r="58" spans="1:22" s="713" customFormat="1" ht="30" customHeight="1">
      <c r="A58" s="527"/>
      <c r="B58" s="709"/>
      <c r="C58" s="709">
        <v>1</v>
      </c>
      <c r="D58" s="709"/>
      <c r="E58" s="709"/>
      <c r="F58" s="710"/>
      <c r="G58" s="711" t="s">
        <v>480</v>
      </c>
      <c r="H58" s="549"/>
      <c r="I58" s="288"/>
      <c r="J58" s="722"/>
      <c r="K58" s="723"/>
      <c r="M58" s="714">
        <f>M59</f>
        <v>83991520</v>
      </c>
      <c r="N58" s="714">
        <f t="shared" ref="N58:R59" si="23">N59</f>
        <v>74947595.469999984</v>
      </c>
      <c r="O58" s="714">
        <f t="shared" si="23"/>
        <v>74982635.839999989</v>
      </c>
      <c r="P58" s="714">
        <f t="shared" si="23"/>
        <v>83991520</v>
      </c>
      <c r="Q58" s="714">
        <f t="shared" si="23"/>
        <v>74947595.469999984</v>
      </c>
      <c r="R58" s="714">
        <f t="shared" si="23"/>
        <v>68318677.789999992</v>
      </c>
      <c r="S58" s="715"/>
      <c r="T58" s="715"/>
    </row>
    <row r="59" spans="1:22" s="713" customFormat="1" ht="30" customHeight="1">
      <c r="A59" s="527"/>
      <c r="B59" s="709"/>
      <c r="C59" s="709"/>
      <c r="D59" s="709">
        <v>1</v>
      </c>
      <c r="E59" s="709"/>
      <c r="F59" s="710"/>
      <c r="G59" s="711" t="s">
        <v>481</v>
      </c>
      <c r="H59" s="549"/>
      <c r="I59" s="288"/>
      <c r="J59" s="722"/>
      <c r="K59" s="723"/>
      <c r="M59" s="714">
        <f>M60</f>
        <v>83991520</v>
      </c>
      <c r="N59" s="714">
        <f t="shared" si="23"/>
        <v>74947595.469999984</v>
      </c>
      <c r="O59" s="714">
        <f t="shared" si="23"/>
        <v>74982635.839999989</v>
      </c>
      <c r="P59" s="714">
        <f t="shared" si="23"/>
        <v>83991520</v>
      </c>
      <c r="Q59" s="714">
        <f t="shared" si="23"/>
        <v>74947595.469999984</v>
      </c>
      <c r="R59" s="714">
        <f t="shared" si="23"/>
        <v>68318677.789999992</v>
      </c>
      <c r="S59" s="715"/>
      <c r="T59" s="715"/>
    </row>
    <row r="60" spans="1:22" s="708" customFormat="1" ht="35.1" customHeight="1">
      <c r="A60" s="757"/>
      <c r="B60" s="757"/>
      <c r="C60" s="757"/>
      <c r="D60" s="757"/>
      <c r="E60" s="757">
        <v>215</v>
      </c>
      <c r="F60" s="758">
        <v>311215</v>
      </c>
      <c r="G60" s="759" t="s">
        <v>482</v>
      </c>
      <c r="H60" s="760" t="s">
        <v>483</v>
      </c>
      <c r="I60" s="761">
        <v>3029</v>
      </c>
      <c r="J60" s="761">
        <v>3029</v>
      </c>
      <c r="K60" s="761">
        <v>3978</v>
      </c>
      <c r="L60" s="762">
        <f>K60/I60</f>
        <v>1.3133047210300428</v>
      </c>
      <c r="M60" s="763">
        <v>83991520</v>
      </c>
      <c r="N60" s="763">
        <v>74947595.469999984</v>
      </c>
      <c r="O60" s="763">
        <v>74982635.839999989</v>
      </c>
      <c r="P60" s="763">
        <v>83991520</v>
      </c>
      <c r="Q60" s="763">
        <v>74947595.469999984</v>
      </c>
      <c r="R60" s="763">
        <v>68318677.789999992</v>
      </c>
      <c r="S60" s="764">
        <f>Q60/M60</f>
        <v>0.89232336157269188</v>
      </c>
      <c r="T60" s="764">
        <f>L60/S60</f>
        <v>1.4717811699061476</v>
      </c>
    </row>
    <row r="61" spans="1:22" s="713" customFormat="1" ht="30" customHeight="1">
      <c r="A61" s="527"/>
      <c r="B61" s="709"/>
      <c r="C61" s="709">
        <v>2</v>
      </c>
      <c r="D61" s="709"/>
      <c r="E61" s="709"/>
      <c r="F61" s="710"/>
      <c r="G61" s="711" t="s">
        <v>182</v>
      </c>
      <c r="H61" s="549"/>
      <c r="I61" s="288"/>
      <c r="J61" s="722"/>
      <c r="K61" s="723"/>
      <c r="M61" s="714">
        <f>M62</f>
        <v>18817103</v>
      </c>
      <c r="N61" s="714">
        <f t="shared" ref="N61:R62" si="24">N62</f>
        <v>18319941.289999999</v>
      </c>
      <c r="O61" s="714">
        <f t="shared" si="24"/>
        <v>18319950.689999998</v>
      </c>
      <c r="P61" s="714">
        <f t="shared" si="24"/>
        <v>18817103</v>
      </c>
      <c r="Q61" s="714">
        <f t="shared" si="24"/>
        <v>18319941.289999999</v>
      </c>
      <c r="R61" s="714">
        <f t="shared" si="24"/>
        <v>18319941.289999995</v>
      </c>
      <c r="S61" s="715"/>
      <c r="T61" s="715"/>
    </row>
    <row r="62" spans="1:22" s="713" customFormat="1" ht="20.100000000000001" customHeight="1">
      <c r="A62" s="527"/>
      <c r="B62" s="709"/>
      <c r="C62" s="709"/>
      <c r="D62" s="709">
        <v>1</v>
      </c>
      <c r="E62" s="709"/>
      <c r="F62" s="710"/>
      <c r="G62" s="711" t="s">
        <v>484</v>
      </c>
      <c r="H62" s="549"/>
      <c r="I62" s="288"/>
      <c r="J62" s="722"/>
      <c r="K62" s="723"/>
      <c r="M62" s="714">
        <f>M63</f>
        <v>18817103</v>
      </c>
      <c r="N62" s="714">
        <f t="shared" si="24"/>
        <v>18319941.289999999</v>
      </c>
      <c r="O62" s="714">
        <f t="shared" si="24"/>
        <v>18319950.689999998</v>
      </c>
      <c r="P62" s="714">
        <f t="shared" si="24"/>
        <v>18817103</v>
      </c>
      <c r="Q62" s="714">
        <f t="shared" si="24"/>
        <v>18319941.289999999</v>
      </c>
      <c r="R62" s="714">
        <f t="shared" si="24"/>
        <v>18319941.289999995</v>
      </c>
      <c r="S62" s="715"/>
      <c r="T62" s="715"/>
    </row>
    <row r="63" spans="1:22" s="708" customFormat="1" ht="20.100000000000001" customHeight="1">
      <c r="A63" s="527"/>
      <c r="B63" s="527"/>
      <c r="C63" s="527"/>
      <c r="D63" s="527"/>
      <c r="E63" s="527">
        <v>206</v>
      </c>
      <c r="F63" s="716">
        <v>321206</v>
      </c>
      <c r="G63" s="717" t="s">
        <v>485</v>
      </c>
      <c r="H63" s="718" t="s">
        <v>486</v>
      </c>
      <c r="I63" s="287">
        <v>560</v>
      </c>
      <c r="J63" s="287">
        <v>560</v>
      </c>
      <c r="K63" s="287">
        <v>624</v>
      </c>
      <c r="L63" s="719">
        <f>K63/I63</f>
        <v>1.1142857142857143</v>
      </c>
      <c r="M63" s="720">
        <v>18817103</v>
      </c>
      <c r="N63" s="720">
        <v>18319941.289999999</v>
      </c>
      <c r="O63" s="720">
        <v>18319950.689999998</v>
      </c>
      <c r="P63" s="720">
        <v>18817103</v>
      </c>
      <c r="Q63" s="720">
        <v>18319941.289999999</v>
      </c>
      <c r="R63" s="720">
        <v>18319941.289999995</v>
      </c>
      <c r="S63" s="721">
        <f>Q63/M63</f>
        <v>0.97357926403442652</v>
      </c>
      <c r="T63" s="721">
        <f>L63/S63</f>
        <v>1.1445249045960704</v>
      </c>
    </row>
    <row r="64" spans="1:22" s="713" customFormat="1" ht="20.100000000000001" customHeight="1">
      <c r="A64" s="527"/>
      <c r="B64" s="709"/>
      <c r="C64" s="709">
        <v>9</v>
      </c>
      <c r="D64" s="709"/>
      <c r="E64" s="709"/>
      <c r="F64" s="710"/>
      <c r="G64" s="711" t="s">
        <v>184</v>
      </c>
      <c r="H64" s="549"/>
      <c r="I64" s="288"/>
      <c r="J64" s="722"/>
      <c r="K64" s="727"/>
      <c r="M64" s="714">
        <f>M65</f>
        <v>11000000</v>
      </c>
      <c r="N64" s="714">
        <f t="shared" ref="N64:R65" si="25">N65</f>
        <v>11000000</v>
      </c>
      <c r="O64" s="714">
        <f t="shared" si="25"/>
        <v>11000000</v>
      </c>
      <c r="P64" s="714">
        <f t="shared" si="25"/>
        <v>11000000</v>
      </c>
      <c r="Q64" s="714">
        <f t="shared" si="25"/>
        <v>11000000</v>
      </c>
      <c r="R64" s="714">
        <f t="shared" si="25"/>
        <v>11000000</v>
      </c>
      <c r="S64" s="715"/>
      <c r="T64" s="715"/>
    </row>
    <row r="65" spans="1:22" s="713" customFormat="1" ht="20.100000000000001" customHeight="1">
      <c r="A65" s="527"/>
      <c r="B65" s="709"/>
      <c r="C65" s="709"/>
      <c r="D65" s="709">
        <v>3</v>
      </c>
      <c r="E65" s="709"/>
      <c r="F65" s="710"/>
      <c r="G65" s="711" t="s">
        <v>487</v>
      </c>
      <c r="H65" s="549"/>
      <c r="I65" s="288"/>
      <c r="J65" s="722"/>
      <c r="K65" s="712"/>
      <c r="M65" s="714">
        <f>M66</f>
        <v>11000000</v>
      </c>
      <c r="N65" s="714">
        <f t="shared" si="25"/>
        <v>11000000</v>
      </c>
      <c r="O65" s="714">
        <f t="shared" si="25"/>
        <v>11000000</v>
      </c>
      <c r="P65" s="714">
        <f t="shared" si="25"/>
        <v>11000000</v>
      </c>
      <c r="Q65" s="714">
        <f t="shared" si="25"/>
        <v>11000000</v>
      </c>
      <c r="R65" s="714">
        <f t="shared" si="25"/>
        <v>11000000</v>
      </c>
      <c r="S65" s="715"/>
      <c r="T65" s="715"/>
    </row>
    <row r="66" spans="1:22" s="708" customFormat="1" ht="20.100000000000001" customHeight="1">
      <c r="A66" s="527"/>
      <c r="B66" s="527"/>
      <c r="C66" s="527"/>
      <c r="D66" s="527"/>
      <c r="E66" s="527">
        <v>201</v>
      </c>
      <c r="F66" s="716">
        <v>393201</v>
      </c>
      <c r="G66" s="717" t="s">
        <v>488</v>
      </c>
      <c r="H66" s="718" t="s">
        <v>489</v>
      </c>
      <c r="I66" s="287">
        <v>350</v>
      </c>
      <c r="J66" s="287">
        <v>350</v>
      </c>
      <c r="K66" s="287">
        <v>424</v>
      </c>
      <c r="L66" s="756">
        <f>K66/I66</f>
        <v>1.2114285714285715</v>
      </c>
      <c r="M66" s="720">
        <v>11000000</v>
      </c>
      <c r="N66" s="720">
        <v>11000000</v>
      </c>
      <c r="O66" s="720">
        <v>11000000</v>
      </c>
      <c r="P66" s="720">
        <v>11000000</v>
      </c>
      <c r="Q66" s="720">
        <v>11000000</v>
      </c>
      <c r="R66" s="720">
        <v>11000000</v>
      </c>
      <c r="S66" s="721">
        <f>Q66/M66</f>
        <v>1</v>
      </c>
      <c r="T66" s="721">
        <f>L66/S66</f>
        <v>1.2114285714285715</v>
      </c>
    </row>
    <row r="67" spans="1:22" s="713" customFormat="1" ht="30" customHeight="1">
      <c r="A67" s="527">
        <v>4</v>
      </c>
      <c r="B67" s="709"/>
      <c r="C67" s="709"/>
      <c r="D67" s="709"/>
      <c r="E67" s="709"/>
      <c r="F67" s="710"/>
      <c r="G67" s="711" t="s">
        <v>490</v>
      </c>
      <c r="H67" s="549"/>
      <c r="I67" s="288"/>
      <c r="J67" s="722"/>
      <c r="K67" s="712"/>
      <c r="M67" s="720">
        <f t="shared" ref="M67:R67" si="26">M68+M72</f>
        <v>920246074</v>
      </c>
      <c r="N67" s="720">
        <f t="shared" si="26"/>
        <v>943253134.95000005</v>
      </c>
      <c r="O67" s="720">
        <f t="shared" si="26"/>
        <v>942977295.0200001</v>
      </c>
      <c r="P67" s="720">
        <f t="shared" si="26"/>
        <v>920246074</v>
      </c>
      <c r="Q67" s="720">
        <f t="shared" si="26"/>
        <v>914739960.8900001</v>
      </c>
      <c r="R67" s="720">
        <f t="shared" si="26"/>
        <v>911839498.16000021</v>
      </c>
      <c r="S67" s="715"/>
      <c r="T67" s="715"/>
    </row>
    <row r="68" spans="1:22" s="713" customFormat="1" ht="20.100000000000001" customHeight="1">
      <c r="A68" s="527"/>
      <c r="B68" s="709">
        <v>1</v>
      </c>
      <c r="C68" s="709"/>
      <c r="D68" s="709"/>
      <c r="E68" s="709"/>
      <c r="F68" s="710"/>
      <c r="G68" s="711" t="s">
        <v>165</v>
      </c>
      <c r="H68" s="549"/>
      <c r="I68" s="288"/>
      <c r="J68" s="722"/>
      <c r="K68" s="712"/>
      <c r="M68" s="714">
        <f>M69</f>
        <v>156600</v>
      </c>
      <c r="N68" s="714">
        <f t="shared" ref="N68:R70" si="27">N69</f>
        <v>790977.23</v>
      </c>
      <c r="O68" s="714">
        <f t="shared" si="27"/>
        <v>790977.23</v>
      </c>
      <c r="P68" s="714">
        <f t="shared" si="27"/>
        <v>156600</v>
      </c>
      <c r="Q68" s="714">
        <f t="shared" si="27"/>
        <v>790977.23</v>
      </c>
      <c r="R68" s="714">
        <f t="shared" si="27"/>
        <v>790977.23</v>
      </c>
      <c r="S68" s="715"/>
      <c r="T68" s="715"/>
    </row>
    <row r="69" spans="1:22" s="713" customFormat="1" ht="20.100000000000001" customHeight="1">
      <c r="A69" s="527"/>
      <c r="B69" s="709"/>
      <c r="C69" s="709">
        <v>3</v>
      </c>
      <c r="D69" s="709"/>
      <c r="E69" s="709"/>
      <c r="F69" s="710"/>
      <c r="G69" s="711" t="s">
        <v>491</v>
      </c>
      <c r="H69" s="549"/>
      <c r="I69" s="288"/>
      <c r="J69" s="722"/>
      <c r="K69" s="712"/>
      <c r="M69" s="714">
        <f>M70</f>
        <v>156600</v>
      </c>
      <c r="N69" s="714">
        <f t="shared" si="27"/>
        <v>790977.23</v>
      </c>
      <c r="O69" s="714">
        <f t="shared" si="27"/>
        <v>790977.23</v>
      </c>
      <c r="P69" s="714">
        <f t="shared" si="27"/>
        <v>156600</v>
      </c>
      <c r="Q69" s="714">
        <f t="shared" si="27"/>
        <v>790977.23</v>
      </c>
      <c r="R69" s="714">
        <f t="shared" si="27"/>
        <v>790977.23</v>
      </c>
      <c r="S69" s="715"/>
      <c r="T69" s="715"/>
    </row>
    <row r="70" spans="1:22" s="713" customFormat="1" ht="20.100000000000001" customHeight="1">
      <c r="A70" s="527"/>
      <c r="B70" s="709"/>
      <c r="C70" s="709"/>
      <c r="D70" s="709">
        <v>8</v>
      </c>
      <c r="E70" s="709"/>
      <c r="F70" s="710"/>
      <c r="G70" s="711" t="s">
        <v>492</v>
      </c>
      <c r="H70" s="549"/>
      <c r="I70" s="288"/>
      <c r="J70" s="722"/>
      <c r="K70" s="712"/>
      <c r="M70" s="714">
        <f>M71</f>
        <v>156600</v>
      </c>
      <c r="N70" s="714">
        <f t="shared" si="27"/>
        <v>790977.23</v>
      </c>
      <c r="O70" s="714">
        <f t="shared" si="27"/>
        <v>790977.23</v>
      </c>
      <c r="P70" s="714">
        <f t="shared" si="27"/>
        <v>156600</v>
      </c>
      <c r="Q70" s="714">
        <f t="shared" si="27"/>
        <v>790977.23</v>
      </c>
      <c r="R70" s="714">
        <f t="shared" si="27"/>
        <v>790977.23</v>
      </c>
      <c r="S70" s="715"/>
      <c r="T70" s="715"/>
    </row>
    <row r="71" spans="1:22" s="708" customFormat="1" ht="39.950000000000003" customHeight="1">
      <c r="A71" s="527"/>
      <c r="B71" s="527"/>
      <c r="C71" s="527"/>
      <c r="D71" s="527"/>
      <c r="E71" s="527">
        <v>201</v>
      </c>
      <c r="F71" s="716">
        <v>138201</v>
      </c>
      <c r="G71" s="717" t="s">
        <v>493</v>
      </c>
      <c r="H71" s="718" t="s">
        <v>494</v>
      </c>
      <c r="I71" s="287">
        <v>250</v>
      </c>
      <c r="J71" s="287">
        <v>250</v>
      </c>
      <c r="K71" s="287">
        <v>250</v>
      </c>
      <c r="L71" s="719">
        <f>K71/I71</f>
        <v>1</v>
      </c>
      <c r="M71" s="720">
        <v>156600</v>
      </c>
      <c r="N71" s="720">
        <v>790977.23</v>
      </c>
      <c r="O71" s="720">
        <v>790977.23</v>
      </c>
      <c r="P71" s="720">
        <v>156600</v>
      </c>
      <c r="Q71" s="720">
        <v>790977.23</v>
      </c>
      <c r="R71" s="720">
        <v>790977.23</v>
      </c>
      <c r="S71" s="721">
        <f>Q71/M71</f>
        <v>5.0509401660280968</v>
      </c>
      <c r="T71" s="721">
        <f>L71/S71</f>
        <v>0.19798294320052678</v>
      </c>
    </row>
    <row r="72" spans="1:22" s="713" customFormat="1" ht="20.100000000000001" customHeight="1">
      <c r="A72" s="527"/>
      <c r="B72" s="709">
        <v>2</v>
      </c>
      <c r="C72" s="709"/>
      <c r="D72" s="709"/>
      <c r="E72" s="709"/>
      <c r="F72" s="710"/>
      <c r="G72" s="711" t="s">
        <v>169</v>
      </c>
      <c r="H72" s="549"/>
      <c r="I72" s="288"/>
      <c r="J72" s="722"/>
      <c r="K72" s="712"/>
      <c r="M72" s="714">
        <f t="shared" ref="M72:R72" si="28">M73+M83</f>
        <v>920089474</v>
      </c>
      <c r="N72" s="714">
        <f t="shared" si="28"/>
        <v>942462157.72000003</v>
      </c>
      <c r="O72" s="714">
        <f t="shared" si="28"/>
        <v>942186317.79000008</v>
      </c>
      <c r="P72" s="714">
        <f t="shared" si="28"/>
        <v>920089474</v>
      </c>
      <c r="Q72" s="714">
        <f t="shared" si="28"/>
        <v>913948983.66000009</v>
      </c>
      <c r="R72" s="714">
        <f t="shared" si="28"/>
        <v>911048520.93000019</v>
      </c>
      <c r="S72" s="715"/>
      <c r="T72" s="715"/>
    </row>
    <row r="73" spans="1:22" s="713" customFormat="1" ht="20.100000000000001" customHeight="1">
      <c r="A73" s="527"/>
      <c r="B73" s="709"/>
      <c r="C73" s="709">
        <v>1</v>
      </c>
      <c r="D73" s="709"/>
      <c r="E73" s="709"/>
      <c r="F73" s="710"/>
      <c r="G73" s="711" t="s">
        <v>170</v>
      </c>
      <c r="H73" s="549"/>
      <c r="I73" s="288"/>
      <c r="J73" s="722"/>
      <c r="K73" s="712"/>
      <c r="M73" s="714">
        <f t="shared" ref="M73:R73" si="29">M74+M76+M81</f>
        <v>202022795</v>
      </c>
      <c r="N73" s="714">
        <f t="shared" si="29"/>
        <v>216264579.49000001</v>
      </c>
      <c r="O73" s="714">
        <f t="shared" si="29"/>
        <v>232030774.83000004</v>
      </c>
      <c r="P73" s="714">
        <f t="shared" si="29"/>
        <v>202022795</v>
      </c>
      <c r="Q73" s="714">
        <f t="shared" si="29"/>
        <v>217061486.12</v>
      </c>
      <c r="R73" s="714">
        <f t="shared" si="29"/>
        <v>215301434.73000002</v>
      </c>
      <c r="S73" s="715"/>
      <c r="T73" s="715"/>
    </row>
    <row r="74" spans="1:22" s="713" customFormat="1" ht="20.100000000000001" customHeight="1">
      <c r="A74" s="527"/>
      <c r="B74" s="709"/>
      <c r="C74" s="709"/>
      <c r="D74" s="709">
        <v>1</v>
      </c>
      <c r="E74" s="709"/>
      <c r="F74" s="710"/>
      <c r="G74" s="711" t="s">
        <v>495</v>
      </c>
      <c r="H74" s="549"/>
      <c r="I74" s="288"/>
      <c r="J74" s="722"/>
      <c r="K74" s="712"/>
      <c r="M74" s="714">
        <f t="shared" ref="M74:R74" si="30">M75</f>
        <v>48789650</v>
      </c>
      <c r="N74" s="714">
        <f t="shared" si="30"/>
        <v>49215238.920000002</v>
      </c>
      <c r="O74" s="714">
        <f t="shared" si="30"/>
        <v>49614516.550000004</v>
      </c>
      <c r="P74" s="714">
        <f t="shared" si="30"/>
        <v>48789650</v>
      </c>
      <c r="Q74" s="714">
        <f t="shared" si="30"/>
        <v>49215238.920000002</v>
      </c>
      <c r="R74" s="714">
        <f t="shared" si="30"/>
        <v>49213788.920000009</v>
      </c>
      <c r="S74" s="715"/>
      <c r="T74" s="715"/>
    </row>
    <row r="75" spans="1:22" s="708" customFormat="1" ht="39.950000000000003" customHeight="1">
      <c r="A75" s="527"/>
      <c r="B75" s="527"/>
      <c r="C75" s="527"/>
      <c r="D75" s="527"/>
      <c r="E75" s="527">
        <v>203</v>
      </c>
      <c r="F75" s="716">
        <v>211203</v>
      </c>
      <c r="G75" s="717" t="s">
        <v>496</v>
      </c>
      <c r="H75" s="718" t="s">
        <v>497</v>
      </c>
      <c r="I75" s="287">
        <v>380000</v>
      </c>
      <c r="J75" s="287">
        <v>380000</v>
      </c>
      <c r="K75" s="287">
        <v>400923</v>
      </c>
      <c r="L75" s="719">
        <f>K75/I75</f>
        <v>1.0550605263157895</v>
      </c>
      <c r="M75" s="720">
        <v>48789650</v>
      </c>
      <c r="N75" s="720">
        <v>49215238.920000002</v>
      </c>
      <c r="O75" s="720">
        <v>49614516.550000004</v>
      </c>
      <c r="P75" s="720">
        <v>48789650</v>
      </c>
      <c r="Q75" s="720">
        <v>49215238.920000002</v>
      </c>
      <c r="R75" s="720">
        <v>49213788.920000009</v>
      </c>
      <c r="S75" s="721">
        <f>Q75/M75</f>
        <v>1.0087229344748323</v>
      </c>
      <c r="T75" s="721">
        <f>L75/S75</f>
        <v>1.0459368873823434</v>
      </c>
    </row>
    <row r="76" spans="1:22" s="713" customFormat="1" ht="39.950000000000003" customHeight="1">
      <c r="A76" s="527"/>
      <c r="B76" s="709"/>
      <c r="C76" s="709"/>
      <c r="D76" s="709">
        <v>3</v>
      </c>
      <c r="E76" s="709"/>
      <c r="F76" s="710"/>
      <c r="G76" s="711" t="s">
        <v>498</v>
      </c>
      <c r="H76" s="549"/>
      <c r="I76" s="288"/>
      <c r="J76" s="722"/>
      <c r="K76" s="712"/>
      <c r="M76" s="714">
        <f t="shared" ref="M76:R76" si="31">SUBTOTAL(9,M77,M78,M79,M80)</f>
        <v>71506599</v>
      </c>
      <c r="N76" s="714">
        <f t="shared" si="31"/>
        <v>87514613.000000015</v>
      </c>
      <c r="O76" s="714">
        <f t="shared" si="31"/>
        <v>101216395.23000002</v>
      </c>
      <c r="P76" s="714">
        <f t="shared" si="31"/>
        <v>71506599</v>
      </c>
      <c r="Q76" s="714">
        <f t="shared" si="31"/>
        <v>88311519.629999995</v>
      </c>
      <c r="R76" s="714">
        <f t="shared" si="31"/>
        <v>86552918.239999995</v>
      </c>
      <c r="S76" s="715"/>
      <c r="T76" s="715"/>
    </row>
    <row r="77" spans="1:22" s="708" customFormat="1" ht="39.950000000000003" customHeight="1">
      <c r="A77" s="527"/>
      <c r="B77" s="527"/>
      <c r="C77" s="527"/>
      <c r="D77" s="527"/>
      <c r="E77" s="527">
        <v>204</v>
      </c>
      <c r="F77" s="716">
        <v>213204</v>
      </c>
      <c r="G77" s="717" t="s">
        <v>499</v>
      </c>
      <c r="H77" s="718" t="s">
        <v>500</v>
      </c>
      <c r="I77" s="287">
        <v>6</v>
      </c>
      <c r="J77" s="688">
        <v>0.9</v>
      </c>
      <c r="K77" s="688">
        <v>0.94099999999999995</v>
      </c>
      <c r="L77" s="719">
        <f>K77/I77</f>
        <v>0.15683333333333332</v>
      </c>
      <c r="M77" s="720">
        <v>33634001</v>
      </c>
      <c r="N77" s="720">
        <v>34017256.469999999</v>
      </c>
      <c r="O77" s="720">
        <v>13190579.789999999</v>
      </c>
      <c r="P77" s="720">
        <v>33634001</v>
      </c>
      <c r="Q77" s="720">
        <v>13043332.18</v>
      </c>
      <c r="R77" s="720">
        <v>13043332.18</v>
      </c>
      <c r="S77" s="721">
        <f>Q77/M77</f>
        <v>0.38780197990717785</v>
      </c>
      <c r="T77" s="721">
        <f>L77/S77</f>
        <v>0.40441602018347633</v>
      </c>
    </row>
    <row r="78" spans="1:22" s="708" customFormat="1" ht="39.950000000000003" customHeight="1">
      <c r="A78" s="527"/>
      <c r="B78" s="527"/>
      <c r="C78" s="527"/>
      <c r="D78" s="527"/>
      <c r="E78" s="527">
        <v>205</v>
      </c>
      <c r="F78" s="716">
        <v>213205</v>
      </c>
      <c r="G78" s="717" t="s">
        <v>501</v>
      </c>
      <c r="H78" s="718" t="s">
        <v>502</v>
      </c>
      <c r="I78" s="287">
        <v>202500</v>
      </c>
      <c r="J78" s="512">
        <v>248946.53</v>
      </c>
      <c r="K78" s="512">
        <v>248946.53</v>
      </c>
      <c r="L78" s="719">
        <f>K78/I78</f>
        <v>1.2293655802469137</v>
      </c>
      <c r="M78" s="720">
        <v>3226290</v>
      </c>
      <c r="N78" s="720">
        <v>3141168.52</v>
      </c>
      <c r="O78" s="720">
        <v>4429608.79</v>
      </c>
      <c r="P78" s="720">
        <v>3226290</v>
      </c>
      <c r="Q78" s="720">
        <v>4416908.6500000004</v>
      </c>
      <c r="R78" s="720">
        <v>4416908.6500000004</v>
      </c>
      <c r="S78" s="721">
        <f>Q78/M78</f>
        <v>1.3690364629342062</v>
      </c>
      <c r="T78" s="721">
        <f>L78/S78</f>
        <v>0.89797869781500117</v>
      </c>
    </row>
    <row r="79" spans="1:22" s="1289" customFormat="1" ht="39.950000000000003" customHeight="1">
      <c r="A79" s="552"/>
      <c r="B79" s="552"/>
      <c r="C79" s="552"/>
      <c r="D79" s="552"/>
      <c r="E79" s="552">
        <v>206</v>
      </c>
      <c r="F79" s="1282">
        <v>213206</v>
      </c>
      <c r="G79" s="1283" t="s">
        <v>503</v>
      </c>
      <c r="H79" s="1284" t="s">
        <v>500</v>
      </c>
      <c r="I79" s="1285">
        <v>400</v>
      </c>
      <c r="J79" s="1285">
        <v>465.66800000000001</v>
      </c>
      <c r="K79" s="1285">
        <v>465.66800000000001</v>
      </c>
      <c r="L79" s="1286">
        <f>K79/I79</f>
        <v>1.1641699999999999</v>
      </c>
      <c r="M79" s="1287">
        <v>10722208</v>
      </c>
      <c r="N79" s="1287">
        <v>48171170.840000004</v>
      </c>
      <c r="O79" s="1287">
        <v>56617590.440000005</v>
      </c>
      <c r="P79" s="1287">
        <v>10722208</v>
      </c>
      <c r="Q79" s="1287">
        <v>48484255.310000002</v>
      </c>
      <c r="R79" s="1287">
        <v>48484255.310000002</v>
      </c>
      <c r="S79" s="1288">
        <f>Q79/M79</f>
        <v>4.5218536433913616</v>
      </c>
      <c r="T79" s="1288">
        <f>L79/S79</f>
        <v>0.25745415305544472</v>
      </c>
      <c r="V79" s="1289">
        <f>K79/I79*100</f>
        <v>116.41699999999999</v>
      </c>
    </row>
    <row r="80" spans="1:22" s="1276" customFormat="1" ht="39.950000000000003" customHeight="1">
      <c r="A80" s="1269"/>
      <c r="B80" s="1269"/>
      <c r="C80" s="1269"/>
      <c r="D80" s="1269"/>
      <c r="E80" s="1269">
        <v>207</v>
      </c>
      <c r="F80" s="1270">
        <v>213207</v>
      </c>
      <c r="G80" s="1271" t="s">
        <v>504</v>
      </c>
      <c r="H80" s="1272" t="s">
        <v>505</v>
      </c>
      <c r="I80" s="1290">
        <v>34</v>
      </c>
      <c r="J80" s="1290">
        <v>55</v>
      </c>
      <c r="K80" s="1290">
        <v>55</v>
      </c>
      <c r="L80" s="1273">
        <f>K80/I80</f>
        <v>1.6176470588235294</v>
      </c>
      <c r="M80" s="1274">
        <v>23924100</v>
      </c>
      <c r="N80" s="1274">
        <v>2185017.17</v>
      </c>
      <c r="O80" s="1274">
        <v>26978616.210000001</v>
      </c>
      <c r="P80" s="1274">
        <v>23924100</v>
      </c>
      <c r="Q80" s="1274">
        <v>22367023.489999998</v>
      </c>
      <c r="R80" s="1274">
        <v>20608422.099999998</v>
      </c>
      <c r="S80" s="1275">
        <f>Q80/M80</f>
        <v>0.93491598388236119</v>
      </c>
      <c r="T80" s="1275">
        <f>L80/S80</f>
        <v>1.7302592818084443</v>
      </c>
      <c r="V80" s="1289">
        <f>K80/I80*100</f>
        <v>161.76470588235296</v>
      </c>
    </row>
    <row r="81" spans="1:22" s="713" customFormat="1" ht="30" customHeight="1">
      <c r="A81" s="527"/>
      <c r="B81" s="709"/>
      <c r="C81" s="709"/>
      <c r="D81" s="709">
        <v>5</v>
      </c>
      <c r="E81" s="709"/>
      <c r="F81" s="710"/>
      <c r="G81" s="711" t="s">
        <v>506</v>
      </c>
      <c r="H81" s="549"/>
      <c r="I81" s="288"/>
      <c r="J81" s="722"/>
      <c r="K81" s="712"/>
      <c r="M81" s="714">
        <f t="shared" ref="M81:R81" si="32">M82</f>
        <v>81726546</v>
      </c>
      <c r="N81" s="714">
        <f t="shared" si="32"/>
        <v>79534727.570000008</v>
      </c>
      <c r="O81" s="714">
        <f t="shared" si="32"/>
        <v>81199863.049999997</v>
      </c>
      <c r="P81" s="714">
        <f t="shared" si="32"/>
        <v>81726546</v>
      </c>
      <c r="Q81" s="714">
        <f t="shared" si="32"/>
        <v>79534727.570000008</v>
      </c>
      <c r="R81" s="714">
        <f t="shared" si="32"/>
        <v>79534727.570000008</v>
      </c>
      <c r="S81" s="715"/>
      <c r="T81" s="715"/>
      <c r="U81" s="1281">
        <f>I79+J79</f>
        <v>865.66800000000001</v>
      </c>
    </row>
    <row r="82" spans="1:22" s="1276" customFormat="1" ht="24">
      <c r="A82" s="1269"/>
      <c r="B82" s="1269"/>
      <c r="C82" s="1269"/>
      <c r="D82" s="1269"/>
      <c r="E82" s="1269">
        <v>207</v>
      </c>
      <c r="F82" s="1270">
        <v>215207</v>
      </c>
      <c r="G82" s="1271" t="s">
        <v>507</v>
      </c>
      <c r="H82" s="1272" t="s">
        <v>473</v>
      </c>
      <c r="I82" s="1290">
        <v>1016000</v>
      </c>
      <c r="J82" s="1290">
        <v>1016000</v>
      </c>
      <c r="K82" s="1290">
        <v>1016000</v>
      </c>
      <c r="L82" s="1273">
        <f>K82/I82</f>
        <v>1</v>
      </c>
      <c r="M82" s="1274">
        <v>81726546</v>
      </c>
      <c r="N82" s="1274">
        <v>79534727.570000008</v>
      </c>
      <c r="O82" s="1274">
        <v>81199863.049999997</v>
      </c>
      <c r="P82" s="1274">
        <v>81726546</v>
      </c>
      <c r="Q82" s="1274">
        <v>79534727.570000008</v>
      </c>
      <c r="R82" s="1274">
        <v>79534727.570000008</v>
      </c>
      <c r="S82" s="1275">
        <f>Q82/M82</f>
        <v>0.97318107105615359</v>
      </c>
      <c r="T82" s="1275">
        <f>L82/S82</f>
        <v>1.0275580051251314</v>
      </c>
      <c r="V82" s="1289">
        <f>K82/I82*100</f>
        <v>100</v>
      </c>
    </row>
    <row r="83" spans="1:22" s="713" customFormat="1" ht="20.100000000000001" customHeight="1">
      <c r="A83" s="527"/>
      <c r="B83" s="709"/>
      <c r="C83" s="709">
        <v>2</v>
      </c>
      <c r="D83" s="709"/>
      <c r="E83" s="709"/>
      <c r="F83" s="710"/>
      <c r="G83" s="711" t="s">
        <v>262</v>
      </c>
      <c r="H83" s="549"/>
      <c r="I83" s="288"/>
      <c r="J83" s="722"/>
      <c r="K83" s="712"/>
      <c r="M83" s="714">
        <f t="shared" ref="M83:R83" si="33">M84+M94+M97+M99+M101</f>
        <v>718066679</v>
      </c>
      <c r="N83" s="714">
        <f t="shared" si="33"/>
        <v>726197578.23000002</v>
      </c>
      <c r="O83" s="714">
        <f t="shared" si="33"/>
        <v>710155542.96000004</v>
      </c>
      <c r="P83" s="714">
        <f t="shared" si="33"/>
        <v>718066679</v>
      </c>
      <c r="Q83" s="714">
        <f t="shared" si="33"/>
        <v>696887497.54000008</v>
      </c>
      <c r="R83" s="714">
        <f t="shared" si="33"/>
        <v>695747086.20000017</v>
      </c>
      <c r="S83" s="715"/>
      <c r="T83" s="715"/>
    </row>
    <row r="84" spans="1:22" s="713" customFormat="1" ht="20.100000000000001" customHeight="1">
      <c r="A84" s="527"/>
      <c r="B84" s="709"/>
      <c r="C84" s="709"/>
      <c r="D84" s="709">
        <v>1</v>
      </c>
      <c r="E84" s="709"/>
      <c r="F84" s="710"/>
      <c r="G84" s="711" t="s">
        <v>508</v>
      </c>
      <c r="H84" s="549"/>
      <c r="I84" s="288"/>
      <c r="J84" s="722"/>
      <c r="K84" s="712"/>
      <c r="M84" s="714">
        <f t="shared" ref="M84:R84" si="34">SUBTOTAL(9,M85,M86,M87,M88,M89,M90,M91,M92,M93)</f>
        <v>453638254</v>
      </c>
      <c r="N84" s="714">
        <f t="shared" si="34"/>
        <v>414540849.00999999</v>
      </c>
      <c r="O84" s="714">
        <f t="shared" si="34"/>
        <v>395985525.97000003</v>
      </c>
      <c r="P84" s="714">
        <f t="shared" si="34"/>
        <v>453638254</v>
      </c>
      <c r="Q84" s="714">
        <f t="shared" si="34"/>
        <v>388363812.28999996</v>
      </c>
      <c r="R84" s="714">
        <f t="shared" si="34"/>
        <v>388363812.29000002</v>
      </c>
      <c r="S84" s="715"/>
      <c r="T84" s="715"/>
    </row>
    <row r="85" spans="1:22" s="708" customFormat="1" ht="39.950000000000003" customHeight="1">
      <c r="A85" s="527"/>
      <c r="B85" s="527"/>
      <c r="C85" s="527"/>
      <c r="D85" s="527"/>
      <c r="E85" s="527">
        <v>211</v>
      </c>
      <c r="F85" s="716">
        <v>221211</v>
      </c>
      <c r="G85" s="717" t="s">
        <v>509</v>
      </c>
      <c r="H85" s="718" t="s">
        <v>502</v>
      </c>
      <c r="I85" s="287">
        <v>75000</v>
      </c>
      <c r="J85" s="287">
        <v>75000</v>
      </c>
      <c r="K85" s="287">
        <v>75000</v>
      </c>
      <c r="L85" s="719">
        <f t="shared" ref="L85:L93" si="35">K85/I85</f>
        <v>1</v>
      </c>
      <c r="M85" s="720">
        <v>1198101</v>
      </c>
      <c r="N85" s="720">
        <v>1178533.77</v>
      </c>
      <c r="O85" s="720">
        <v>1178815.6500000001</v>
      </c>
      <c r="P85" s="720">
        <v>1198101</v>
      </c>
      <c r="Q85" s="720">
        <v>1178533.77</v>
      </c>
      <c r="R85" s="720">
        <v>1178533.77</v>
      </c>
      <c r="S85" s="721">
        <f t="shared" ref="S85:S93" si="36">Q85/M85</f>
        <v>0.98366812981543295</v>
      </c>
      <c r="T85" s="721">
        <f t="shared" ref="T85:T93" si="37">L85/S85</f>
        <v>1.0166030286938659</v>
      </c>
    </row>
    <row r="86" spans="1:22" s="1276" customFormat="1" ht="39.950000000000003" customHeight="1">
      <c r="A86" s="1269"/>
      <c r="B86" s="1269"/>
      <c r="C86" s="1269"/>
      <c r="D86" s="1269"/>
      <c r="E86" s="1269">
        <v>212</v>
      </c>
      <c r="F86" s="1270">
        <v>221212</v>
      </c>
      <c r="G86" s="1271" t="s">
        <v>510</v>
      </c>
      <c r="H86" s="1272" t="s">
        <v>473</v>
      </c>
      <c r="I86" s="1290">
        <v>1000</v>
      </c>
      <c r="J86" s="1290">
        <v>1000</v>
      </c>
      <c r="K86" s="1291">
        <v>1057.1199999999999</v>
      </c>
      <c r="L86" s="1273">
        <f t="shared" si="35"/>
        <v>1.0571199999999998</v>
      </c>
      <c r="M86" s="1274">
        <v>2000000</v>
      </c>
      <c r="N86" s="1274">
        <v>2000000</v>
      </c>
      <c r="O86" s="1274">
        <v>2003542.88</v>
      </c>
      <c r="P86" s="1274">
        <v>2000000</v>
      </c>
      <c r="Q86" s="1274">
        <v>1999999.97</v>
      </c>
      <c r="R86" s="1274">
        <v>1999999.97</v>
      </c>
      <c r="S86" s="1275">
        <f t="shared" si="36"/>
        <v>0.99999998499999998</v>
      </c>
      <c r="T86" s="1275">
        <f t="shared" si="37"/>
        <v>1.0571200158568002</v>
      </c>
      <c r="V86" s="1289">
        <f>K86/I86*100</f>
        <v>105.71199999999999</v>
      </c>
    </row>
    <row r="87" spans="1:22" s="1276" customFormat="1" ht="39.950000000000003" customHeight="1">
      <c r="A87" s="1269"/>
      <c r="B87" s="1269"/>
      <c r="C87" s="1269"/>
      <c r="D87" s="1269"/>
      <c r="E87" s="1269">
        <v>213</v>
      </c>
      <c r="F87" s="1270">
        <v>221213</v>
      </c>
      <c r="G87" s="1271" t="s">
        <v>511</v>
      </c>
      <c r="H87" s="1272" t="s">
        <v>443</v>
      </c>
      <c r="I87" s="1290">
        <v>4</v>
      </c>
      <c r="J87" s="1290">
        <v>8</v>
      </c>
      <c r="K87" s="1290">
        <v>8</v>
      </c>
      <c r="L87" s="1292">
        <f t="shared" si="35"/>
        <v>2</v>
      </c>
      <c r="M87" s="1274">
        <v>27500000</v>
      </c>
      <c r="N87" s="1274">
        <v>28507133.18</v>
      </c>
      <c r="O87" s="1274">
        <v>37036540.939999998</v>
      </c>
      <c r="P87" s="1274">
        <v>27500000</v>
      </c>
      <c r="Q87" s="1274">
        <v>36301722.869999997</v>
      </c>
      <c r="R87" s="1274">
        <v>36301722.870000012</v>
      </c>
      <c r="S87" s="1275">
        <f t="shared" si="36"/>
        <v>1.3200626498181818</v>
      </c>
      <c r="T87" s="1275">
        <f t="shared" si="37"/>
        <v>1.5150796064682757</v>
      </c>
      <c r="V87" s="1289">
        <f>K87/I87*100</f>
        <v>200</v>
      </c>
    </row>
    <row r="88" spans="1:22" s="1276" customFormat="1" ht="39.950000000000003" customHeight="1">
      <c r="A88" s="1269"/>
      <c r="B88" s="1269"/>
      <c r="C88" s="1269"/>
      <c r="D88" s="1269"/>
      <c r="E88" s="1269">
        <v>214</v>
      </c>
      <c r="F88" s="1270">
        <v>221214</v>
      </c>
      <c r="G88" s="1271" t="s">
        <v>512</v>
      </c>
      <c r="H88" s="1272" t="s">
        <v>443</v>
      </c>
      <c r="I88" s="1290">
        <v>0</v>
      </c>
      <c r="J88" s="1290">
        <v>1</v>
      </c>
      <c r="K88" s="1290">
        <v>1</v>
      </c>
      <c r="L88" s="1273" t="e">
        <f t="shared" si="35"/>
        <v>#DIV/0!</v>
      </c>
      <c r="M88" s="1274">
        <v>0</v>
      </c>
      <c r="N88" s="1274">
        <v>0</v>
      </c>
      <c r="O88" s="1274">
        <v>1713288.48</v>
      </c>
      <c r="P88" s="1274">
        <v>0</v>
      </c>
      <c r="Q88" s="1274">
        <v>1713288.43</v>
      </c>
      <c r="R88" s="1274">
        <v>1713288.43</v>
      </c>
      <c r="S88" s="1275" t="e">
        <f t="shared" si="36"/>
        <v>#DIV/0!</v>
      </c>
      <c r="T88" s="1275" t="e">
        <f t="shared" si="37"/>
        <v>#DIV/0!</v>
      </c>
      <c r="V88" s="1289" t="e">
        <f>K88/I88*100</f>
        <v>#DIV/0!</v>
      </c>
    </row>
    <row r="89" spans="1:22" s="708" customFormat="1" ht="39.950000000000003" customHeight="1">
      <c r="A89" s="757"/>
      <c r="B89" s="757"/>
      <c r="C89" s="757"/>
      <c r="D89" s="757"/>
      <c r="E89" s="757">
        <v>215</v>
      </c>
      <c r="F89" s="758">
        <v>221215</v>
      </c>
      <c r="G89" s="759" t="s">
        <v>513</v>
      </c>
      <c r="H89" s="760" t="s">
        <v>443</v>
      </c>
      <c r="I89" s="761">
        <v>17</v>
      </c>
      <c r="J89" s="761">
        <v>38</v>
      </c>
      <c r="K89" s="761">
        <v>38</v>
      </c>
      <c r="L89" s="762">
        <f t="shared" si="35"/>
        <v>2.2352941176470589</v>
      </c>
      <c r="M89" s="763">
        <v>10314708</v>
      </c>
      <c r="N89" s="763">
        <v>9873210.6799999997</v>
      </c>
      <c r="O89" s="763">
        <v>10693805.290000001</v>
      </c>
      <c r="P89" s="763">
        <v>10314708</v>
      </c>
      <c r="Q89" s="763">
        <v>10567019.119999999</v>
      </c>
      <c r="R89" s="763">
        <v>10567019.120000003</v>
      </c>
      <c r="S89" s="764">
        <f t="shared" si="36"/>
        <v>1.0244612954627508</v>
      </c>
      <c r="T89" s="764">
        <f t="shared" si="37"/>
        <v>2.1819214913701281</v>
      </c>
    </row>
    <row r="90" spans="1:22" s="708" customFormat="1" ht="39.950000000000003" customHeight="1">
      <c r="A90" s="527"/>
      <c r="B90" s="527"/>
      <c r="C90" s="527"/>
      <c r="D90" s="527"/>
      <c r="E90" s="527">
        <v>216</v>
      </c>
      <c r="F90" s="716">
        <v>221216</v>
      </c>
      <c r="G90" s="717" t="s">
        <v>514</v>
      </c>
      <c r="H90" s="718" t="s">
        <v>473</v>
      </c>
      <c r="I90" s="287">
        <v>1500</v>
      </c>
      <c r="J90" s="287">
        <v>4550</v>
      </c>
      <c r="K90" s="512">
        <v>4795.3900000000003</v>
      </c>
      <c r="L90" s="719">
        <f t="shared" si="35"/>
        <v>3.1969266666666667</v>
      </c>
      <c r="M90" s="720">
        <v>5492654</v>
      </c>
      <c r="N90" s="720">
        <v>5549389.6200000001</v>
      </c>
      <c r="O90" s="720">
        <v>7516842.9199999999</v>
      </c>
      <c r="P90" s="720">
        <v>5492654</v>
      </c>
      <c r="Q90" s="720">
        <v>7510823.0899999999</v>
      </c>
      <c r="R90" s="720">
        <v>7510823.0900000017</v>
      </c>
      <c r="S90" s="721">
        <f t="shared" si="36"/>
        <v>1.3674305882001669</v>
      </c>
      <c r="T90" s="721">
        <f t="shared" si="37"/>
        <v>2.3379078208821631</v>
      </c>
    </row>
    <row r="91" spans="1:22" s="708" customFormat="1" ht="39.950000000000003" customHeight="1">
      <c r="A91" s="527"/>
      <c r="B91" s="527"/>
      <c r="C91" s="527"/>
      <c r="D91" s="527"/>
      <c r="E91" s="527">
        <v>217</v>
      </c>
      <c r="F91" s="716">
        <v>221217</v>
      </c>
      <c r="G91" s="717" t="s">
        <v>515</v>
      </c>
      <c r="H91" s="718" t="s">
        <v>443</v>
      </c>
      <c r="I91" s="287">
        <v>12</v>
      </c>
      <c r="J91" s="287">
        <v>13</v>
      </c>
      <c r="K91" s="287">
        <v>13</v>
      </c>
      <c r="L91" s="719">
        <f t="shared" si="35"/>
        <v>1.0833333333333333</v>
      </c>
      <c r="M91" s="720">
        <v>9863973</v>
      </c>
      <c r="N91" s="720">
        <v>9761981.0399999991</v>
      </c>
      <c r="O91" s="720">
        <v>9382266.1500000004</v>
      </c>
      <c r="P91" s="720">
        <v>9863973</v>
      </c>
      <c r="Q91" s="720">
        <v>8126793.5800000001</v>
      </c>
      <c r="R91" s="720">
        <v>8126793.5799999982</v>
      </c>
      <c r="S91" s="721">
        <f t="shared" si="36"/>
        <v>0.82388643805087469</v>
      </c>
      <c r="T91" s="721">
        <f t="shared" si="37"/>
        <v>1.3149061366955501</v>
      </c>
    </row>
    <row r="92" spans="1:22" s="708" customFormat="1" ht="39.950000000000003" customHeight="1">
      <c r="A92" s="728"/>
      <c r="B92" s="728"/>
      <c r="C92" s="728"/>
      <c r="D92" s="728"/>
      <c r="E92" s="728">
        <v>218</v>
      </c>
      <c r="F92" s="716">
        <v>221218</v>
      </c>
      <c r="G92" s="717" t="s">
        <v>516</v>
      </c>
      <c r="H92" s="729" t="s">
        <v>473</v>
      </c>
      <c r="I92" s="512">
        <v>42000</v>
      </c>
      <c r="J92" s="512">
        <v>243865.87</v>
      </c>
      <c r="K92" s="512">
        <v>243865.87</v>
      </c>
      <c r="L92" s="719">
        <f t="shared" si="35"/>
        <v>5.8063302380952377</v>
      </c>
      <c r="M92" s="720">
        <v>230930601</v>
      </c>
      <c r="N92" s="720">
        <v>267695378.97</v>
      </c>
      <c r="O92" s="720">
        <v>281439733.18000001</v>
      </c>
      <c r="P92" s="720">
        <v>230930601</v>
      </c>
      <c r="Q92" s="720">
        <v>280004393.38</v>
      </c>
      <c r="R92" s="720">
        <v>280004393.38</v>
      </c>
      <c r="S92" s="721">
        <f t="shared" si="36"/>
        <v>1.212504502077661</v>
      </c>
      <c r="T92" s="721">
        <f t="shared" si="37"/>
        <v>4.7887081888322269</v>
      </c>
    </row>
    <row r="93" spans="1:22" s="708" customFormat="1" ht="39.950000000000003" customHeight="1">
      <c r="A93" s="527"/>
      <c r="B93" s="527"/>
      <c r="C93" s="728"/>
      <c r="D93" s="728"/>
      <c r="E93" s="728">
        <v>219</v>
      </c>
      <c r="F93" s="716">
        <v>221219</v>
      </c>
      <c r="G93" s="717" t="s">
        <v>517</v>
      </c>
      <c r="H93" s="729" t="s">
        <v>518</v>
      </c>
      <c r="I93" s="287">
        <v>362</v>
      </c>
      <c r="J93" s="287">
        <v>422</v>
      </c>
      <c r="K93" s="287">
        <v>422</v>
      </c>
      <c r="L93" s="719">
        <f t="shared" si="35"/>
        <v>1.1657458563535912</v>
      </c>
      <c r="M93" s="720">
        <v>166338217</v>
      </c>
      <c r="N93" s="720">
        <v>89975221.75</v>
      </c>
      <c r="O93" s="720">
        <v>45020690.480000004</v>
      </c>
      <c r="P93" s="720">
        <v>166338217</v>
      </c>
      <c r="Q93" s="720">
        <v>40961238.079999998</v>
      </c>
      <c r="R93" s="720">
        <v>40961238.079999991</v>
      </c>
      <c r="S93" s="721">
        <f t="shared" si="36"/>
        <v>0.24625271821928932</v>
      </c>
      <c r="T93" s="721">
        <f t="shared" si="37"/>
        <v>4.7339410699031896</v>
      </c>
    </row>
    <row r="94" spans="1:22" s="713" customFormat="1" ht="20.100000000000001" customHeight="1">
      <c r="A94" s="527"/>
      <c r="B94" s="709"/>
      <c r="C94" s="709"/>
      <c r="D94" s="712">
        <v>3</v>
      </c>
      <c r="E94" s="712"/>
      <c r="F94" s="730"/>
      <c r="G94" s="711" t="s">
        <v>476</v>
      </c>
      <c r="H94" s="731"/>
      <c r="I94" s="287"/>
      <c r="J94" s="732"/>
      <c r="K94" s="733"/>
      <c r="M94" s="714">
        <f t="shared" ref="M94:R94" si="38">M95+M96</f>
        <v>19180358</v>
      </c>
      <c r="N94" s="714">
        <f t="shared" si="38"/>
        <v>33941272.950000003</v>
      </c>
      <c r="O94" s="714">
        <f t="shared" si="38"/>
        <v>32959056.859999999</v>
      </c>
      <c r="P94" s="714">
        <f t="shared" si="38"/>
        <v>19180358</v>
      </c>
      <c r="Q94" s="714">
        <f t="shared" si="38"/>
        <v>29943941.109999999</v>
      </c>
      <c r="R94" s="714">
        <f t="shared" si="38"/>
        <v>29943941.109999999</v>
      </c>
      <c r="S94" s="715"/>
      <c r="T94" s="715"/>
    </row>
    <row r="95" spans="1:22" s="708" customFormat="1" ht="29.25" customHeight="1">
      <c r="A95" s="527"/>
      <c r="B95" s="527"/>
      <c r="C95" s="527"/>
      <c r="D95" s="527"/>
      <c r="E95" s="728">
        <v>221</v>
      </c>
      <c r="F95" s="734">
        <v>223221</v>
      </c>
      <c r="G95" s="735" t="s">
        <v>519</v>
      </c>
      <c r="H95" s="718" t="s">
        <v>502</v>
      </c>
      <c r="I95" s="287">
        <v>1300</v>
      </c>
      <c r="J95" s="287">
        <v>1300</v>
      </c>
      <c r="K95" s="287">
        <v>1363</v>
      </c>
      <c r="L95" s="719">
        <f>K95/I95</f>
        <v>1.0484615384615386</v>
      </c>
      <c r="M95" s="720">
        <v>5000000</v>
      </c>
      <c r="N95" s="720">
        <v>9651397.2100000009</v>
      </c>
      <c r="O95" s="720">
        <v>8866635.9000000004</v>
      </c>
      <c r="P95" s="720">
        <v>5000000</v>
      </c>
      <c r="Q95" s="720">
        <v>7943583.9299999997</v>
      </c>
      <c r="R95" s="720">
        <v>7943583.9299999997</v>
      </c>
      <c r="S95" s="721">
        <f>Q95/M95</f>
        <v>1.588716786</v>
      </c>
      <c r="T95" s="721">
        <f>L95/S95</f>
        <v>0.65994238098365421</v>
      </c>
    </row>
    <row r="96" spans="1:22" s="708" customFormat="1" ht="39.950000000000003" customHeight="1">
      <c r="A96" s="527"/>
      <c r="B96" s="527"/>
      <c r="C96" s="527"/>
      <c r="D96" s="527"/>
      <c r="E96" s="527">
        <v>222</v>
      </c>
      <c r="F96" s="716">
        <v>223222</v>
      </c>
      <c r="G96" s="735" t="s">
        <v>520</v>
      </c>
      <c r="H96" s="718" t="s">
        <v>502</v>
      </c>
      <c r="I96" s="287">
        <v>17600</v>
      </c>
      <c r="J96" s="287">
        <v>195027</v>
      </c>
      <c r="K96" s="287">
        <v>195027</v>
      </c>
      <c r="L96" s="719">
        <f>K96/I96</f>
        <v>11.081079545454546</v>
      </c>
      <c r="M96" s="720">
        <v>14180358</v>
      </c>
      <c r="N96" s="720">
        <v>24289875.740000002</v>
      </c>
      <c r="O96" s="720">
        <v>24092420.960000001</v>
      </c>
      <c r="P96" s="720">
        <v>14180358</v>
      </c>
      <c r="Q96" s="720">
        <v>22000357.18</v>
      </c>
      <c r="R96" s="720">
        <v>22000357.18</v>
      </c>
      <c r="S96" s="721">
        <f>Q96/M96</f>
        <v>1.5514669784782584</v>
      </c>
      <c r="T96" s="721">
        <f>L96/S96</f>
        <v>7.1423238129910551</v>
      </c>
    </row>
    <row r="97" spans="1:20" s="713" customFormat="1" ht="20.100000000000001" customHeight="1">
      <c r="A97" s="527"/>
      <c r="B97" s="709"/>
      <c r="C97" s="709"/>
      <c r="D97" s="709">
        <v>4</v>
      </c>
      <c r="E97" s="709"/>
      <c r="F97" s="710"/>
      <c r="G97" s="736" t="s">
        <v>521</v>
      </c>
      <c r="H97" s="549"/>
      <c r="I97" s="287"/>
      <c r="J97" s="722"/>
      <c r="K97" s="737"/>
      <c r="M97" s="714">
        <f t="shared" ref="M97:R97" si="39">M98</f>
        <v>7785788</v>
      </c>
      <c r="N97" s="714">
        <f t="shared" si="39"/>
        <v>35651538.019999996</v>
      </c>
      <c r="O97" s="714">
        <f t="shared" si="39"/>
        <v>37590906.649999999</v>
      </c>
      <c r="P97" s="714">
        <f t="shared" si="39"/>
        <v>7785788</v>
      </c>
      <c r="Q97" s="714">
        <f t="shared" si="39"/>
        <v>36362497.549999997</v>
      </c>
      <c r="R97" s="714">
        <f t="shared" si="39"/>
        <v>36362497.549999997</v>
      </c>
      <c r="S97" s="715"/>
      <c r="T97" s="715"/>
    </row>
    <row r="98" spans="1:20" s="708" customFormat="1" ht="20.100000000000001" customHeight="1">
      <c r="A98" s="527"/>
      <c r="B98" s="527"/>
      <c r="C98" s="527"/>
      <c r="D98" s="527"/>
      <c r="E98" s="527">
        <v>223</v>
      </c>
      <c r="F98" s="716">
        <v>224223</v>
      </c>
      <c r="G98" s="717" t="s">
        <v>521</v>
      </c>
      <c r="H98" s="729" t="s">
        <v>522</v>
      </c>
      <c r="I98" s="287">
        <v>12000</v>
      </c>
      <c r="J98" s="287">
        <v>13163</v>
      </c>
      <c r="K98" s="287">
        <v>13163</v>
      </c>
      <c r="L98" s="719">
        <f>K98/I98</f>
        <v>1.0969166666666668</v>
      </c>
      <c r="M98" s="720">
        <v>7785788</v>
      </c>
      <c r="N98" s="720">
        <v>35651538.019999996</v>
      </c>
      <c r="O98" s="720">
        <v>37590906.649999999</v>
      </c>
      <c r="P98" s="720">
        <v>7785788</v>
      </c>
      <c r="Q98" s="720">
        <v>36362497.549999997</v>
      </c>
      <c r="R98" s="720">
        <v>36362497.549999997</v>
      </c>
      <c r="S98" s="721">
        <f>Q98/M98</f>
        <v>4.6703683108247995</v>
      </c>
      <c r="T98" s="721">
        <f>L98/S98</f>
        <v>0.23486727248561437</v>
      </c>
    </row>
    <row r="99" spans="1:20" s="713" customFormat="1" ht="20.100000000000001" customHeight="1">
      <c r="A99" s="527"/>
      <c r="B99" s="709"/>
      <c r="C99" s="709"/>
      <c r="D99" s="709">
        <v>5</v>
      </c>
      <c r="E99" s="709"/>
      <c r="F99" s="710"/>
      <c r="G99" s="711" t="s">
        <v>523</v>
      </c>
      <c r="H99" s="738"/>
      <c r="I99" s="287"/>
      <c r="J99" s="722"/>
      <c r="K99" s="733"/>
      <c r="M99" s="714">
        <f t="shared" ref="M99:R99" si="40">M100</f>
        <v>236083456</v>
      </c>
      <c r="N99" s="714">
        <f t="shared" si="40"/>
        <v>240498917.42000005</v>
      </c>
      <c r="O99" s="714">
        <f t="shared" si="40"/>
        <v>241604665.83000001</v>
      </c>
      <c r="P99" s="714">
        <f t="shared" si="40"/>
        <v>236083456</v>
      </c>
      <c r="Q99" s="714">
        <f t="shared" si="40"/>
        <v>240202097.64000005</v>
      </c>
      <c r="R99" s="714">
        <f t="shared" si="40"/>
        <v>240052171.85000008</v>
      </c>
      <c r="S99" s="715"/>
      <c r="T99" s="715"/>
    </row>
    <row r="100" spans="1:20" s="708" customFormat="1" ht="36">
      <c r="A100" s="527"/>
      <c r="B100" s="527"/>
      <c r="C100" s="527"/>
      <c r="D100" s="527"/>
      <c r="E100" s="527">
        <v>224</v>
      </c>
      <c r="F100" s="716">
        <v>225224</v>
      </c>
      <c r="G100" s="717" t="s">
        <v>524</v>
      </c>
      <c r="H100" s="729" t="s">
        <v>486</v>
      </c>
      <c r="I100" s="287">
        <v>100</v>
      </c>
      <c r="J100" s="287">
        <v>84</v>
      </c>
      <c r="K100" s="287">
        <v>84</v>
      </c>
      <c r="L100" s="719">
        <f>K100/I100</f>
        <v>0.84</v>
      </c>
      <c r="M100" s="720">
        <v>236083456</v>
      </c>
      <c r="N100" s="720">
        <v>240498917.42000005</v>
      </c>
      <c r="O100" s="720">
        <v>241604665.83000001</v>
      </c>
      <c r="P100" s="720">
        <v>236083456</v>
      </c>
      <c r="Q100" s="720">
        <v>240202097.64000005</v>
      </c>
      <c r="R100" s="720">
        <v>240052171.85000008</v>
      </c>
      <c r="S100" s="721">
        <f>Q100/M100</f>
        <v>1.0174457020825722</v>
      </c>
      <c r="T100" s="721">
        <f>L100/S100</f>
        <v>0.82559688274335896</v>
      </c>
    </row>
    <row r="101" spans="1:20" s="713" customFormat="1" ht="20.100000000000001" customHeight="1">
      <c r="A101" s="527"/>
      <c r="B101" s="709"/>
      <c r="C101" s="709"/>
      <c r="D101" s="709">
        <v>6</v>
      </c>
      <c r="E101" s="709"/>
      <c r="F101" s="710"/>
      <c r="G101" s="711" t="s">
        <v>431</v>
      </c>
      <c r="H101" s="738"/>
      <c r="I101" s="287"/>
      <c r="J101" s="722"/>
      <c r="K101" s="740"/>
      <c r="M101" s="714">
        <f t="shared" ref="M101:R101" si="41">M102</f>
        <v>1378823</v>
      </c>
      <c r="N101" s="714">
        <f t="shared" si="41"/>
        <v>1565000.83</v>
      </c>
      <c r="O101" s="714">
        <f t="shared" si="41"/>
        <v>2015387.6500000001</v>
      </c>
      <c r="P101" s="714">
        <f t="shared" si="41"/>
        <v>1378823</v>
      </c>
      <c r="Q101" s="714">
        <f t="shared" si="41"/>
        <v>2015148.9500000002</v>
      </c>
      <c r="R101" s="714">
        <f t="shared" si="41"/>
        <v>1024663.4</v>
      </c>
      <c r="S101" s="715"/>
      <c r="T101" s="715"/>
    </row>
    <row r="102" spans="1:20" s="708" customFormat="1" ht="20.100000000000001" customHeight="1">
      <c r="A102" s="527"/>
      <c r="B102" s="527"/>
      <c r="C102" s="527"/>
      <c r="D102" s="527"/>
      <c r="E102" s="527">
        <v>225</v>
      </c>
      <c r="F102" s="716">
        <v>226225</v>
      </c>
      <c r="G102" s="717" t="s">
        <v>525</v>
      </c>
      <c r="H102" s="729" t="s">
        <v>433</v>
      </c>
      <c r="I102" s="287">
        <v>2400</v>
      </c>
      <c r="J102" s="287">
        <v>2400</v>
      </c>
      <c r="K102" s="287">
        <v>2919</v>
      </c>
      <c r="L102" s="719">
        <f>K102/I102</f>
        <v>1.2162500000000001</v>
      </c>
      <c r="M102" s="720">
        <v>1378823</v>
      </c>
      <c r="N102" s="720">
        <v>1565000.83</v>
      </c>
      <c r="O102" s="720">
        <v>2015387.6500000001</v>
      </c>
      <c r="P102" s="720">
        <v>1378823</v>
      </c>
      <c r="Q102" s="720">
        <v>2015148.9500000002</v>
      </c>
      <c r="R102" s="720">
        <v>1024663.4</v>
      </c>
      <c r="S102" s="721">
        <f>Q102/M102</f>
        <v>1.4614993730159711</v>
      </c>
      <c r="T102" s="721">
        <f>L102/S102</f>
        <v>0.83219330945734793</v>
      </c>
    </row>
    <row r="103" spans="1:20" s="713" customFormat="1" ht="30" customHeight="1">
      <c r="A103" s="527">
        <v>5</v>
      </c>
      <c r="B103" s="709"/>
      <c r="C103" s="709"/>
      <c r="D103" s="709"/>
      <c r="E103" s="709"/>
      <c r="F103" s="710"/>
      <c r="G103" s="711" t="s">
        <v>526</v>
      </c>
      <c r="H103" s="738"/>
      <c r="I103" s="287"/>
      <c r="J103" s="722"/>
      <c r="K103" s="740"/>
      <c r="M103" s="720">
        <f t="shared" ref="M103:R103" si="42">M104</f>
        <v>847916309</v>
      </c>
      <c r="N103" s="720">
        <f t="shared" si="42"/>
        <v>786902293.47999978</v>
      </c>
      <c r="O103" s="720">
        <f t="shared" si="42"/>
        <v>744863938.26000011</v>
      </c>
      <c r="P103" s="720">
        <f t="shared" si="42"/>
        <v>847916309</v>
      </c>
      <c r="Q103" s="720">
        <f t="shared" si="42"/>
        <v>744788825.16999972</v>
      </c>
      <c r="R103" s="720">
        <f t="shared" si="42"/>
        <v>720268726.69999969</v>
      </c>
      <c r="S103" s="715"/>
      <c r="T103" s="715"/>
    </row>
    <row r="104" spans="1:20" s="713" customFormat="1" ht="20.100000000000001" customHeight="1">
      <c r="A104" s="527"/>
      <c r="B104" s="709">
        <v>1</v>
      </c>
      <c r="C104" s="709"/>
      <c r="D104" s="709"/>
      <c r="E104" s="709"/>
      <c r="F104" s="710"/>
      <c r="G104" s="711" t="s">
        <v>165</v>
      </c>
      <c r="H104" s="738"/>
      <c r="I104" s="288"/>
      <c r="J104" s="722"/>
      <c r="K104" s="739"/>
      <c r="M104" s="714">
        <f t="shared" ref="M104:R104" si="43">M105+M108</f>
        <v>847916309</v>
      </c>
      <c r="N104" s="714">
        <f t="shared" si="43"/>
        <v>786902293.47999978</v>
      </c>
      <c r="O104" s="714">
        <f t="shared" si="43"/>
        <v>744863938.26000011</v>
      </c>
      <c r="P104" s="714">
        <f t="shared" si="43"/>
        <v>847916309</v>
      </c>
      <c r="Q104" s="714">
        <f t="shared" si="43"/>
        <v>744788825.16999972</v>
      </c>
      <c r="R104" s="714">
        <f t="shared" si="43"/>
        <v>720268726.69999969</v>
      </c>
      <c r="S104" s="715"/>
      <c r="T104" s="715"/>
    </row>
    <row r="105" spans="1:20" s="713" customFormat="1" ht="20.100000000000001" customHeight="1">
      <c r="A105" s="527"/>
      <c r="B105" s="709"/>
      <c r="C105" s="709">
        <v>3</v>
      </c>
      <c r="D105" s="709"/>
      <c r="E105" s="709"/>
      <c r="F105" s="710"/>
      <c r="G105" s="711" t="s">
        <v>491</v>
      </c>
      <c r="H105" s="738"/>
      <c r="I105" s="288"/>
      <c r="J105" s="722"/>
      <c r="K105" s="739"/>
      <c r="M105" s="714">
        <f>M106</f>
        <v>35493661</v>
      </c>
      <c r="N105" s="714">
        <f t="shared" ref="N105:R106" si="44">N106</f>
        <v>15603887.619999999</v>
      </c>
      <c r="O105" s="714">
        <f t="shared" si="44"/>
        <v>15821163.780000001</v>
      </c>
      <c r="P105" s="714">
        <f t="shared" si="44"/>
        <v>35493661</v>
      </c>
      <c r="Q105" s="714">
        <f t="shared" si="44"/>
        <v>15603887.619999999</v>
      </c>
      <c r="R105" s="714">
        <f t="shared" si="44"/>
        <v>15603887.619999999</v>
      </c>
      <c r="S105" s="715"/>
      <c r="T105" s="715"/>
    </row>
    <row r="106" spans="1:20" s="713" customFormat="1" ht="20.100000000000001" customHeight="1">
      <c r="A106" s="527"/>
      <c r="B106" s="709"/>
      <c r="C106" s="709"/>
      <c r="D106" s="709">
        <v>1</v>
      </c>
      <c r="E106" s="709"/>
      <c r="F106" s="710"/>
      <c r="G106" s="711" t="s">
        <v>527</v>
      </c>
      <c r="H106" s="738"/>
      <c r="I106" s="288"/>
      <c r="J106" s="722"/>
      <c r="K106" s="739"/>
      <c r="M106" s="714">
        <f>M107</f>
        <v>35493661</v>
      </c>
      <c r="N106" s="714">
        <f t="shared" si="44"/>
        <v>15603887.619999999</v>
      </c>
      <c r="O106" s="714">
        <f t="shared" si="44"/>
        <v>15821163.780000001</v>
      </c>
      <c r="P106" s="714">
        <f t="shared" si="44"/>
        <v>35493661</v>
      </c>
      <c r="Q106" s="714">
        <f t="shared" si="44"/>
        <v>15603887.619999999</v>
      </c>
      <c r="R106" s="714">
        <f t="shared" si="44"/>
        <v>15603887.619999999</v>
      </c>
      <c r="S106" s="715"/>
      <c r="T106" s="715"/>
    </row>
    <row r="107" spans="1:20" s="708" customFormat="1" ht="20.100000000000001" customHeight="1">
      <c r="A107" s="527"/>
      <c r="B107" s="527"/>
      <c r="C107" s="527"/>
      <c r="D107" s="527"/>
      <c r="E107" s="527">
        <v>204</v>
      </c>
      <c r="F107" s="716">
        <v>131204</v>
      </c>
      <c r="G107" s="717" t="s">
        <v>528</v>
      </c>
      <c r="H107" s="729" t="s">
        <v>433</v>
      </c>
      <c r="I107" s="288">
        <v>9</v>
      </c>
      <c r="J107" s="288">
        <v>9</v>
      </c>
      <c r="K107" s="288">
        <v>9</v>
      </c>
      <c r="L107" s="756">
        <f>K107/I107</f>
        <v>1</v>
      </c>
      <c r="M107" s="720">
        <v>35493661</v>
      </c>
      <c r="N107" s="720">
        <v>15603887.619999999</v>
      </c>
      <c r="O107" s="720">
        <v>15821163.780000001</v>
      </c>
      <c r="P107" s="720">
        <v>35493661</v>
      </c>
      <c r="Q107" s="720">
        <v>15603887.619999999</v>
      </c>
      <c r="R107" s="720">
        <v>15603887.619999999</v>
      </c>
      <c r="S107" s="721">
        <f>Q107/M107</f>
        <v>0.43962463100101168</v>
      </c>
      <c r="T107" s="721">
        <f>L107/S107</f>
        <v>2.2746678176858084</v>
      </c>
    </row>
    <row r="108" spans="1:20" s="713" customFormat="1" ht="20.100000000000001" customHeight="1">
      <c r="A108" s="527"/>
      <c r="B108" s="709"/>
      <c r="C108" s="709">
        <v>8</v>
      </c>
      <c r="D108" s="709"/>
      <c r="E108" s="709"/>
      <c r="F108" s="710"/>
      <c r="G108" s="711" t="s">
        <v>168</v>
      </c>
      <c r="H108" s="738"/>
      <c r="I108" s="287"/>
      <c r="J108" s="722"/>
      <c r="K108" s="740"/>
      <c r="M108" s="714">
        <f t="shared" ref="M108:R108" si="45">M109</f>
        <v>812422648</v>
      </c>
      <c r="N108" s="714">
        <f t="shared" si="45"/>
        <v>771298405.85999978</v>
      </c>
      <c r="O108" s="714">
        <f t="shared" si="45"/>
        <v>729042774.48000014</v>
      </c>
      <c r="P108" s="714">
        <f t="shared" si="45"/>
        <v>812422648</v>
      </c>
      <c r="Q108" s="714">
        <f t="shared" si="45"/>
        <v>729184937.54999971</v>
      </c>
      <c r="R108" s="714">
        <f t="shared" si="45"/>
        <v>704664839.07999969</v>
      </c>
      <c r="S108" s="715"/>
      <c r="T108" s="715"/>
    </row>
    <row r="109" spans="1:20" s="713" customFormat="1" ht="20.100000000000001" customHeight="1">
      <c r="A109" s="527"/>
      <c r="B109" s="709"/>
      <c r="C109" s="709"/>
      <c r="D109" s="709">
        <v>5</v>
      </c>
      <c r="E109" s="709"/>
      <c r="F109" s="710"/>
      <c r="G109" s="711" t="s">
        <v>529</v>
      </c>
      <c r="H109" s="738"/>
      <c r="I109" s="288"/>
      <c r="J109" s="722"/>
      <c r="K109" s="741"/>
      <c r="M109" s="714">
        <f t="shared" ref="M109:R109" si="46">M110+M111</f>
        <v>812422648</v>
      </c>
      <c r="N109" s="714">
        <f t="shared" si="46"/>
        <v>771298405.85999978</v>
      </c>
      <c r="O109" s="714">
        <f t="shared" si="46"/>
        <v>729042774.48000014</v>
      </c>
      <c r="P109" s="714">
        <f t="shared" si="46"/>
        <v>812422648</v>
      </c>
      <c r="Q109" s="714">
        <f t="shared" si="46"/>
        <v>729184937.54999971</v>
      </c>
      <c r="R109" s="714">
        <f t="shared" si="46"/>
        <v>704664839.07999969</v>
      </c>
      <c r="S109" s="715"/>
      <c r="T109" s="715"/>
    </row>
    <row r="110" spans="1:20" s="708" customFormat="1" ht="20.100000000000001" customHeight="1">
      <c r="A110" s="527"/>
      <c r="B110" s="527"/>
      <c r="C110" s="527"/>
      <c r="D110" s="527"/>
      <c r="E110" s="527">
        <v>201</v>
      </c>
      <c r="F110" s="716">
        <v>185201</v>
      </c>
      <c r="G110" s="717" t="s">
        <v>530</v>
      </c>
      <c r="H110" s="729" t="s">
        <v>531</v>
      </c>
      <c r="I110" s="288">
        <v>10</v>
      </c>
      <c r="J110" s="288">
        <v>10</v>
      </c>
      <c r="K110" s="288">
        <v>10</v>
      </c>
      <c r="L110" s="719">
        <f>K110/I110</f>
        <v>1</v>
      </c>
      <c r="M110" s="720">
        <v>810922648</v>
      </c>
      <c r="N110" s="720">
        <v>770183345.85999978</v>
      </c>
      <c r="O110" s="720">
        <v>727485224.84000015</v>
      </c>
      <c r="P110" s="720">
        <v>810922648</v>
      </c>
      <c r="Q110" s="720">
        <v>728069877.54999971</v>
      </c>
      <c r="R110" s="720">
        <v>703549779.07999969</v>
      </c>
      <c r="S110" s="721">
        <f>Q110/M110</f>
        <v>0.89782900914860098</v>
      </c>
      <c r="T110" s="721">
        <f>L110/S110</f>
        <v>1.1137978276601759</v>
      </c>
    </row>
    <row r="111" spans="1:20" s="708" customFormat="1" ht="30" customHeight="1">
      <c r="A111" s="527"/>
      <c r="B111" s="527"/>
      <c r="C111" s="527"/>
      <c r="D111" s="527"/>
      <c r="E111" s="527">
        <v>203</v>
      </c>
      <c r="F111" s="716">
        <v>185203</v>
      </c>
      <c r="G111" s="717" t="s">
        <v>532</v>
      </c>
      <c r="H111" s="729" t="s">
        <v>533</v>
      </c>
      <c r="I111" s="287">
        <v>30</v>
      </c>
      <c r="J111" s="287">
        <v>30</v>
      </c>
      <c r="K111" s="287">
        <v>35</v>
      </c>
      <c r="L111" s="719">
        <f>K111/I111</f>
        <v>1.1666666666666667</v>
      </c>
      <c r="M111" s="720">
        <v>1500000</v>
      </c>
      <c r="N111" s="720">
        <v>1115060</v>
      </c>
      <c r="O111" s="720">
        <v>1557549.6400000001</v>
      </c>
      <c r="P111" s="720">
        <v>1500000</v>
      </c>
      <c r="Q111" s="720">
        <v>1115060</v>
      </c>
      <c r="R111" s="720">
        <v>1115060</v>
      </c>
      <c r="S111" s="721">
        <f>Q111/M111</f>
        <v>0.74337333333333333</v>
      </c>
      <c r="T111" s="721">
        <f>L111/S111</f>
        <v>1.569422273240902</v>
      </c>
    </row>
    <row r="112" spans="1:20" s="742" customFormat="1" ht="15" customHeight="1">
      <c r="A112" s="709"/>
      <c r="B112" s="709"/>
      <c r="C112" s="709"/>
      <c r="D112" s="709"/>
      <c r="E112" s="709"/>
      <c r="F112" s="709"/>
      <c r="G112" s="709"/>
      <c r="H112" s="731"/>
      <c r="I112" s="740"/>
      <c r="J112" s="740"/>
      <c r="K112" s="740"/>
      <c r="M112" s="720"/>
      <c r="N112" s="743"/>
      <c r="O112" s="743"/>
      <c r="P112" s="743"/>
      <c r="Q112" s="744"/>
      <c r="R112" s="727"/>
      <c r="S112" s="709"/>
      <c r="T112" s="709"/>
    </row>
    <row r="113" spans="1:20" s="742" customFormat="1" ht="15" customHeight="1">
      <c r="A113" s="709"/>
      <c r="B113" s="709"/>
      <c r="C113" s="709"/>
      <c r="D113" s="709"/>
      <c r="E113" s="709"/>
      <c r="F113" s="709"/>
      <c r="G113" s="527" t="s">
        <v>319</v>
      </c>
      <c r="H113" s="709"/>
      <c r="I113" s="528"/>
      <c r="J113" s="528"/>
      <c r="K113" s="528"/>
      <c r="M113" s="720">
        <f t="shared" ref="M113:R113" si="47">M6+M39+M47+M67+M103</f>
        <v>2442653210</v>
      </c>
      <c r="N113" s="720">
        <f t="shared" si="47"/>
        <v>2397399876</v>
      </c>
      <c r="O113" s="720">
        <f t="shared" si="47"/>
        <v>2381561081.9100003</v>
      </c>
      <c r="P113" s="720">
        <f t="shared" si="47"/>
        <v>2442653210</v>
      </c>
      <c r="Q113" s="720">
        <f t="shared" si="47"/>
        <v>2341453598.0199995</v>
      </c>
      <c r="R113" s="720">
        <f t="shared" si="47"/>
        <v>2264457451.4400001</v>
      </c>
      <c r="S113" s="709"/>
      <c r="T113" s="709"/>
    </row>
    <row r="114" spans="1:20" s="746" customFormat="1" ht="12">
      <c r="A114" s="745"/>
      <c r="B114" s="745"/>
      <c r="C114" s="745"/>
      <c r="D114" s="745"/>
      <c r="E114" s="745"/>
      <c r="F114" s="745"/>
      <c r="G114" s="745"/>
      <c r="H114" s="745"/>
      <c r="I114" s="745"/>
      <c r="J114" s="689"/>
      <c r="K114" s="689"/>
      <c r="L114" s="745"/>
      <c r="M114" s="689"/>
      <c r="N114" s="689"/>
      <c r="O114" s="689"/>
      <c r="P114" s="689"/>
      <c r="Q114" s="690"/>
      <c r="R114" s="690"/>
      <c r="S114" s="745"/>
      <c r="T114" s="745"/>
    </row>
    <row r="115" spans="1:20" s="746" customFormat="1" ht="50.1" customHeight="1">
      <c r="A115" s="1463" t="s">
        <v>1446</v>
      </c>
      <c r="B115" s="1463"/>
      <c r="C115" s="1463"/>
      <c r="D115" s="1463"/>
      <c r="E115" s="1463"/>
      <c r="F115" s="1463"/>
      <c r="G115" s="1463"/>
      <c r="H115" s="1463"/>
      <c r="I115" s="1463"/>
      <c r="J115" s="1463"/>
      <c r="K115" s="1463"/>
      <c r="L115" s="1463"/>
      <c r="M115" s="1463"/>
      <c r="N115" s="1463"/>
      <c r="O115" s="1463"/>
      <c r="P115" s="1463"/>
      <c r="Q115" s="1463"/>
      <c r="R115" s="1463"/>
      <c r="S115" s="1463"/>
      <c r="T115" s="1463"/>
    </row>
    <row r="116" spans="1:20" s="747" customFormat="1" ht="50.1" customHeight="1">
      <c r="A116" s="1463" t="s">
        <v>1447</v>
      </c>
      <c r="B116" s="1463"/>
      <c r="C116" s="1463"/>
      <c r="D116" s="1463"/>
      <c r="E116" s="1463"/>
      <c r="F116" s="1463"/>
      <c r="G116" s="1463"/>
      <c r="H116" s="1463"/>
      <c r="I116" s="1463"/>
      <c r="J116" s="1463"/>
      <c r="K116" s="1463"/>
      <c r="L116" s="1463"/>
      <c r="M116" s="1463"/>
      <c r="N116" s="1463"/>
      <c r="O116" s="1463"/>
      <c r="P116" s="1463"/>
      <c r="Q116" s="1463"/>
      <c r="R116" s="1463"/>
      <c r="S116" s="1463"/>
      <c r="T116" s="1463"/>
    </row>
    <row r="117" spans="1:20" s="754" customFormat="1" ht="50.1" customHeight="1">
      <c r="A117" s="1463" t="s">
        <v>1448</v>
      </c>
      <c r="B117" s="1463"/>
      <c r="C117" s="1463"/>
      <c r="D117" s="1463"/>
      <c r="E117" s="1463"/>
      <c r="F117" s="1463"/>
      <c r="G117" s="1463"/>
      <c r="H117" s="1463"/>
      <c r="I117" s="1463"/>
      <c r="J117" s="1463"/>
      <c r="K117" s="1463"/>
      <c r="L117" s="1463"/>
      <c r="M117" s="1463"/>
      <c r="N117" s="1463"/>
      <c r="O117" s="1463"/>
      <c r="P117" s="1463"/>
      <c r="Q117" s="1463"/>
      <c r="R117" s="1463"/>
      <c r="S117" s="1463"/>
      <c r="T117" s="1463"/>
    </row>
    <row r="118" spans="1:20" s="747" customFormat="1" ht="12">
      <c r="A118" s="746"/>
      <c r="B118" s="746"/>
      <c r="C118" s="746"/>
      <c r="D118" s="746"/>
      <c r="E118" s="746"/>
      <c r="F118" s="746"/>
      <c r="G118" s="746"/>
      <c r="H118" s="746"/>
      <c r="I118" s="746"/>
      <c r="J118" s="746"/>
      <c r="K118" s="746"/>
      <c r="L118" s="746"/>
      <c r="M118" s="746"/>
      <c r="N118" s="746"/>
      <c r="O118" s="746"/>
      <c r="P118" s="746"/>
      <c r="Q118" s="746"/>
      <c r="R118" s="746"/>
      <c r="S118" s="746"/>
      <c r="T118" s="746"/>
    </row>
    <row r="119" spans="1:20">
      <c r="A119" s="747"/>
      <c r="B119" s="747"/>
      <c r="C119" s="747"/>
      <c r="D119" s="747"/>
      <c r="E119" s="747"/>
      <c r="F119" s="747"/>
      <c r="G119" s="747"/>
      <c r="H119" s="747"/>
      <c r="I119" s="747"/>
      <c r="J119" s="747"/>
      <c r="K119" s="747"/>
      <c r="L119" s="747"/>
      <c r="M119" s="747"/>
      <c r="N119" s="747"/>
      <c r="O119" s="747"/>
      <c r="P119" s="747"/>
      <c r="Q119" s="747"/>
      <c r="R119" s="747"/>
      <c r="S119" s="747"/>
      <c r="T119" s="747"/>
    </row>
    <row r="120" spans="1:20" ht="39.950000000000003" customHeight="1">
      <c r="A120" s="748"/>
      <c r="B120" s="748"/>
      <c r="C120" s="749" t="s">
        <v>22</v>
      </c>
      <c r="D120" s="750"/>
      <c r="E120" s="751"/>
      <c r="F120" s="1462"/>
      <c r="G120" s="1462"/>
      <c r="H120" s="1462"/>
      <c r="I120" s="1462"/>
      <c r="J120" s="748"/>
      <c r="K120" s="748"/>
      <c r="L120" s="748"/>
      <c r="M120" s="748"/>
      <c r="N120" s="751" t="s">
        <v>23</v>
      </c>
      <c r="O120" s="752" t="s">
        <v>1272</v>
      </c>
      <c r="P120" s="753"/>
      <c r="Q120" s="748"/>
      <c r="R120" s="748"/>
      <c r="S120" s="752"/>
      <c r="T120" s="748"/>
    </row>
    <row r="121" spans="1:20" ht="39.950000000000003" customHeight="1">
      <c r="A121" s="754"/>
      <c r="B121" s="754"/>
      <c r="C121" s="754"/>
      <c r="D121" s="755"/>
      <c r="E121" s="1300" t="s">
        <v>1246</v>
      </c>
      <c r="F121" s="1300"/>
      <c r="G121" s="1300"/>
      <c r="H121" s="1300"/>
      <c r="I121" s="1300"/>
      <c r="J121" s="754"/>
      <c r="K121" s="754"/>
      <c r="L121" s="754"/>
      <c r="M121" s="754"/>
      <c r="N121" s="754"/>
      <c r="O121" s="1300" t="s">
        <v>1214</v>
      </c>
      <c r="P121" s="1300"/>
      <c r="Q121" s="1300"/>
      <c r="R121" s="584"/>
      <c r="S121" s="584"/>
      <c r="T121" s="754"/>
    </row>
    <row r="122" spans="1:20">
      <c r="A122" s="747"/>
      <c r="B122" s="747"/>
      <c r="C122" s="747"/>
      <c r="D122" s="747"/>
      <c r="E122" s="747"/>
      <c r="F122" s="747"/>
      <c r="G122" s="747"/>
      <c r="H122" s="747"/>
      <c r="I122" s="747"/>
      <c r="J122" s="747"/>
      <c r="K122" s="747"/>
      <c r="L122" s="747"/>
      <c r="M122" s="747"/>
      <c r="N122" s="747"/>
      <c r="O122" s="747"/>
      <c r="P122" s="747"/>
      <c r="Q122" s="747"/>
      <c r="R122" s="747"/>
      <c r="S122" s="747"/>
      <c r="T122" s="747"/>
    </row>
  </sheetData>
  <mergeCells count="20">
    <mergeCell ref="O121:Q121"/>
    <mergeCell ref="F120:I120"/>
    <mergeCell ref="E121:I121"/>
    <mergeCell ref="A115:T115"/>
    <mergeCell ref="A116:T116"/>
    <mergeCell ref="A117:T117"/>
    <mergeCell ref="A1:T1"/>
    <mergeCell ref="D3:D5"/>
    <mergeCell ref="A3:A5"/>
    <mergeCell ref="C3:C5"/>
    <mergeCell ref="B3:B5"/>
    <mergeCell ref="E3:E5"/>
    <mergeCell ref="F3:F5"/>
    <mergeCell ref="G3:G5"/>
    <mergeCell ref="M4:S4"/>
    <mergeCell ref="I3:T3"/>
    <mergeCell ref="I4:L4"/>
    <mergeCell ref="A2:M2"/>
    <mergeCell ref="T4:T5"/>
    <mergeCell ref="H3:H5"/>
  </mergeCells>
  <phoneticPr fontId="0" type="noConversion"/>
  <printOptions horizontalCentered="1"/>
  <pageMargins left="0.23622047244094491" right="0.23622047244094491" top="1.3385826771653544" bottom="0.74803149606299213" header="0.31496062992125984" footer="0.31496062992125984"/>
  <pageSetup scale="47" fitToHeight="0" orientation="landscape" r:id="rId1"/>
  <headerFooter scaleWithDoc="0" alignWithMargins="0">
    <oddHeader>&amp;C&amp;G</oddHeader>
  </headerFooter>
  <rowBreaks count="3" manualBreakCount="3">
    <brk id="32" max="19" man="1"/>
    <brk id="60" max="19" man="1"/>
    <brk id="89" max="19"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331"/>
  <sheetViews>
    <sheetView showGridLines="0" view="pageBreakPreview" zoomScale="60" zoomScaleNormal="80" workbookViewId="0">
      <selection activeCell="S159" sqref="S159"/>
    </sheetView>
  </sheetViews>
  <sheetFormatPr baseColWidth="10" defaultColWidth="11.42578125" defaultRowHeight="13.5"/>
  <cols>
    <col min="1" max="7" width="5" style="2" customWidth="1"/>
    <col min="8" max="8" width="10.28515625" style="2" customWidth="1"/>
    <col min="9" max="9" width="20.7109375" style="2" customWidth="1"/>
    <col min="10" max="10" width="30.28515625" style="2" customWidth="1"/>
    <col min="11" max="11" width="14.42578125" style="2" customWidth="1"/>
    <col min="12" max="12" width="15.140625" style="2" customWidth="1"/>
    <col min="13" max="14" width="14.28515625" style="2" bestFit="1" customWidth="1"/>
    <col min="15" max="15" width="18.140625" style="2" customWidth="1"/>
    <col min="16" max="16" width="16.7109375" style="2" bestFit="1" customWidth="1"/>
    <col min="17" max="17" width="17.28515625" style="2" bestFit="1" customWidth="1"/>
    <col min="18" max="18" width="14.7109375" style="2" bestFit="1" customWidth="1"/>
    <col min="19" max="16384" width="11.42578125" style="2"/>
  </cols>
  <sheetData>
    <row r="1" spans="1:17" ht="34.5" customHeight="1">
      <c r="A1" s="1301" t="s">
        <v>343</v>
      </c>
      <c r="B1" s="1302"/>
      <c r="C1" s="1302"/>
      <c r="D1" s="1302"/>
      <c r="E1" s="1302"/>
      <c r="F1" s="1302"/>
      <c r="G1" s="1302"/>
      <c r="H1" s="1302"/>
      <c r="I1" s="1302"/>
      <c r="J1" s="1302"/>
      <c r="K1" s="1302"/>
      <c r="L1" s="1302"/>
      <c r="M1" s="1302"/>
      <c r="N1" s="1302"/>
      <c r="O1" s="1302"/>
      <c r="P1" s="1302"/>
      <c r="Q1" s="1303"/>
    </row>
    <row r="2" spans="1:17" ht="18.75" customHeight="1">
      <c r="A2" s="1514" t="s">
        <v>428</v>
      </c>
      <c r="B2" s="1515"/>
      <c r="C2" s="1515"/>
      <c r="D2" s="1515"/>
      <c r="E2" s="1515"/>
      <c r="F2" s="1515"/>
      <c r="G2" s="1515"/>
      <c r="H2" s="1515"/>
      <c r="I2" s="1515"/>
      <c r="J2" s="1515"/>
      <c r="K2" s="1515"/>
      <c r="L2" s="1515"/>
      <c r="M2" s="1515"/>
      <c r="N2" s="1515"/>
      <c r="O2" s="1515"/>
      <c r="P2" s="1515"/>
      <c r="Q2" s="1516"/>
    </row>
    <row r="3" spans="1:17" ht="19.899999999999999" customHeight="1">
      <c r="A3" s="1310" t="s">
        <v>310</v>
      </c>
      <c r="B3" s="1310" t="s">
        <v>245</v>
      </c>
      <c r="C3" s="1310" t="s">
        <v>16</v>
      </c>
      <c r="D3" s="1310" t="s">
        <v>17</v>
      </c>
      <c r="E3" s="1310" t="s">
        <v>18</v>
      </c>
      <c r="F3" s="1310" t="s">
        <v>1</v>
      </c>
      <c r="G3" s="1310" t="s">
        <v>38</v>
      </c>
      <c r="H3" s="1517" t="s">
        <v>316</v>
      </c>
      <c r="I3" s="1518"/>
      <c r="J3" s="1519"/>
      <c r="K3" s="1310" t="s">
        <v>315</v>
      </c>
      <c r="L3" s="1523" t="s">
        <v>254</v>
      </c>
      <c r="M3" s="1524"/>
      <c r="N3" s="1525"/>
      <c r="O3" s="1523" t="s">
        <v>306</v>
      </c>
      <c r="P3" s="1524"/>
      <c r="Q3" s="1525"/>
    </row>
    <row r="4" spans="1:17" ht="19.899999999999999" customHeight="1">
      <c r="A4" s="1312"/>
      <c r="B4" s="1312"/>
      <c r="C4" s="1312"/>
      <c r="D4" s="1312"/>
      <c r="E4" s="1312"/>
      <c r="F4" s="1312"/>
      <c r="G4" s="1312"/>
      <c r="H4" s="1520"/>
      <c r="I4" s="1521"/>
      <c r="J4" s="1522"/>
      <c r="K4" s="1312"/>
      <c r="L4" s="86" t="s">
        <v>314</v>
      </c>
      <c r="M4" s="86" t="s">
        <v>344</v>
      </c>
      <c r="N4" s="86" t="s">
        <v>345</v>
      </c>
      <c r="O4" s="111" t="s">
        <v>81</v>
      </c>
      <c r="P4" s="102" t="s">
        <v>83</v>
      </c>
      <c r="Q4" s="102" t="s">
        <v>258</v>
      </c>
    </row>
    <row r="5" spans="1:17" s="28" customFormat="1" ht="15" customHeight="1">
      <c r="A5" s="87" t="s">
        <v>1122</v>
      </c>
      <c r="B5" s="488">
        <v>2</v>
      </c>
      <c r="C5" s="488">
        <v>2</v>
      </c>
      <c r="D5" s="488">
        <v>2</v>
      </c>
      <c r="E5" s="488">
        <v>6</v>
      </c>
      <c r="F5" s="488">
        <v>203</v>
      </c>
      <c r="G5" s="489"/>
      <c r="H5" s="1477" t="s">
        <v>432</v>
      </c>
      <c r="I5" s="1478"/>
      <c r="J5" s="1479"/>
      <c r="K5" s="489" t="s">
        <v>433</v>
      </c>
      <c r="L5" s="490">
        <v>18100</v>
      </c>
      <c r="M5" s="490">
        <v>18100</v>
      </c>
      <c r="N5" s="490">
        <v>18100</v>
      </c>
      <c r="O5" s="765">
        <v>2454260</v>
      </c>
      <c r="P5" s="765">
        <v>2265880.7399999998</v>
      </c>
      <c r="Q5" s="765">
        <v>2265880.7399999998</v>
      </c>
    </row>
    <row r="6" spans="1:17">
      <c r="A6" s="1464"/>
      <c r="B6" s="1465"/>
      <c r="C6" s="1465"/>
      <c r="D6" s="1465"/>
      <c r="E6" s="1465"/>
      <c r="F6" s="1465"/>
      <c r="G6" s="1465"/>
      <c r="H6" s="1465"/>
      <c r="I6" s="1465"/>
      <c r="J6" s="1465"/>
      <c r="K6" s="1465"/>
      <c r="L6" s="1465"/>
      <c r="M6" s="1465"/>
      <c r="N6" s="1465"/>
      <c r="O6" s="1465"/>
      <c r="P6" s="1465"/>
      <c r="Q6" s="1466"/>
    </row>
    <row r="7" spans="1:17" s="498" customFormat="1" ht="36" customHeight="1">
      <c r="A7" s="1489" t="s">
        <v>1136</v>
      </c>
      <c r="B7" s="1490"/>
      <c r="C7" s="1490"/>
      <c r="D7" s="1490"/>
      <c r="E7" s="1490"/>
      <c r="F7" s="1490"/>
      <c r="G7" s="1490"/>
      <c r="H7" s="1490"/>
      <c r="I7" s="1490"/>
      <c r="J7" s="1490"/>
      <c r="K7" s="1490"/>
      <c r="L7" s="1490"/>
      <c r="M7" s="1490"/>
      <c r="N7" s="1490"/>
      <c r="O7" s="1490"/>
      <c r="P7" s="1490"/>
      <c r="Q7" s="1491"/>
    </row>
    <row r="8" spans="1:17" s="694" customFormat="1" ht="50.1" customHeight="1">
      <c r="A8" s="1492" t="s">
        <v>1137</v>
      </c>
      <c r="B8" s="1493"/>
      <c r="C8" s="1493"/>
      <c r="D8" s="1493"/>
      <c r="E8" s="1493"/>
      <c r="F8" s="1493"/>
      <c r="G8" s="1493"/>
      <c r="H8" s="1493"/>
      <c r="I8" s="1493"/>
      <c r="J8" s="1493"/>
      <c r="K8" s="1493"/>
      <c r="L8" s="1493"/>
      <c r="M8" s="1493"/>
      <c r="N8" s="1493"/>
      <c r="O8" s="1493"/>
      <c r="P8" s="1493"/>
      <c r="Q8" s="1494"/>
    </row>
    <row r="9" spans="1:17">
      <c r="A9" s="31"/>
      <c r="B9" s="4"/>
      <c r="C9" s="4"/>
      <c r="D9" s="4"/>
      <c r="E9" s="4"/>
      <c r="F9" s="4"/>
      <c r="G9" s="4"/>
      <c r="H9" s="4"/>
      <c r="I9" s="4"/>
      <c r="J9" s="4"/>
      <c r="K9" s="4"/>
      <c r="L9" s="4"/>
      <c r="M9" s="4"/>
      <c r="N9" s="4"/>
      <c r="O9" s="4"/>
      <c r="P9" s="4"/>
      <c r="Q9" s="30"/>
    </row>
    <row r="10" spans="1:17" s="28" customFormat="1" ht="15" customHeight="1">
      <c r="A10" s="103" t="s">
        <v>1122</v>
      </c>
      <c r="B10" s="491">
        <v>2</v>
      </c>
      <c r="C10" s="491">
        <v>2</v>
      </c>
      <c r="D10" s="491">
        <v>3</v>
      </c>
      <c r="E10" s="491">
        <v>1</v>
      </c>
      <c r="F10" s="491">
        <v>205</v>
      </c>
      <c r="G10" s="491"/>
      <c r="H10" s="1495" t="s">
        <v>435</v>
      </c>
      <c r="I10" s="1495"/>
      <c r="J10" s="1495"/>
      <c r="K10" s="491" t="s">
        <v>436</v>
      </c>
      <c r="L10" s="492">
        <v>55000</v>
      </c>
      <c r="M10" s="492">
        <v>55000</v>
      </c>
      <c r="N10" s="492">
        <v>55000</v>
      </c>
      <c r="O10" s="766">
        <v>1115750</v>
      </c>
      <c r="P10" s="766">
        <v>1092389.5699999998</v>
      </c>
      <c r="Q10" s="766">
        <v>1092389.5699999998</v>
      </c>
    </row>
    <row r="11" spans="1:17">
      <c r="A11" s="1464"/>
      <c r="B11" s="1465"/>
      <c r="C11" s="1465"/>
      <c r="D11" s="1465"/>
      <c r="E11" s="1465"/>
      <c r="F11" s="1465"/>
      <c r="G11" s="1465"/>
      <c r="H11" s="1465"/>
      <c r="I11" s="1465"/>
      <c r="J11" s="1465"/>
      <c r="K11" s="1465"/>
      <c r="L11" s="1465"/>
      <c r="M11" s="1465"/>
      <c r="N11" s="1465"/>
      <c r="O11" s="1465"/>
      <c r="P11" s="1465"/>
      <c r="Q11" s="1466"/>
    </row>
    <row r="12" spans="1:17" s="498" customFormat="1" ht="27.75" customHeight="1">
      <c r="A12" s="1489" t="s">
        <v>1138</v>
      </c>
      <c r="B12" s="1490"/>
      <c r="C12" s="1490"/>
      <c r="D12" s="1490"/>
      <c r="E12" s="1490"/>
      <c r="F12" s="1490"/>
      <c r="G12" s="1490"/>
      <c r="H12" s="1490"/>
      <c r="I12" s="1490"/>
      <c r="J12" s="1490"/>
      <c r="K12" s="1490"/>
      <c r="L12" s="1490"/>
      <c r="M12" s="1490"/>
      <c r="N12" s="1490"/>
      <c r="O12" s="1490"/>
      <c r="P12" s="1490"/>
      <c r="Q12" s="1491"/>
    </row>
    <row r="13" spans="1:17" s="694" customFormat="1" ht="62.25" customHeight="1">
      <c r="A13" s="1492" t="s">
        <v>1139</v>
      </c>
      <c r="B13" s="1493"/>
      <c r="C13" s="1493"/>
      <c r="D13" s="1493"/>
      <c r="E13" s="1493"/>
      <c r="F13" s="1493"/>
      <c r="G13" s="1493"/>
      <c r="H13" s="1493"/>
      <c r="I13" s="1493"/>
      <c r="J13" s="1493"/>
      <c r="K13" s="1493"/>
      <c r="L13" s="1493"/>
      <c r="M13" s="1493"/>
      <c r="N13" s="1493"/>
      <c r="O13" s="1493"/>
      <c r="P13" s="1493"/>
      <c r="Q13" s="1494"/>
    </row>
    <row r="14" spans="1:17">
      <c r="A14" s="112"/>
      <c r="B14" s="113"/>
      <c r="C14" s="113"/>
      <c r="D14" s="113"/>
      <c r="E14" s="113"/>
      <c r="F14" s="113"/>
      <c r="G14" s="113"/>
      <c r="H14" s="113"/>
      <c r="I14" s="113"/>
      <c r="J14" s="113"/>
      <c r="K14" s="113"/>
      <c r="L14" s="113"/>
      <c r="M14" s="113"/>
      <c r="N14" s="113"/>
      <c r="O14" s="113"/>
      <c r="P14" s="113"/>
      <c r="Q14" s="114"/>
    </row>
    <row r="15" spans="1:17" s="28" customFormat="1" ht="15" customHeight="1">
      <c r="A15" s="491">
        <v>1</v>
      </c>
      <c r="B15" s="491">
        <v>2</v>
      </c>
      <c r="C15" s="491">
        <v>2</v>
      </c>
      <c r="D15" s="491">
        <v>3</v>
      </c>
      <c r="E15" s="491">
        <v>1</v>
      </c>
      <c r="F15" s="491">
        <v>206</v>
      </c>
      <c r="G15" s="491"/>
      <c r="H15" s="1495" t="s">
        <v>437</v>
      </c>
      <c r="I15" s="1495"/>
      <c r="J15" s="1495"/>
      <c r="K15" s="491" t="s">
        <v>436</v>
      </c>
      <c r="L15" s="492">
        <v>40000</v>
      </c>
      <c r="M15" s="492">
        <v>40000</v>
      </c>
      <c r="N15" s="492">
        <v>40000</v>
      </c>
      <c r="O15" s="766">
        <v>900000</v>
      </c>
      <c r="P15" s="766">
        <v>629999</v>
      </c>
      <c r="Q15" s="766">
        <v>629999</v>
      </c>
    </row>
    <row r="16" spans="1:17">
      <c r="A16" s="1464"/>
      <c r="B16" s="1465"/>
      <c r="C16" s="1465"/>
      <c r="D16" s="1465"/>
      <c r="E16" s="1465"/>
      <c r="F16" s="1465"/>
      <c r="G16" s="1465"/>
      <c r="H16" s="1465"/>
      <c r="I16" s="1465"/>
      <c r="J16" s="1465"/>
      <c r="K16" s="1465"/>
      <c r="L16" s="1465"/>
      <c r="M16" s="1465"/>
      <c r="N16" s="1465"/>
      <c r="O16" s="1465"/>
      <c r="P16" s="1465"/>
      <c r="Q16" s="1466"/>
    </row>
    <row r="17" spans="1:17" s="498" customFormat="1" ht="44.25" customHeight="1">
      <c r="A17" s="1489" t="s">
        <v>1140</v>
      </c>
      <c r="B17" s="1490"/>
      <c r="C17" s="1490"/>
      <c r="D17" s="1490"/>
      <c r="E17" s="1490"/>
      <c r="F17" s="1490"/>
      <c r="G17" s="1490"/>
      <c r="H17" s="1490"/>
      <c r="I17" s="1490"/>
      <c r="J17" s="1490"/>
      <c r="K17" s="1490"/>
      <c r="L17" s="1490"/>
      <c r="M17" s="1490"/>
      <c r="N17" s="1490"/>
      <c r="O17" s="1490"/>
      <c r="P17" s="1490"/>
      <c r="Q17" s="1491"/>
    </row>
    <row r="18" spans="1:17" s="694" customFormat="1" ht="57.75" customHeight="1">
      <c r="A18" s="1492" t="s">
        <v>1141</v>
      </c>
      <c r="B18" s="1493"/>
      <c r="C18" s="1493"/>
      <c r="D18" s="1493"/>
      <c r="E18" s="1493"/>
      <c r="F18" s="1493"/>
      <c r="G18" s="1493"/>
      <c r="H18" s="1493"/>
      <c r="I18" s="1493"/>
      <c r="J18" s="1493"/>
      <c r="K18" s="1493"/>
      <c r="L18" s="1493"/>
      <c r="M18" s="1493"/>
      <c r="N18" s="1493"/>
      <c r="O18" s="1493"/>
      <c r="P18" s="1493"/>
      <c r="Q18" s="1494"/>
    </row>
    <row r="19" spans="1:17">
      <c r="A19" s="1385"/>
      <c r="B19" s="1386"/>
      <c r="C19" s="1386"/>
      <c r="D19" s="1386"/>
      <c r="E19" s="1386"/>
      <c r="F19" s="1386"/>
      <c r="G19" s="1386"/>
      <c r="H19" s="1386"/>
      <c r="I19" s="1386"/>
      <c r="J19" s="1386"/>
      <c r="K19" s="1386"/>
      <c r="L19" s="1386"/>
      <c r="M19" s="1386"/>
      <c r="N19" s="1386"/>
      <c r="O19" s="1386"/>
      <c r="P19" s="1386"/>
      <c r="Q19" s="1387"/>
    </row>
    <row r="20" spans="1:17" ht="12.75" customHeight="1">
      <c r="A20" s="494" t="s">
        <v>1258</v>
      </c>
      <c r="B20" s="494">
        <v>2</v>
      </c>
      <c r="C20" s="494">
        <v>2</v>
      </c>
      <c r="D20" s="494">
        <v>4</v>
      </c>
      <c r="E20" s="494">
        <v>1</v>
      </c>
      <c r="F20" s="494">
        <v>211</v>
      </c>
      <c r="G20" s="491"/>
      <c r="H20" s="1477" t="s">
        <v>440</v>
      </c>
      <c r="I20" s="1478"/>
      <c r="J20" s="1479"/>
      <c r="K20" s="491" t="s">
        <v>441</v>
      </c>
      <c r="L20" s="492">
        <v>36</v>
      </c>
      <c r="M20" s="492">
        <v>36</v>
      </c>
      <c r="N20" s="492">
        <v>36</v>
      </c>
      <c r="O20" s="765">
        <v>34236720</v>
      </c>
      <c r="P20" s="765">
        <v>34212428.420000002</v>
      </c>
      <c r="Q20" s="765">
        <v>34212428.420000002</v>
      </c>
    </row>
    <row r="21" spans="1:17" ht="13.5" customHeight="1">
      <c r="A21" s="1464"/>
      <c r="B21" s="1465"/>
      <c r="C21" s="1465"/>
      <c r="D21" s="1465"/>
      <c r="E21" s="1465"/>
      <c r="F21" s="1465"/>
      <c r="G21" s="1465"/>
      <c r="H21" s="1465"/>
      <c r="I21" s="1465"/>
      <c r="J21" s="1465"/>
      <c r="K21" s="1465"/>
      <c r="L21" s="1465"/>
      <c r="M21" s="1465"/>
      <c r="N21" s="1465"/>
      <c r="O21" s="1465"/>
      <c r="P21" s="1465"/>
      <c r="Q21" s="1466"/>
    </row>
    <row r="22" spans="1:17" s="498" customFormat="1" ht="36" customHeight="1">
      <c r="A22" s="1489" t="s">
        <v>1142</v>
      </c>
      <c r="B22" s="1490"/>
      <c r="C22" s="1490"/>
      <c r="D22" s="1490"/>
      <c r="E22" s="1490"/>
      <c r="F22" s="1490"/>
      <c r="G22" s="1490"/>
      <c r="H22" s="1490"/>
      <c r="I22" s="1490"/>
      <c r="J22" s="1490"/>
      <c r="K22" s="1490"/>
      <c r="L22" s="1490"/>
      <c r="M22" s="1490"/>
      <c r="N22" s="1490"/>
      <c r="O22" s="1490"/>
      <c r="P22" s="1490"/>
      <c r="Q22" s="1491"/>
    </row>
    <row r="23" spans="1:17" s="694" customFormat="1" ht="177" customHeight="1">
      <c r="A23" s="1492" t="s">
        <v>1361</v>
      </c>
      <c r="B23" s="1493"/>
      <c r="C23" s="1493"/>
      <c r="D23" s="1493"/>
      <c r="E23" s="1493"/>
      <c r="F23" s="1493"/>
      <c r="G23" s="1493"/>
      <c r="H23" s="1493"/>
      <c r="I23" s="1493"/>
      <c r="J23" s="1493"/>
      <c r="K23" s="1493"/>
      <c r="L23" s="1493"/>
      <c r="M23" s="1493"/>
      <c r="N23" s="1493"/>
      <c r="O23" s="1493"/>
      <c r="P23" s="1493"/>
      <c r="Q23" s="1494"/>
    </row>
    <row r="24" spans="1:17">
      <c r="A24" s="432"/>
      <c r="B24" s="433"/>
      <c r="C24" s="433"/>
      <c r="D24" s="433"/>
      <c r="E24" s="433"/>
      <c r="F24" s="433"/>
      <c r="G24" s="433"/>
      <c r="H24" s="433"/>
      <c r="I24" s="433"/>
      <c r="J24" s="433"/>
      <c r="K24" s="433"/>
      <c r="L24" s="433"/>
      <c r="M24" s="433"/>
      <c r="N24" s="433"/>
      <c r="O24" s="433"/>
      <c r="P24" s="433"/>
      <c r="Q24" s="434"/>
    </row>
    <row r="25" spans="1:17" s="11" customFormat="1" ht="27" customHeight="1">
      <c r="A25" s="767">
        <v>1</v>
      </c>
      <c r="B25" s="767">
        <v>2</v>
      </c>
      <c r="C25" s="767">
        <v>2</v>
      </c>
      <c r="D25" s="767">
        <v>4</v>
      </c>
      <c r="E25" s="767">
        <v>1</v>
      </c>
      <c r="F25" s="767">
        <v>212</v>
      </c>
      <c r="G25" s="767"/>
      <c r="H25" s="1510" t="s">
        <v>442</v>
      </c>
      <c r="I25" s="1510"/>
      <c r="J25" s="1510"/>
      <c r="K25" s="767" t="s">
        <v>443</v>
      </c>
      <c r="L25" s="768">
        <v>61</v>
      </c>
      <c r="M25" s="768">
        <v>71</v>
      </c>
      <c r="N25" s="768">
        <v>57</v>
      </c>
      <c r="O25" s="766">
        <v>15058000</v>
      </c>
      <c r="P25" s="766">
        <v>4566999.7399999993</v>
      </c>
      <c r="Q25" s="766">
        <v>19745232.399999999</v>
      </c>
    </row>
    <row r="26" spans="1:17">
      <c r="A26" s="1464"/>
      <c r="B26" s="1465"/>
      <c r="C26" s="1465"/>
      <c r="D26" s="1465"/>
      <c r="E26" s="1465"/>
      <c r="F26" s="1465"/>
      <c r="G26" s="1465"/>
      <c r="H26" s="1465"/>
      <c r="I26" s="1465"/>
      <c r="J26" s="1465"/>
      <c r="K26" s="1465"/>
      <c r="L26" s="1465"/>
      <c r="M26" s="1465"/>
      <c r="N26" s="1465"/>
      <c r="O26" s="1465"/>
      <c r="P26" s="1465"/>
      <c r="Q26" s="1466"/>
    </row>
    <row r="27" spans="1:17" s="498" customFormat="1" ht="25.5" customHeight="1">
      <c r="A27" s="1489" t="s">
        <v>1143</v>
      </c>
      <c r="B27" s="1490"/>
      <c r="C27" s="1490"/>
      <c r="D27" s="1490"/>
      <c r="E27" s="1490"/>
      <c r="F27" s="1490"/>
      <c r="G27" s="1490"/>
      <c r="H27" s="1490"/>
      <c r="I27" s="1490"/>
      <c r="J27" s="1490"/>
      <c r="K27" s="1490"/>
      <c r="L27" s="1490"/>
      <c r="M27" s="1490"/>
      <c r="N27" s="1490"/>
      <c r="O27" s="1490"/>
      <c r="P27" s="1490"/>
      <c r="Q27" s="1491"/>
    </row>
    <row r="28" spans="1:17" s="498" customFormat="1">
      <c r="A28" s="1529"/>
      <c r="B28" s="1530"/>
      <c r="C28" s="1530"/>
      <c r="D28" s="1530"/>
      <c r="E28" s="1530"/>
      <c r="F28" s="1530"/>
      <c r="G28" s="1530"/>
      <c r="H28" s="1530"/>
      <c r="I28" s="1530"/>
      <c r="J28" s="1530"/>
      <c r="K28" s="1530"/>
      <c r="L28" s="1530"/>
      <c r="M28" s="1530"/>
      <c r="N28" s="1530"/>
      <c r="O28" s="1530"/>
      <c r="P28" s="1530"/>
      <c r="Q28" s="1531"/>
    </row>
    <row r="29" spans="1:17" s="694" customFormat="1" ht="285" customHeight="1">
      <c r="A29" s="1511" t="s">
        <v>1144</v>
      </c>
      <c r="B29" s="1512"/>
      <c r="C29" s="1512"/>
      <c r="D29" s="1512"/>
      <c r="E29" s="1512"/>
      <c r="F29" s="1512"/>
      <c r="G29" s="1512"/>
      <c r="H29" s="1512"/>
      <c r="I29" s="1512"/>
      <c r="J29" s="1512"/>
      <c r="K29" s="1512"/>
      <c r="L29" s="1512"/>
      <c r="M29" s="1512"/>
      <c r="N29" s="1512"/>
      <c r="O29" s="1512"/>
      <c r="P29" s="1512"/>
      <c r="Q29" s="1513"/>
    </row>
    <row r="30" spans="1:17" s="694" customFormat="1" ht="187.5" customHeight="1">
      <c r="A30" s="1499" t="s">
        <v>1331</v>
      </c>
      <c r="B30" s="1500"/>
      <c r="C30" s="1500"/>
      <c r="D30" s="1500"/>
      <c r="E30" s="1500"/>
      <c r="F30" s="1500"/>
      <c r="G30" s="1500"/>
      <c r="H30" s="1500"/>
      <c r="I30" s="1500"/>
      <c r="J30" s="1500"/>
      <c r="K30" s="1500"/>
      <c r="L30" s="1500"/>
      <c r="M30" s="1500"/>
      <c r="N30" s="1500"/>
      <c r="O30" s="1500"/>
      <c r="P30" s="1500"/>
      <c r="Q30" s="1501"/>
    </row>
    <row r="31" spans="1:17" s="28" customFormat="1" ht="15" customHeight="1">
      <c r="A31" s="840">
        <v>1</v>
      </c>
      <c r="B31" s="840">
        <v>4</v>
      </c>
      <c r="C31" s="840">
        <v>2</v>
      </c>
      <c r="D31" s="840">
        <v>4</v>
      </c>
      <c r="E31" s="840">
        <v>2</v>
      </c>
      <c r="F31" s="840">
        <v>213</v>
      </c>
      <c r="G31" s="103"/>
      <c r="H31" s="1473" t="s">
        <v>1332</v>
      </c>
      <c r="I31" s="1473"/>
      <c r="J31" s="1473"/>
      <c r="K31" s="840" t="s">
        <v>443</v>
      </c>
      <c r="L31" s="840">
        <v>1</v>
      </c>
      <c r="M31" s="840">
        <v>0</v>
      </c>
      <c r="N31" s="840">
        <v>0</v>
      </c>
      <c r="O31" s="842">
        <v>8551029</v>
      </c>
      <c r="P31" s="842">
        <v>0</v>
      </c>
      <c r="Q31" s="842">
        <v>0</v>
      </c>
    </row>
    <row r="32" spans="1:17">
      <c r="A32" s="1464"/>
      <c r="B32" s="1465"/>
      <c r="C32" s="1465"/>
      <c r="D32" s="1465"/>
      <c r="E32" s="1465"/>
      <c r="F32" s="1465"/>
      <c r="G32" s="1465"/>
      <c r="H32" s="1465"/>
      <c r="I32" s="1465"/>
      <c r="J32" s="1465"/>
      <c r="K32" s="1465"/>
      <c r="L32" s="1465"/>
      <c r="M32" s="1465"/>
      <c r="N32" s="1465"/>
      <c r="O32" s="1465"/>
      <c r="P32" s="1465"/>
      <c r="Q32" s="1466"/>
    </row>
    <row r="33" spans="1:17" ht="50.25" customHeight="1">
      <c r="A33" s="1480" t="s">
        <v>1362</v>
      </c>
      <c r="B33" s="1481"/>
      <c r="C33" s="1481"/>
      <c r="D33" s="1481"/>
      <c r="E33" s="1481"/>
      <c r="F33" s="1481"/>
      <c r="G33" s="1481"/>
      <c r="H33" s="1481"/>
      <c r="I33" s="1481"/>
      <c r="J33" s="1481"/>
      <c r="K33" s="1481"/>
      <c r="L33" s="1481"/>
      <c r="M33" s="1481"/>
      <c r="N33" s="1481"/>
      <c r="O33" s="1481"/>
      <c r="P33" s="1481"/>
      <c r="Q33" s="1482"/>
    </row>
    <row r="34" spans="1:17">
      <c r="A34" s="1385"/>
      <c r="B34" s="1386"/>
      <c r="C34" s="1386"/>
      <c r="D34" s="1386"/>
      <c r="E34" s="1386"/>
      <c r="F34" s="1386"/>
      <c r="G34" s="1386"/>
      <c r="H34" s="1386"/>
      <c r="I34" s="1386"/>
      <c r="J34" s="1386"/>
      <c r="K34" s="1386"/>
      <c r="L34" s="1386"/>
      <c r="M34" s="1386"/>
      <c r="N34" s="1386"/>
      <c r="O34" s="1386"/>
      <c r="P34" s="1386"/>
      <c r="Q34" s="1387"/>
    </row>
    <row r="35" spans="1:17" s="28" customFormat="1" ht="27" customHeight="1">
      <c r="A35" s="840">
        <v>1</v>
      </c>
      <c r="B35" s="840">
        <v>4</v>
      </c>
      <c r="C35" s="840">
        <v>2</v>
      </c>
      <c r="D35" s="840">
        <v>4</v>
      </c>
      <c r="E35" s="840">
        <v>2</v>
      </c>
      <c r="F35" s="840">
        <v>214</v>
      </c>
      <c r="G35" s="103"/>
      <c r="H35" s="1473" t="s">
        <v>1333</v>
      </c>
      <c r="I35" s="1473"/>
      <c r="J35" s="1473"/>
      <c r="K35" s="840" t="s">
        <v>443</v>
      </c>
      <c r="L35" s="840">
        <v>5</v>
      </c>
      <c r="M35" s="840">
        <v>5</v>
      </c>
      <c r="N35" s="840">
        <v>5</v>
      </c>
      <c r="O35" s="842">
        <v>2429781</v>
      </c>
      <c r="P35" s="842">
        <v>1621489.2299999997</v>
      </c>
      <c r="Q35" s="842">
        <v>1621489.2299999997</v>
      </c>
    </row>
    <row r="36" spans="1:17">
      <c r="A36" s="1464"/>
      <c r="B36" s="1465"/>
      <c r="C36" s="1465"/>
      <c r="D36" s="1465"/>
      <c r="E36" s="1465"/>
      <c r="F36" s="1465"/>
      <c r="G36" s="1465"/>
      <c r="H36" s="1465"/>
      <c r="I36" s="1465"/>
      <c r="J36" s="1465"/>
      <c r="K36" s="1465"/>
      <c r="L36" s="1465"/>
      <c r="M36" s="1465"/>
      <c r="N36" s="1465"/>
      <c r="O36" s="1465"/>
      <c r="P36" s="1465"/>
      <c r="Q36" s="1466"/>
    </row>
    <row r="37" spans="1:17" ht="55.5" customHeight="1">
      <c r="A37" s="1480" t="s">
        <v>1363</v>
      </c>
      <c r="B37" s="1481"/>
      <c r="C37" s="1481"/>
      <c r="D37" s="1481"/>
      <c r="E37" s="1481"/>
      <c r="F37" s="1481"/>
      <c r="G37" s="1481"/>
      <c r="H37" s="1481"/>
      <c r="I37" s="1481"/>
      <c r="J37" s="1481"/>
      <c r="K37" s="1481"/>
      <c r="L37" s="1481"/>
      <c r="M37" s="1481"/>
      <c r="N37" s="1481"/>
      <c r="O37" s="1481"/>
      <c r="P37" s="1481"/>
      <c r="Q37" s="1482"/>
    </row>
    <row r="38" spans="1:17">
      <c r="A38" s="786"/>
      <c r="B38" s="787"/>
      <c r="C38" s="787"/>
      <c r="D38" s="787"/>
      <c r="E38" s="787"/>
      <c r="F38" s="787"/>
      <c r="G38" s="787"/>
      <c r="H38" s="787"/>
      <c r="I38" s="787"/>
      <c r="J38" s="787"/>
      <c r="K38" s="787"/>
      <c r="L38" s="787"/>
      <c r="M38" s="787"/>
      <c r="N38" s="787"/>
      <c r="O38" s="787"/>
      <c r="P38" s="787"/>
      <c r="Q38" s="788"/>
    </row>
    <row r="39" spans="1:17" ht="96" customHeight="1">
      <c r="A39" s="1480" t="s">
        <v>1364</v>
      </c>
      <c r="B39" s="1481"/>
      <c r="C39" s="1481"/>
      <c r="D39" s="1481"/>
      <c r="E39" s="1481"/>
      <c r="F39" s="1481"/>
      <c r="G39" s="1481"/>
      <c r="H39" s="1481"/>
      <c r="I39" s="1481"/>
      <c r="J39" s="1481"/>
      <c r="K39" s="1481"/>
      <c r="L39" s="1481"/>
      <c r="M39" s="1481"/>
      <c r="N39" s="1481"/>
      <c r="O39" s="1481"/>
      <c r="P39" s="1481"/>
      <c r="Q39" s="1482"/>
    </row>
    <row r="40" spans="1:17">
      <c r="A40" s="1385"/>
      <c r="B40" s="1386"/>
      <c r="C40" s="1386"/>
      <c r="D40" s="1386"/>
      <c r="E40" s="1386"/>
      <c r="F40" s="1386"/>
      <c r="G40" s="1386"/>
      <c r="H40" s="1386"/>
      <c r="I40" s="1386"/>
      <c r="J40" s="1386"/>
      <c r="K40" s="1386"/>
      <c r="L40" s="1386"/>
      <c r="M40" s="1386"/>
      <c r="N40" s="1386"/>
      <c r="O40" s="1386"/>
      <c r="P40" s="1386"/>
      <c r="Q40" s="1387"/>
    </row>
    <row r="41" spans="1:17" ht="12.75" customHeight="1">
      <c r="A41" s="488">
        <v>1</v>
      </c>
      <c r="B41" s="488">
        <v>3</v>
      </c>
      <c r="C41" s="488">
        <v>2</v>
      </c>
      <c r="D41" s="488">
        <v>5</v>
      </c>
      <c r="E41" s="488">
        <v>1</v>
      </c>
      <c r="F41" s="488">
        <v>216</v>
      </c>
      <c r="G41" s="489"/>
      <c r="H41" s="1477" t="s">
        <v>448</v>
      </c>
      <c r="I41" s="1478"/>
      <c r="J41" s="1479"/>
      <c r="K41" s="489" t="s">
        <v>436</v>
      </c>
      <c r="L41" s="490">
        <v>140000</v>
      </c>
      <c r="M41" s="490">
        <v>140000</v>
      </c>
      <c r="N41" s="490">
        <v>120642</v>
      </c>
      <c r="O41" s="766">
        <v>54100200</v>
      </c>
      <c r="P41" s="766">
        <v>48969991.369999997</v>
      </c>
      <c r="Q41" s="766">
        <v>48969991.369999997</v>
      </c>
    </row>
    <row r="42" spans="1:17" ht="13.5" customHeight="1">
      <c r="A42" s="1464"/>
      <c r="B42" s="1465"/>
      <c r="C42" s="1465"/>
      <c r="D42" s="1465"/>
      <c r="E42" s="1465"/>
      <c r="F42" s="1465"/>
      <c r="G42" s="1465"/>
      <c r="H42" s="1465"/>
      <c r="I42" s="1465"/>
      <c r="J42" s="1465"/>
      <c r="K42" s="1465"/>
      <c r="L42" s="1465"/>
      <c r="M42" s="1465"/>
      <c r="N42" s="1465"/>
      <c r="O42" s="1465"/>
      <c r="P42" s="1465"/>
      <c r="Q42" s="1466"/>
    </row>
    <row r="43" spans="1:17" s="498" customFormat="1" ht="13.5" customHeight="1">
      <c r="A43" s="1489" t="s">
        <v>1145</v>
      </c>
      <c r="B43" s="1490"/>
      <c r="C43" s="1490"/>
      <c r="D43" s="1490"/>
      <c r="E43" s="1490"/>
      <c r="F43" s="1490"/>
      <c r="G43" s="1490"/>
      <c r="H43" s="1490"/>
      <c r="I43" s="1490"/>
      <c r="J43" s="1490"/>
      <c r="K43" s="1490"/>
      <c r="L43" s="1490"/>
      <c r="M43" s="1490"/>
      <c r="N43" s="1490"/>
      <c r="O43" s="1490"/>
      <c r="P43" s="1490"/>
      <c r="Q43" s="1491"/>
    </row>
    <row r="44" spans="1:17" s="498" customFormat="1">
      <c r="A44" s="499"/>
      <c r="B44" s="500"/>
      <c r="C44" s="500"/>
      <c r="D44" s="500"/>
      <c r="E44" s="500"/>
      <c r="F44" s="500"/>
      <c r="G44" s="500"/>
      <c r="H44" s="500"/>
      <c r="I44" s="500"/>
      <c r="J44" s="500"/>
      <c r="K44" s="500"/>
      <c r="L44" s="500"/>
      <c r="M44" s="500"/>
      <c r="N44" s="500"/>
      <c r="O44" s="500"/>
      <c r="P44" s="500"/>
      <c r="Q44" s="501"/>
    </row>
    <row r="45" spans="1:17" s="694" customFormat="1" ht="99.95" customHeight="1">
      <c r="A45" s="1492" t="s">
        <v>1146</v>
      </c>
      <c r="B45" s="1493"/>
      <c r="C45" s="1493"/>
      <c r="D45" s="1493"/>
      <c r="E45" s="1493"/>
      <c r="F45" s="1493"/>
      <c r="G45" s="1493"/>
      <c r="H45" s="1493"/>
      <c r="I45" s="1493"/>
      <c r="J45" s="1493"/>
      <c r="K45" s="1493"/>
      <c r="L45" s="1493"/>
      <c r="M45" s="1493"/>
      <c r="N45" s="1493"/>
      <c r="O45" s="1493"/>
      <c r="P45" s="1493"/>
      <c r="Q45" s="1494"/>
    </row>
    <row r="46" spans="1:17">
      <c r="A46" s="432"/>
      <c r="B46" s="433"/>
      <c r="C46" s="433"/>
      <c r="D46" s="433"/>
      <c r="E46" s="433"/>
      <c r="F46" s="433"/>
      <c r="G46" s="433"/>
      <c r="H46" s="433"/>
      <c r="I46" s="433"/>
      <c r="J46" s="433"/>
      <c r="K46" s="433"/>
      <c r="L46" s="433"/>
      <c r="M46" s="433"/>
      <c r="N46" s="433"/>
      <c r="O46" s="433"/>
      <c r="P46" s="433"/>
      <c r="Q46" s="434"/>
    </row>
    <row r="47" spans="1:17" s="28" customFormat="1" ht="23.25" customHeight="1">
      <c r="A47" s="840">
        <v>1</v>
      </c>
      <c r="B47" s="840">
        <v>3</v>
      </c>
      <c r="C47" s="840">
        <v>2</v>
      </c>
      <c r="D47" s="840">
        <v>5</v>
      </c>
      <c r="E47" s="840">
        <v>1</v>
      </c>
      <c r="F47" s="840">
        <v>217</v>
      </c>
      <c r="G47" s="103"/>
      <c r="H47" s="1473" t="s">
        <v>449</v>
      </c>
      <c r="I47" s="1473"/>
      <c r="J47" s="1473"/>
      <c r="K47" s="864" t="s">
        <v>443</v>
      </c>
      <c r="L47" s="494">
        <v>0</v>
      </c>
      <c r="M47" s="494">
        <v>0</v>
      </c>
      <c r="N47" s="494">
        <v>0</v>
      </c>
      <c r="O47" s="494">
        <v>0</v>
      </c>
      <c r="P47" s="494">
        <v>0</v>
      </c>
      <c r="Q47" s="494">
        <v>0</v>
      </c>
    </row>
    <row r="48" spans="1:17">
      <c r="A48" s="1464"/>
      <c r="B48" s="1465"/>
      <c r="C48" s="1465"/>
      <c r="D48" s="1465"/>
      <c r="E48" s="1465"/>
      <c r="F48" s="1465"/>
      <c r="G48" s="1465"/>
      <c r="H48" s="1465"/>
      <c r="I48" s="1465"/>
      <c r="J48" s="1465"/>
      <c r="K48" s="1465"/>
      <c r="L48" s="1465"/>
      <c r="M48" s="1465"/>
      <c r="N48" s="1465"/>
      <c r="O48" s="1465"/>
      <c r="P48" s="1465"/>
      <c r="Q48" s="1466"/>
    </row>
    <row r="49" spans="1:17" ht="83.25" customHeight="1">
      <c r="A49" s="1480" t="s">
        <v>1365</v>
      </c>
      <c r="B49" s="1481"/>
      <c r="C49" s="1481"/>
      <c r="D49" s="1481"/>
      <c r="E49" s="1481"/>
      <c r="F49" s="1481"/>
      <c r="G49" s="1481"/>
      <c r="H49" s="1481"/>
      <c r="I49" s="1481"/>
      <c r="J49" s="1481"/>
      <c r="K49" s="1481"/>
      <c r="L49" s="1481"/>
      <c r="M49" s="1481"/>
      <c r="N49" s="1481"/>
      <c r="O49" s="1481"/>
      <c r="P49" s="1481"/>
      <c r="Q49" s="1482"/>
    </row>
    <row r="50" spans="1:17">
      <c r="A50" s="1532"/>
      <c r="B50" s="1533"/>
      <c r="C50" s="1533"/>
      <c r="D50" s="1533"/>
      <c r="E50" s="1533"/>
      <c r="F50" s="1533"/>
      <c r="G50" s="1533"/>
      <c r="H50" s="1533"/>
      <c r="I50" s="1533"/>
      <c r="J50" s="1533"/>
      <c r="K50" s="1533"/>
      <c r="L50" s="1533"/>
      <c r="M50" s="1533"/>
      <c r="N50" s="1533"/>
      <c r="O50" s="1533"/>
      <c r="P50" s="1533"/>
      <c r="Q50" s="1534"/>
    </row>
    <row r="51" spans="1:17" s="28" customFormat="1" ht="28.5" customHeight="1">
      <c r="A51" s="865">
        <v>1</v>
      </c>
      <c r="B51" s="865">
        <v>3</v>
      </c>
      <c r="C51" s="865">
        <v>2</v>
      </c>
      <c r="D51" s="865">
        <v>5</v>
      </c>
      <c r="E51" s="865">
        <v>1</v>
      </c>
      <c r="F51" s="865">
        <v>218</v>
      </c>
      <c r="G51" s="103"/>
      <c r="H51" s="1473" t="s">
        <v>1231</v>
      </c>
      <c r="I51" s="1473"/>
      <c r="J51" s="1473"/>
      <c r="K51" s="864" t="s">
        <v>443</v>
      </c>
      <c r="L51" s="861">
        <v>65</v>
      </c>
      <c r="M51" s="861">
        <v>91</v>
      </c>
      <c r="N51" s="861">
        <v>91</v>
      </c>
      <c r="O51" s="493">
        <v>49638654</v>
      </c>
      <c r="P51" s="493">
        <v>45598482.719999999</v>
      </c>
      <c r="Q51" s="493">
        <v>45585845.119999997</v>
      </c>
    </row>
    <row r="52" spans="1:17">
      <c r="A52" s="1464"/>
      <c r="B52" s="1465"/>
      <c r="C52" s="1465"/>
      <c r="D52" s="1465"/>
      <c r="E52" s="1465"/>
      <c r="F52" s="1465"/>
      <c r="G52" s="1465"/>
      <c r="H52" s="1465"/>
      <c r="I52" s="1465"/>
      <c r="J52" s="1465"/>
      <c r="K52" s="1465"/>
      <c r="L52" s="1465"/>
      <c r="M52" s="1465"/>
      <c r="N52" s="1465"/>
      <c r="O52" s="1465"/>
      <c r="P52" s="1465"/>
      <c r="Q52" s="1466"/>
    </row>
    <row r="53" spans="1:17" ht="54.75" customHeight="1">
      <c r="A53" s="1480" t="s">
        <v>1366</v>
      </c>
      <c r="B53" s="1481"/>
      <c r="C53" s="1481"/>
      <c r="D53" s="1481"/>
      <c r="E53" s="1481"/>
      <c r="F53" s="1481"/>
      <c r="G53" s="1481"/>
      <c r="H53" s="1481"/>
      <c r="I53" s="1481"/>
      <c r="J53" s="1481"/>
      <c r="K53" s="1481"/>
      <c r="L53" s="1481"/>
      <c r="M53" s="1481"/>
      <c r="N53" s="1481"/>
      <c r="O53" s="1481"/>
      <c r="P53" s="1481"/>
      <c r="Q53" s="1482"/>
    </row>
    <row r="54" spans="1:17" ht="10.5" customHeight="1">
      <c r="A54" s="786"/>
      <c r="B54" s="787"/>
      <c r="C54" s="787"/>
      <c r="D54" s="787"/>
      <c r="E54" s="787"/>
      <c r="F54" s="787"/>
      <c r="G54" s="787"/>
      <c r="H54" s="787"/>
      <c r="I54" s="787"/>
      <c r="J54" s="787"/>
      <c r="K54" s="787"/>
      <c r="L54" s="787"/>
      <c r="M54" s="787"/>
      <c r="N54" s="787"/>
      <c r="O54" s="787"/>
      <c r="P54" s="787"/>
      <c r="Q54" s="788"/>
    </row>
    <row r="55" spans="1:17" ht="300" customHeight="1">
      <c r="A55" s="1502" t="s">
        <v>1367</v>
      </c>
      <c r="B55" s="1503"/>
      <c r="C55" s="1503"/>
      <c r="D55" s="1503"/>
      <c r="E55" s="1503"/>
      <c r="F55" s="1503"/>
      <c r="G55" s="1503"/>
      <c r="H55" s="1503"/>
      <c r="I55" s="1503"/>
      <c r="J55" s="1503"/>
      <c r="K55" s="1503"/>
      <c r="L55" s="1503"/>
      <c r="M55" s="1503"/>
      <c r="N55" s="1503"/>
      <c r="O55" s="1503"/>
      <c r="P55" s="1503"/>
      <c r="Q55" s="1504"/>
    </row>
    <row r="56" spans="1:17" ht="274.5" customHeight="1">
      <c r="A56" s="1428" t="s">
        <v>1334</v>
      </c>
      <c r="B56" s="1429"/>
      <c r="C56" s="1429"/>
      <c r="D56" s="1429"/>
      <c r="E56" s="1429"/>
      <c r="F56" s="1429"/>
      <c r="G56" s="1429"/>
      <c r="H56" s="1429"/>
      <c r="I56" s="1429"/>
      <c r="J56" s="1429"/>
      <c r="K56" s="1429"/>
      <c r="L56" s="1429"/>
      <c r="M56" s="1429"/>
      <c r="N56" s="1429"/>
      <c r="O56" s="1429"/>
      <c r="P56" s="1429"/>
      <c r="Q56" s="1430"/>
    </row>
    <row r="57" spans="1:17" ht="261" customHeight="1">
      <c r="A57" s="1431" t="s">
        <v>1368</v>
      </c>
      <c r="B57" s="1432"/>
      <c r="C57" s="1432"/>
      <c r="D57" s="1432"/>
      <c r="E57" s="1432"/>
      <c r="F57" s="1432"/>
      <c r="G57" s="1432"/>
      <c r="H57" s="1432"/>
      <c r="I57" s="1432"/>
      <c r="J57" s="1432"/>
      <c r="K57" s="1432"/>
      <c r="L57" s="1432"/>
      <c r="M57" s="1432"/>
      <c r="N57" s="1432"/>
      <c r="O57" s="1432"/>
      <c r="P57" s="1432"/>
      <c r="Q57" s="1433"/>
    </row>
    <row r="58" spans="1:17" ht="274.5" customHeight="1">
      <c r="A58" s="1428" t="s">
        <v>1335</v>
      </c>
      <c r="B58" s="1429"/>
      <c r="C58" s="1429"/>
      <c r="D58" s="1429"/>
      <c r="E58" s="1429"/>
      <c r="F58" s="1429"/>
      <c r="G58" s="1429"/>
      <c r="H58" s="1429"/>
      <c r="I58" s="1429"/>
      <c r="J58" s="1429"/>
      <c r="K58" s="1429"/>
      <c r="L58" s="1429"/>
      <c r="M58" s="1429"/>
      <c r="N58" s="1429"/>
      <c r="O58" s="1429"/>
      <c r="P58" s="1429"/>
      <c r="Q58" s="1430"/>
    </row>
    <row r="59" spans="1:17" ht="119.25" customHeight="1">
      <c r="A59" s="1428" t="s">
        <v>1336</v>
      </c>
      <c r="B59" s="1429"/>
      <c r="C59" s="1429"/>
      <c r="D59" s="1429"/>
      <c r="E59" s="1429"/>
      <c r="F59" s="1429"/>
      <c r="G59" s="1429"/>
      <c r="H59" s="1429"/>
      <c r="I59" s="1429"/>
      <c r="J59" s="1429"/>
      <c r="K59" s="1429"/>
      <c r="L59" s="1429"/>
      <c r="M59" s="1429"/>
      <c r="N59" s="1429"/>
      <c r="O59" s="1429"/>
      <c r="P59" s="1429"/>
      <c r="Q59" s="1430"/>
    </row>
    <row r="60" spans="1:17">
      <c r="A60" s="1385"/>
      <c r="B60" s="1386"/>
      <c r="C60" s="1386"/>
      <c r="D60" s="1386"/>
      <c r="E60" s="1386"/>
      <c r="F60" s="1386"/>
      <c r="G60" s="1386"/>
      <c r="H60" s="1386"/>
      <c r="I60" s="1386"/>
      <c r="J60" s="1386"/>
      <c r="K60" s="1386"/>
      <c r="L60" s="1386"/>
      <c r="M60" s="1386"/>
      <c r="N60" s="1386"/>
      <c r="O60" s="1386"/>
      <c r="P60" s="1386"/>
      <c r="Q60" s="1387"/>
    </row>
    <row r="61" spans="1:17" s="496" customFormat="1" ht="15" customHeight="1">
      <c r="A61" s="491">
        <v>1</v>
      </c>
      <c r="B61" s="491">
        <v>1</v>
      </c>
      <c r="C61" s="491">
        <v>2</v>
      </c>
      <c r="D61" s="491">
        <v>6</v>
      </c>
      <c r="E61" s="491">
        <v>8</v>
      </c>
      <c r="F61" s="491">
        <v>221</v>
      </c>
      <c r="G61" s="491"/>
      <c r="H61" s="1526" t="s">
        <v>452</v>
      </c>
      <c r="I61" s="1527"/>
      <c r="J61" s="1528"/>
      <c r="K61" s="491" t="s">
        <v>436</v>
      </c>
      <c r="L61" s="493">
        <v>3200</v>
      </c>
      <c r="M61" s="493">
        <v>3200</v>
      </c>
      <c r="N61" s="493">
        <v>3200</v>
      </c>
      <c r="O61" s="493">
        <v>5085000</v>
      </c>
      <c r="P61" s="493">
        <v>2085000</v>
      </c>
      <c r="Q61" s="493">
        <v>1974333.34</v>
      </c>
    </row>
    <row r="62" spans="1:17">
      <c r="A62" s="1464"/>
      <c r="B62" s="1465"/>
      <c r="C62" s="1465"/>
      <c r="D62" s="1465"/>
      <c r="E62" s="1465"/>
      <c r="F62" s="1465"/>
      <c r="G62" s="1465"/>
      <c r="H62" s="1465"/>
      <c r="I62" s="1465"/>
      <c r="J62" s="1465"/>
      <c r="K62" s="1465"/>
      <c r="L62" s="1465"/>
      <c r="M62" s="1465"/>
      <c r="N62" s="1465"/>
      <c r="O62" s="1465"/>
      <c r="P62" s="1465"/>
      <c r="Q62" s="1466"/>
    </row>
    <row r="63" spans="1:17" s="498" customFormat="1" ht="36" customHeight="1">
      <c r="A63" s="1489" t="s">
        <v>1147</v>
      </c>
      <c r="B63" s="1490"/>
      <c r="C63" s="1490"/>
      <c r="D63" s="1490"/>
      <c r="E63" s="1490"/>
      <c r="F63" s="1490"/>
      <c r="G63" s="1490"/>
      <c r="H63" s="1490"/>
      <c r="I63" s="1490"/>
      <c r="J63" s="1490"/>
      <c r="K63" s="1490"/>
      <c r="L63" s="1490"/>
      <c r="M63" s="1490"/>
      <c r="N63" s="1490"/>
      <c r="O63" s="1490"/>
      <c r="P63" s="1490"/>
      <c r="Q63" s="1491"/>
    </row>
    <row r="64" spans="1:17" s="498" customFormat="1">
      <c r="A64" s="499"/>
      <c r="B64" s="500"/>
      <c r="C64" s="500"/>
      <c r="D64" s="500"/>
      <c r="E64" s="500"/>
      <c r="F64" s="500"/>
      <c r="G64" s="500"/>
      <c r="H64" s="500"/>
      <c r="I64" s="500"/>
      <c r="J64" s="500"/>
      <c r="K64" s="500"/>
      <c r="L64" s="500"/>
      <c r="M64" s="500"/>
      <c r="N64" s="500"/>
      <c r="O64" s="500"/>
      <c r="P64" s="500"/>
      <c r="Q64" s="501"/>
    </row>
    <row r="65" spans="1:17" s="694" customFormat="1" ht="76.5" customHeight="1">
      <c r="A65" s="1492" t="s">
        <v>1148</v>
      </c>
      <c r="B65" s="1493"/>
      <c r="C65" s="1493"/>
      <c r="D65" s="1493"/>
      <c r="E65" s="1493"/>
      <c r="F65" s="1493"/>
      <c r="G65" s="1493"/>
      <c r="H65" s="1493"/>
      <c r="I65" s="1493"/>
      <c r="J65" s="1493"/>
      <c r="K65" s="1493"/>
      <c r="L65" s="1493"/>
      <c r="M65" s="1493"/>
      <c r="N65" s="1493"/>
      <c r="O65" s="1493"/>
      <c r="P65" s="1493"/>
      <c r="Q65" s="1494"/>
    </row>
    <row r="66" spans="1:17">
      <c r="A66" s="1385"/>
      <c r="B66" s="1386"/>
      <c r="C66" s="1386"/>
      <c r="D66" s="1386"/>
      <c r="E66" s="1386"/>
      <c r="F66" s="1386"/>
      <c r="G66" s="1386"/>
      <c r="H66" s="1386"/>
      <c r="I66" s="1386"/>
      <c r="J66" s="1386"/>
      <c r="K66" s="1386"/>
      <c r="L66" s="1386"/>
      <c r="M66" s="1386"/>
      <c r="N66" s="1386"/>
      <c r="O66" s="1386"/>
      <c r="P66" s="1386"/>
      <c r="Q66" s="1387"/>
    </row>
    <row r="67" spans="1:17" s="496" customFormat="1" ht="15" customHeight="1">
      <c r="A67" s="488">
        <v>1</v>
      </c>
      <c r="B67" s="488">
        <v>1</v>
      </c>
      <c r="C67" s="488">
        <v>2</v>
      </c>
      <c r="D67" s="488">
        <v>6</v>
      </c>
      <c r="E67" s="488">
        <v>8</v>
      </c>
      <c r="F67" s="488">
        <v>222</v>
      </c>
      <c r="G67" s="489"/>
      <c r="H67" s="1477" t="s">
        <v>453</v>
      </c>
      <c r="I67" s="1478"/>
      <c r="J67" s="1479"/>
      <c r="K67" s="489" t="s">
        <v>436</v>
      </c>
      <c r="L67" s="490">
        <v>3200</v>
      </c>
      <c r="M67" s="490">
        <v>3295</v>
      </c>
      <c r="N67" s="490">
        <v>3295</v>
      </c>
      <c r="O67" s="495">
        <v>1585000</v>
      </c>
      <c r="P67" s="495">
        <v>1735000</v>
      </c>
      <c r="Q67" s="495">
        <v>1578250</v>
      </c>
    </row>
    <row r="68" spans="1:17">
      <c r="A68" s="1464"/>
      <c r="B68" s="1465"/>
      <c r="C68" s="1465"/>
      <c r="D68" s="1465"/>
      <c r="E68" s="1465"/>
      <c r="F68" s="1465"/>
      <c r="G68" s="1465"/>
      <c r="H68" s="1465"/>
      <c r="I68" s="1465"/>
      <c r="J68" s="1465"/>
      <c r="K68" s="1465"/>
      <c r="L68" s="1465"/>
      <c r="M68" s="1465"/>
      <c r="N68" s="1465"/>
      <c r="O68" s="1465"/>
      <c r="P68" s="1465"/>
      <c r="Q68" s="1466"/>
    </row>
    <row r="69" spans="1:17" s="498" customFormat="1" ht="36" customHeight="1">
      <c r="A69" s="1489" t="s">
        <v>1149</v>
      </c>
      <c r="B69" s="1490"/>
      <c r="C69" s="1490"/>
      <c r="D69" s="1490"/>
      <c r="E69" s="1490"/>
      <c r="F69" s="1490"/>
      <c r="G69" s="1490"/>
      <c r="H69" s="1490"/>
      <c r="I69" s="1490"/>
      <c r="J69" s="1490"/>
      <c r="K69" s="1490"/>
      <c r="L69" s="1490"/>
      <c r="M69" s="1490"/>
      <c r="N69" s="1490"/>
      <c r="O69" s="1490"/>
      <c r="P69" s="1490"/>
      <c r="Q69" s="1491"/>
    </row>
    <row r="70" spans="1:17" s="498" customFormat="1">
      <c r="A70" s="499"/>
      <c r="B70" s="500"/>
      <c r="C70" s="500"/>
      <c r="D70" s="500"/>
      <c r="E70" s="500"/>
      <c r="F70" s="500"/>
      <c r="G70" s="500"/>
      <c r="H70" s="500"/>
      <c r="I70" s="500"/>
      <c r="J70" s="500"/>
      <c r="K70" s="500"/>
      <c r="L70" s="500"/>
      <c r="M70" s="500"/>
      <c r="N70" s="500"/>
      <c r="O70" s="500"/>
      <c r="P70" s="500"/>
      <c r="Q70" s="501"/>
    </row>
    <row r="71" spans="1:17" s="694" customFormat="1" ht="241.5" customHeight="1">
      <c r="A71" s="1492" t="s">
        <v>1150</v>
      </c>
      <c r="B71" s="1493"/>
      <c r="C71" s="1493"/>
      <c r="D71" s="1493"/>
      <c r="E71" s="1493"/>
      <c r="F71" s="1493"/>
      <c r="G71" s="1493"/>
      <c r="H71" s="1493"/>
      <c r="I71" s="1493"/>
      <c r="J71" s="1493"/>
      <c r="K71" s="1493"/>
      <c r="L71" s="1493"/>
      <c r="M71" s="1493"/>
      <c r="N71" s="1493"/>
      <c r="O71" s="1493"/>
      <c r="P71" s="1493"/>
      <c r="Q71" s="1494"/>
    </row>
    <row r="72" spans="1:17">
      <c r="A72" s="1385"/>
      <c r="B72" s="1386"/>
      <c r="C72" s="1386"/>
      <c r="D72" s="1386"/>
      <c r="E72" s="1386"/>
      <c r="F72" s="1386"/>
      <c r="G72" s="1386"/>
      <c r="H72" s="1386"/>
      <c r="I72" s="1386"/>
      <c r="J72" s="1386"/>
      <c r="K72" s="1386"/>
      <c r="L72" s="1386"/>
      <c r="M72" s="1386"/>
      <c r="N72" s="1386"/>
      <c r="O72" s="1386"/>
      <c r="P72" s="1386"/>
      <c r="Q72" s="1387"/>
    </row>
    <row r="73" spans="1:17" s="496" customFormat="1" ht="29.25" customHeight="1">
      <c r="A73" s="491">
        <v>1</v>
      </c>
      <c r="B73" s="491">
        <v>1</v>
      </c>
      <c r="C73" s="491">
        <v>2</v>
      </c>
      <c r="D73" s="491">
        <v>6</v>
      </c>
      <c r="E73" s="491">
        <v>8</v>
      </c>
      <c r="F73" s="491">
        <v>224</v>
      </c>
      <c r="G73" s="491"/>
      <c r="H73" s="1477" t="s">
        <v>454</v>
      </c>
      <c r="I73" s="1478"/>
      <c r="J73" s="1479"/>
      <c r="K73" s="491" t="s">
        <v>436</v>
      </c>
      <c r="L73" s="497">
        <v>8500</v>
      </c>
      <c r="M73" s="497">
        <v>8500</v>
      </c>
      <c r="N73" s="497">
        <v>8500</v>
      </c>
      <c r="O73" s="493">
        <v>85000</v>
      </c>
      <c r="P73" s="493">
        <v>85000</v>
      </c>
      <c r="Q73" s="493">
        <v>85000</v>
      </c>
    </row>
    <row r="74" spans="1:17">
      <c r="A74" s="1464"/>
      <c r="B74" s="1465"/>
      <c r="C74" s="1465"/>
      <c r="D74" s="1465"/>
      <c r="E74" s="1465"/>
      <c r="F74" s="1465"/>
      <c r="G74" s="1465"/>
      <c r="H74" s="1465"/>
      <c r="I74" s="1465"/>
      <c r="J74" s="1465"/>
      <c r="K74" s="1465"/>
      <c r="L74" s="1465"/>
      <c r="M74" s="1465"/>
      <c r="N74" s="1465"/>
      <c r="O74" s="1465"/>
      <c r="P74" s="1465"/>
      <c r="Q74" s="1466"/>
    </row>
    <row r="75" spans="1:17" s="498" customFormat="1" ht="33" customHeight="1">
      <c r="A75" s="1489" t="s">
        <v>1151</v>
      </c>
      <c r="B75" s="1490"/>
      <c r="C75" s="1490"/>
      <c r="D75" s="1490"/>
      <c r="E75" s="1490"/>
      <c r="F75" s="1490"/>
      <c r="G75" s="1490"/>
      <c r="H75" s="1490"/>
      <c r="I75" s="1490"/>
      <c r="J75" s="1490"/>
      <c r="K75" s="1490"/>
      <c r="L75" s="1490"/>
      <c r="M75" s="1490"/>
      <c r="N75" s="1490"/>
      <c r="O75" s="1490"/>
      <c r="P75" s="1490"/>
      <c r="Q75" s="1491"/>
    </row>
    <row r="76" spans="1:17" s="694" customFormat="1" ht="68.25" customHeight="1">
      <c r="A76" s="1492" t="s">
        <v>1152</v>
      </c>
      <c r="B76" s="1493"/>
      <c r="C76" s="1493"/>
      <c r="D76" s="1493"/>
      <c r="E76" s="1493"/>
      <c r="F76" s="1493"/>
      <c r="G76" s="1493"/>
      <c r="H76" s="1493"/>
      <c r="I76" s="1493"/>
      <c r="J76" s="1493"/>
      <c r="K76" s="1493"/>
      <c r="L76" s="1493"/>
      <c r="M76" s="1493"/>
      <c r="N76" s="1493"/>
      <c r="O76" s="1493"/>
      <c r="P76" s="1493"/>
      <c r="Q76" s="1494"/>
    </row>
    <row r="77" spans="1:17">
      <c r="A77" s="1385"/>
      <c r="B77" s="1386"/>
      <c r="C77" s="1386"/>
      <c r="D77" s="1386"/>
      <c r="E77" s="1386"/>
      <c r="F77" s="1386"/>
      <c r="G77" s="1386"/>
      <c r="H77" s="1386"/>
      <c r="I77" s="1386"/>
      <c r="J77" s="1386"/>
      <c r="K77" s="1386"/>
      <c r="L77" s="1386"/>
      <c r="M77" s="1386"/>
      <c r="N77" s="1386"/>
      <c r="O77" s="1386"/>
      <c r="P77" s="1386"/>
      <c r="Q77" s="1387"/>
    </row>
    <row r="78" spans="1:17" s="496" customFormat="1" ht="31.5" customHeight="1">
      <c r="A78" s="491">
        <v>1</v>
      </c>
      <c r="B78" s="491">
        <v>1</v>
      </c>
      <c r="C78" s="491">
        <v>2</v>
      </c>
      <c r="D78" s="491">
        <v>6</v>
      </c>
      <c r="E78" s="491">
        <v>8</v>
      </c>
      <c r="F78" s="491">
        <v>225</v>
      </c>
      <c r="G78" s="491"/>
      <c r="H78" s="1477" t="s">
        <v>455</v>
      </c>
      <c r="I78" s="1478"/>
      <c r="J78" s="1479"/>
      <c r="K78" s="491" t="s">
        <v>436</v>
      </c>
      <c r="L78" s="497">
        <v>8750</v>
      </c>
      <c r="M78" s="497">
        <v>8750</v>
      </c>
      <c r="N78" s="497">
        <v>8750</v>
      </c>
      <c r="O78" s="493">
        <v>1085000</v>
      </c>
      <c r="P78" s="493">
        <v>1085000</v>
      </c>
      <c r="Q78" s="493">
        <v>1085000</v>
      </c>
    </row>
    <row r="79" spans="1:17" ht="13.5" customHeight="1">
      <c r="A79" s="1464"/>
      <c r="B79" s="1465"/>
      <c r="C79" s="1465"/>
      <c r="D79" s="1465"/>
      <c r="E79" s="1465"/>
      <c r="F79" s="1465"/>
      <c r="G79" s="1465"/>
      <c r="H79" s="1465"/>
      <c r="I79" s="1465"/>
      <c r="J79" s="1465"/>
      <c r="K79" s="1465"/>
      <c r="L79" s="1465"/>
      <c r="M79" s="1465"/>
      <c r="N79" s="1465"/>
      <c r="O79" s="1465"/>
      <c r="P79" s="1465"/>
      <c r="Q79" s="1466"/>
    </row>
    <row r="80" spans="1:17" s="498" customFormat="1" ht="36" customHeight="1">
      <c r="A80" s="1489" t="s">
        <v>1153</v>
      </c>
      <c r="B80" s="1490"/>
      <c r="C80" s="1490"/>
      <c r="D80" s="1490"/>
      <c r="E80" s="1490"/>
      <c r="F80" s="1490"/>
      <c r="G80" s="1490"/>
      <c r="H80" s="1490"/>
      <c r="I80" s="1490"/>
      <c r="J80" s="1490"/>
      <c r="K80" s="1490"/>
      <c r="L80" s="1490"/>
      <c r="M80" s="1490"/>
      <c r="N80" s="1490"/>
      <c r="O80" s="1490"/>
      <c r="P80" s="1490"/>
      <c r="Q80" s="1491"/>
    </row>
    <row r="81" spans="1:17" s="498" customFormat="1">
      <c r="A81" s="1496"/>
      <c r="B81" s="1497"/>
      <c r="C81" s="1497"/>
      <c r="D81" s="1497"/>
      <c r="E81" s="1497"/>
      <c r="F81" s="1497"/>
      <c r="G81" s="1497"/>
      <c r="H81" s="1497"/>
      <c r="I81" s="1497"/>
      <c r="J81" s="1497"/>
      <c r="K81" s="1497"/>
      <c r="L81" s="1497"/>
      <c r="M81" s="1497"/>
      <c r="N81" s="1497"/>
      <c r="O81" s="1497"/>
      <c r="P81" s="1497"/>
      <c r="Q81" s="1498"/>
    </row>
    <row r="82" spans="1:17" s="694" customFormat="1" ht="267.75" customHeight="1">
      <c r="A82" s="1492" t="s">
        <v>1154</v>
      </c>
      <c r="B82" s="1493"/>
      <c r="C82" s="1493"/>
      <c r="D82" s="1493"/>
      <c r="E82" s="1493"/>
      <c r="F82" s="1493"/>
      <c r="G82" s="1493"/>
      <c r="H82" s="1493"/>
      <c r="I82" s="1493"/>
      <c r="J82" s="1493"/>
      <c r="K82" s="1493"/>
      <c r="L82" s="1493"/>
      <c r="M82" s="1493"/>
      <c r="N82" s="1493"/>
      <c r="O82" s="1493"/>
      <c r="P82" s="1493"/>
      <c r="Q82" s="1494"/>
    </row>
    <row r="83" spans="1:17">
      <c r="A83" s="432"/>
      <c r="B83" s="433"/>
      <c r="C83" s="433"/>
      <c r="D83" s="433"/>
      <c r="E83" s="433"/>
      <c r="F83" s="433"/>
      <c r="G83" s="433"/>
      <c r="H83" s="433"/>
      <c r="I83" s="433"/>
      <c r="J83" s="433"/>
      <c r="K83" s="433"/>
      <c r="L83" s="433"/>
      <c r="M83" s="433"/>
      <c r="N83" s="433"/>
      <c r="O83" s="433"/>
      <c r="P83" s="433"/>
      <c r="Q83" s="434"/>
    </row>
    <row r="84" spans="1:17" s="496" customFormat="1" ht="15" customHeight="1">
      <c r="A84" s="789">
        <v>1</v>
      </c>
      <c r="B84" s="789">
        <v>1</v>
      </c>
      <c r="C84" s="789">
        <v>2</v>
      </c>
      <c r="D84" s="789">
        <v>6</v>
      </c>
      <c r="E84" s="789">
        <v>9</v>
      </c>
      <c r="F84" s="789">
        <v>226</v>
      </c>
      <c r="G84" s="789"/>
      <c r="H84" s="1495" t="s">
        <v>457</v>
      </c>
      <c r="I84" s="1495"/>
      <c r="J84" s="1495"/>
      <c r="K84" s="789" t="s">
        <v>436</v>
      </c>
      <c r="L84" s="497">
        <v>4050</v>
      </c>
      <c r="M84" s="497">
        <v>4050</v>
      </c>
      <c r="N84" s="497">
        <v>4050</v>
      </c>
      <c r="O84" s="493">
        <v>85000</v>
      </c>
      <c r="P84" s="493">
        <v>85000</v>
      </c>
      <c r="Q84" s="493">
        <v>85000</v>
      </c>
    </row>
    <row r="85" spans="1:17">
      <c r="A85" s="1464"/>
      <c r="B85" s="1465"/>
      <c r="C85" s="1465"/>
      <c r="D85" s="1465"/>
      <c r="E85" s="1465"/>
      <c r="F85" s="1465"/>
      <c r="G85" s="1465"/>
      <c r="H85" s="1465"/>
      <c r="I85" s="1465"/>
      <c r="J85" s="1465"/>
      <c r="K85" s="1465"/>
      <c r="L85" s="1465"/>
      <c r="M85" s="1465"/>
      <c r="N85" s="1465"/>
      <c r="O85" s="1465"/>
      <c r="P85" s="1465"/>
      <c r="Q85" s="1466"/>
    </row>
    <row r="86" spans="1:17" s="498" customFormat="1" ht="36" customHeight="1">
      <c r="A86" s="1489" t="s">
        <v>1155</v>
      </c>
      <c r="B86" s="1490"/>
      <c r="C86" s="1490"/>
      <c r="D86" s="1490"/>
      <c r="E86" s="1490"/>
      <c r="F86" s="1490"/>
      <c r="G86" s="1490"/>
      <c r="H86" s="1490"/>
      <c r="I86" s="1490"/>
      <c r="J86" s="1490"/>
      <c r="K86" s="1490"/>
      <c r="L86" s="1490"/>
      <c r="M86" s="1490"/>
      <c r="N86" s="1490"/>
      <c r="O86" s="1490"/>
      <c r="P86" s="1490"/>
      <c r="Q86" s="1491"/>
    </row>
    <row r="87" spans="1:17" s="498" customFormat="1">
      <c r="A87" s="499"/>
      <c r="B87" s="500"/>
      <c r="C87" s="500"/>
      <c r="D87" s="500"/>
      <c r="E87" s="500"/>
      <c r="F87" s="500"/>
      <c r="G87" s="500"/>
      <c r="H87" s="500"/>
      <c r="I87" s="500"/>
      <c r="J87" s="500"/>
      <c r="K87" s="500"/>
      <c r="L87" s="500"/>
      <c r="M87" s="500"/>
      <c r="N87" s="500"/>
      <c r="O87" s="500"/>
      <c r="P87" s="500"/>
      <c r="Q87" s="501"/>
    </row>
    <row r="88" spans="1:17" s="694" customFormat="1" ht="69.95" customHeight="1">
      <c r="A88" s="1492" t="s">
        <v>1156</v>
      </c>
      <c r="B88" s="1493"/>
      <c r="C88" s="1493"/>
      <c r="D88" s="1493"/>
      <c r="E88" s="1493"/>
      <c r="F88" s="1493"/>
      <c r="G88" s="1493"/>
      <c r="H88" s="1493"/>
      <c r="I88" s="1493"/>
      <c r="J88" s="1493"/>
      <c r="K88" s="1493"/>
      <c r="L88" s="1493"/>
      <c r="M88" s="1493"/>
      <c r="N88" s="1493"/>
      <c r="O88" s="1493"/>
      <c r="P88" s="1493"/>
      <c r="Q88" s="1494"/>
    </row>
    <row r="89" spans="1:17">
      <c r="A89" s="1385"/>
      <c r="B89" s="1386"/>
      <c r="C89" s="1386"/>
      <c r="D89" s="1386"/>
      <c r="E89" s="1386"/>
      <c r="F89" s="1386"/>
      <c r="G89" s="1386"/>
      <c r="H89" s="1386"/>
      <c r="I89" s="1386"/>
      <c r="J89" s="1386"/>
      <c r="K89" s="1386"/>
      <c r="L89" s="1386"/>
      <c r="M89" s="1386"/>
      <c r="N89" s="1386"/>
      <c r="O89" s="1386"/>
      <c r="P89" s="1386"/>
      <c r="Q89" s="1387"/>
    </row>
    <row r="90" spans="1:17" s="28" customFormat="1" ht="25.5" customHeight="1">
      <c r="A90" s="848">
        <v>1</v>
      </c>
      <c r="B90" s="848">
        <v>1</v>
      </c>
      <c r="C90" s="848">
        <v>2</v>
      </c>
      <c r="D90" s="848">
        <v>6</v>
      </c>
      <c r="E90" s="848">
        <v>9</v>
      </c>
      <c r="F90" s="848">
        <v>227</v>
      </c>
      <c r="G90" s="103"/>
      <c r="H90" s="1473" t="s">
        <v>1337</v>
      </c>
      <c r="I90" s="1473"/>
      <c r="J90" s="1473"/>
      <c r="K90" s="849" t="s">
        <v>1338</v>
      </c>
      <c r="L90" s="848">
        <v>1</v>
      </c>
      <c r="M90" s="848">
        <v>1</v>
      </c>
      <c r="N90" s="848">
        <v>1</v>
      </c>
      <c r="O90" s="850">
        <v>76971745</v>
      </c>
      <c r="P90" s="850">
        <v>75300675.859999999</v>
      </c>
      <c r="Q90" s="850">
        <v>74381103.879999995</v>
      </c>
    </row>
    <row r="91" spans="1:17">
      <c r="A91" s="1464"/>
      <c r="B91" s="1465"/>
      <c r="C91" s="1465"/>
      <c r="D91" s="1465"/>
      <c r="E91" s="1465"/>
      <c r="F91" s="1465"/>
      <c r="G91" s="1465"/>
      <c r="H91" s="1465"/>
      <c r="I91" s="1465"/>
      <c r="J91" s="1465"/>
      <c r="K91" s="1465"/>
      <c r="L91" s="1465"/>
      <c r="M91" s="1465"/>
      <c r="N91" s="1465"/>
      <c r="O91" s="1465"/>
      <c r="P91" s="1465"/>
      <c r="Q91" s="1466"/>
    </row>
    <row r="92" spans="1:17" ht="54" customHeight="1">
      <c r="A92" s="1480" t="s">
        <v>1369</v>
      </c>
      <c r="B92" s="1481"/>
      <c r="C92" s="1481"/>
      <c r="D92" s="1481"/>
      <c r="E92" s="1481"/>
      <c r="F92" s="1481"/>
      <c r="G92" s="1481"/>
      <c r="H92" s="1481"/>
      <c r="I92" s="1481"/>
      <c r="J92" s="1481"/>
      <c r="K92" s="1481"/>
      <c r="L92" s="1481"/>
      <c r="M92" s="1481"/>
      <c r="N92" s="1481"/>
      <c r="O92" s="1481"/>
      <c r="P92" s="1481"/>
      <c r="Q92" s="1482"/>
    </row>
    <row r="93" spans="1:17">
      <c r="A93" s="786"/>
      <c r="B93" s="787"/>
      <c r="C93" s="787"/>
      <c r="D93" s="787"/>
      <c r="E93" s="787"/>
      <c r="F93" s="787"/>
      <c r="G93" s="787"/>
      <c r="H93" s="787"/>
      <c r="I93" s="787"/>
      <c r="J93" s="787"/>
      <c r="K93" s="787"/>
      <c r="L93" s="787"/>
      <c r="M93" s="787"/>
      <c r="N93" s="787"/>
      <c r="O93" s="787"/>
      <c r="P93" s="787"/>
      <c r="Q93" s="788"/>
    </row>
    <row r="94" spans="1:17" ht="56.25" customHeight="1">
      <c r="A94" s="1480" t="s">
        <v>1370</v>
      </c>
      <c r="B94" s="1481"/>
      <c r="C94" s="1481"/>
      <c r="D94" s="1481"/>
      <c r="E94" s="1481"/>
      <c r="F94" s="1481"/>
      <c r="G94" s="1481"/>
      <c r="H94" s="1481"/>
      <c r="I94" s="1481"/>
      <c r="J94" s="1481"/>
      <c r="K94" s="1481"/>
      <c r="L94" s="1481"/>
      <c r="M94" s="1481"/>
      <c r="N94" s="1481"/>
      <c r="O94" s="1481"/>
      <c r="P94" s="1481"/>
      <c r="Q94" s="1482"/>
    </row>
    <row r="95" spans="1:17">
      <c r="A95" s="1385"/>
      <c r="B95" s="1386"/>
      <c r="C95" s="1386"/>
      <c r="D95" s="1386"/>
      <c r="E95" s="1386"/>
      <c r="F95" s="1386"/>
      <c r="G95" s="1386"/>
      <c r="H95" s="1386"/>
      <c r="I95" s="1386"/>
      <c r="J95" s="1386"/>
      <c r="K95" s="1386"/>
      <c r="L95" s="1386"/>
      <c r="M95" s="1386"/>
      <c r="N95" s="1386"/>
      <c r="O95" s="1386"/>
      <c r="P95" s="1386"/>
      <c r="Q95" s="1387"/>
    </row>
    <row r="96" spans="1:17" s="28" customFormat="1" ht="33" customHeight="1">
      <c r="A96" s="488">
        <v>1</v>
      </c>
      <c r="B96" s="488">
        <v>1</v>
      </c>
      <c r="C96" s="488">
        <v>2</v>
      </c>
      <c r="D96" s="488">
        <v>6</v>
      </c>
      <c r="E96" s="488">
        <v>9</v>
      </c>
      <c r="F96" s="488">
        <v>228</v>
      </c>
      <c r="G96" s="840"/>
      <c r="H96" s="1473" t="s">
        <v>1339</v>
      </c>
      <c r="I96" s="1473"/>
      <c r="J96" s="1473"/>
      <c r="K96" s="851" t="s">
        <v>443</v>
      </c>
      <c r="L96" s="851" t="s">
        <v>1340</v>
      </c>
      <c r="M96" s="851" t="s">
        <v>1341</v>
      </c>
      <c r="N96" s="488">
        <f>6+5</f>
        <v>11</v>
      </c>
      <c r="O96" s="850">
        <v>3273811</v>
      </c>
      <c r="P96" s="850">
        <v>3974070.0300000003</v>
      </c>
      <c r="Q96" s="850">
        <v>3965330.71</v>
      </c>
    </row>
    <row r="97" spans="1:17">
      <c r="A97" s="1464"/>
      <c r="B97" s="1465"/>
      <c r="C97" s="1465"/>
      <c r="D97" s="1465"/>
      <c r="E97" s="1465"/>
      <c r="F97" s="1465"/>
      <c r="G97" s="1465"/>
      <c r="H97" s="1465"/>
      <c r="I97" s="1465"/>
      <c r="J97" s="1465"/>
      <c r="K97" s="1465"/>
      <c r="L97" s="1465"/>
      <c r="M97" s="1465"/>
      <c r="N97" s="1465"/>
      <c r="O97" s="1465"/>
      <c r="P97" s="1465"/>
      <c r="Q97" s="1466"/>
    </row>
    <row r="98" spans="1:17" ht="56.25" customHeight="1">
      <c r="A98" s="1480" t="s">
        <v>1371</v>
      </c>
      <c r="B98" s="1481"/>
      <c r="C98" s="1481"/>
      <c r="D98" s="1481"/>
      <c r="E98" s="1481"/>
      <c r="F98" s="1481"/>
      <c r="G98" s="1481"/>
      <c r="H98" s="1481"/>
      <c r="I98" s="1481"/>
      <c r="J98" s="1481"/>
      <c r="K98" s="1481"/>
      <c r="L98" s="1481"/>
      <c r="M98" s="1481"/>
      <c r="N98" s="1481"/>
      <c r="O98" s="1481"/>
      <c r="P98" s="1481"/>
      <c r="Q98" s="1482"/>
    </row>
    <row r="99" spans="1:17">
      <c r="A99" s="786"/>
      <c r="B99" s="787"/>
      <c r="C99" s="787"/>
      <c r="D99" s="787"/>
      <c r="E99" s="787"/>
      <c r="F99" s="787"/>
      <c r="G99" s="787"/>
      <c r="H99" s="787"/>
      <c r="I99" s="787"/>
      <c r="J99" s="787"/>
      <c r="K99" s="787"/>
      <c r="L99" s="787"/>
      <c r="M99" s="787"/>
      <c r="N99" s="787"/>
      <c r="O99" s="787"/>
      <c r="P99" s="787"/>
      <c r="Q99" s="788"/>
    </row>
    <row r="100" spans="1:17" ht="217.5" customHeight="1">
      <c r="A100" s="1480" t="s">
        <v>1372</v>
      </c>
      <c r="B100" s="1481"/>
      <c r="C100" s="1481"/>
      <c r="D100" s="1481"/>
      <c r="E100" s="1481"/>
      <c r="F100" s="1481"/>
      <c r="G100" s="1481"/>
      <c r="H100" s="1481"/>
      <c r="I100" s="1481"/>
      <c r="J100" s="1481"/>
      <c r="K100" s="1481"/>
      <c r="L100" s="1481"/>
      <c r="M100" s="1481"/>
      <c r="N100" s="1481"/>
      <c r="O100" s="1481"/>
      <c r="P100" s="1481"/>
      <c r="Q100" s="1482"/>
    </row>
    <row r="101" spans="1:17" s="496" customFormat="1" ht="15" customHeight="1">
      <c r="A101" s="491">
        <v>1</v>
      </c>
      <c r="B101" s="491">
        <v>1</v>
      </c>
      <c r="C101" s="491">
        <v>2</v>
      </c>
      <c r="D101" s="491">
        <v>6</v>
      </c>
      <c r="E101" s="491">
        <v>9</v>
      </c>
      <c r="F101" s="491">
        <v>229</v>
      </c>
      <c r="G101" s="491"/>
      <c r="H101" s="1477" t="s">
        <v>460</v>
      </c>
      <c r="I101" s="1478"/>
      <c r="J101" s="1479"/>
      <c r="K101" s="491" t="s">
        <v>436</v>
      </c>
      <c r="L101" s="497">
        <v>500</v>
      </c>
      <c r="M101" s="497">
        <v>500</v>
      </c>
      <c r="N101" s="497">
        <v>458</v>
      </c>
      <c r="O101" s="493">
        <v>5865000</v>
      </c>
      <c r="P101" s="493">
        <v>5865000</v>
      </c>
      <c r="Q101" s="493">
        <v>4479100.34</v>
      </c>
    </row>
    <row r="102" spans="1:17">
      <c r="A102" s="1464"/>
      <c r="B102" s="1465"/>
      <c r="C102" s="1465"/>
      <c r="D102" s="1465"/>
      <c r="E102" s="1465"/>
      <c r="F102" s="1465"/>
      <c r="G102" s="1465"/>
      <c r="H102" s="1465"/>
      <c r="I102" s="1465"/>
      <c r="J102" s="1465"/>
      <c r="K102" s="1465"/>
      <c r="L102" s="1465"/>
      <c r="M102" s="1465"/>
      <c r="N102" s="1465"/>
      <c r="O102" s="1465"/>
      <c r="P102" s="1465"/>
      <c r="Q102" s="1466"/>
    </row>
    <row r="103" spans="1:17" s="498" customFormat="1" ht="16.5" customHeight="1">
      <c r="A103" s="1489" t="s">
        <v>1373</v>
      </c>
      <c r="B103" s="1490"/>
      <c r="C103" s="1490"/>
      <c r="D103" s="1490"/>
      <c r="E103" s="1490"/>
      <c r="F103" s="1490"/>
      <c r="G103" s="1490"/>
      <c r="H103" s="1490"/>
      <c r="I103" s="1490"/>
      <c r="J103" s="1490"/>
      <c r="K103" s="1490"/>
      <c r="L103" s="1490"/>
      <c r="M103" s="1490"/>
      <c r="N103" s="1490"/>
      <c r="O103" s="1490"/>
      <c r="P103" s="1490"/>
      <c r="Q103" s="1491"/>
    </row>
    <row r="104" spans="1:17" s="498" customFormat="1">
      <c r="A104" s="499"/>
      <c r="B104" s="500"/>
      <c r="C104" s="500"/>
      <c r="D104" s="500"/>
      <c r="E104" s="500"/>
      <c r="F104" s="500"/>
      <c r="G104" s="500"/>
      <c r="H104" s="500"/>
      <c r="I104" s="500"/>
      <c r="J104" s="500"/>
      <c r="K104" s="500"/>
      <c r="L104" s="500"/>
      <c r="M104" s="500"/>
      <c r="N104" s="500"/>
      <c r="O104" s="500"/>
      <c r="P104" s="500"/>
      <c r="Q104" s="501"/>
    </row>
    <row r="105" spans="1:17" s="694" customFormat="1" ht="50.1" customHeight="1">
      <c r="A105" s="1492" t="s">
        <v>1157</v>
      </c>
      <c r="B105" s="1493"/>
      <c r="C105" s="1493"/>
      <c r="D105" s="1493"/>
      <c r="E105" s="1493"/>
      <c r="F105" s="1493"/>
      <c r="G105" s="1493"/>
      <c r="H105" s="1493"/>
      <c r="I105" s="1493"/>
      <c r="J105" s="1493"/>
      <c r="K105" s="1493"/>
      <c r="L105" s="1493"/>
      <c r="M105" s="1493"/>
      <c r="N105" s="1493"/>
      <c r="O105" s="1493"/>
      <c r="P105" s="1493"/>
      <c r="Q105" s="1494"/>
    </row>
    <row r="106" spans="1:17">
      <c r="A106" s="1385"/>
      <c r="B106" s="1386"/>
      <c r="C106" s="1386"/>
      <c r="D106" s="1386"/>
      <c r="E106" s="1386"/>
      <c r="F106" s="1386"/>
      <c r="G106" s="1386"/>
      <c r="H106" s="1386"/>
      <c r="I106" s="1386"/>
      <c r="J106" s="1386"/>
      <c r="K106" s="1386"/>
      <c r="L106" s="1386"/>
      <c r="M106" s="1386"/>
      <c r="N106" s="1386"/>
      <c r="O106" s="1386"/>
      <c r="P106" s="1386"/>
      <c r="Q106" s="1387"/>
    </row>
    <row r="107" spans="1:17" s="496" customFormat="1" ht="15" customHeight="1">
      <c r="A107" s="488">
        <v>1</v>
      </c>
      <c r="B107" s="488">
        <v>1</v>
      </c>
      <c r="C107" s="488">
        <v>2</v>
      </c>
      <c r="D107" s="488">
        <v>6</v>
      </c>
      <c r="E107" s="488">
        <v>9</v>
      </c>
      <c r="F107" s="488">
        <v>230</v>
      </c>
      <c r="G107" s="489"/>
      <c r="H107" s="1477" t="s">
        <v>461</v>
      </c>
      <c r="I107" s="1478"/>
      <c r="J107" s="1479"/>
      <c r="K107" s="489" t="s">
        <v>436</v>
      </c>
      <c r="L107" s="497">
        <v>62000</v>
      </c>
      <c r="M107" s="497">
        <v>62449</v>
      </c>
      <c r="N107" s="497">
        <v>62150</v>
      </c>
      <c r="O107" s="493">
        <v>75707323</v>
      </c>
      <c r="P107" s="493">
        <v>85171106.090000018</v>
      </c>
      <c r="Q107" s="493">
        <v>78993321.809999987</v>
      </c>
    </row>
    <row r="108" spans="1:17">
      <c r="A108" s="1464"/>
      <c r="B108" s="1465"/>
      <c r="C108" s="1465"/>
      <c r="D108" s="1465"/>
      <c r="E108" s="1465"/>
      <c r="F108" s="1465"/>
      <c r="G108" s="1465"/>
      <c r="H108" s="1465"/>
      <c r="I108" s="1465"/>
      <c r="J108" s="1465"/>
      <c r="K108" s="1465"/>
      <c r="L108" s="1465"/>
      <c r="M108" s="1465"/>
      <c r="N108" s="1465"/>
      <c r="O108" s="1465"/>
      <c r="P108" s="1465"/>
      <c r="Q108" s="1466"/>
    </row>
    <row r="109" spans="1:17" s="498" customFormat="1" ht="36" customHeight="1">
      <c r="A109" s="1489" t="s">
        <v>1158</v>
      </c>
      <c r="B109" s="1490"/>
      <c r="C109" s="1490"/>
      <c r="D109" s="1490"/>
      <c r="E109" s="1490"/>
      <c r="F109" s="1490"/>
      <c r="G109" s="1490"/>
      <c r="H109" s="1490"/>
      <c r="I109" s="1490"/>
      <c r="J109" s="1490"/>
      <c r="K109" s="1490"/>
      <c r="L109" s="1490"/>
      <c r="M109" s="1490"/>
      <c r="N109" s="1490"/>
      <c r="O109" s="1490"/>
      <c r="P109" s="1490"/>
      <c r="Q109" s="1491"/>
    </row>
    <row r="110" spans="1:17" s="498" customFormat="1">
      <c r="A110" s="499"/>
      <c r="B110" s="500"/>
      <c r="C110" s="500"/>
      <c r="D110" s="500"/>
      <c r="E110" s="500"/>
      <c r="F110" s="500"/>
      <c r="G110" s="500"/>
      <c r="H110" s="500"/>
      <c r="I110" s="500"/>
      <c r="J110" s="500"/>
      <c r="K110" s="500"/>
      <c r="L110" s="500"/>
      <c r="M110" s="500"/>
      <c r="N110" s="500"/>
      <c r="O110" s="500"/>
      <c r="P110" s="500"/>
      <c r="Q110" s="501"/>
    </row>
    <row r="111" spans="1:17" s="694" customFormat="1" ht="193.5" customHeight="1">
      <c r="A111" s="1492" t="s">
        <v>1465</v>
      </c>
      <c r="B111" s="1493"/>
      <c r="C111" s="1493"/>
      <c r="D111" s="1493"/>
      <c r="E111" s="1493"/>
      <c r="F111" s="1493"/>
      <c r="G111" s="1493"/>
      <c r="H111" s="1493"/>
      <c r="I111" s="1493"/>
      <c r="J111" s="1493"/>
      <c r="K111" s="1493"/>
      <c r="L111" s="1493"/>
      <c r="M111" s="1493"/>
      <c r="N111" s="1493"/>
      <c r="O111" s="1493"/>
      <c r="P111" s="1493"/>
      <c r="Q111" s="1494"/>
    </row>
    <row r="112" spans="1:17">
      <c r="A112" s="1385"/>
      <c r="B112" s="1386"/>
      <c r="C112" s="1386"/>
      <c r="D112" s="1386"/>
      <c r="E112" s="1386"/>
      <c r="F112" s="1386"/>
      <c r="G112" s="1386"/>
      <c r="H112" s="1386"/>
      <c r="I112" s="1386"/>
      <c r="J112" s="1386"/>
      <c r="K112" s="1386"/>
      <c r="L112" s="1386"/>
      <c r="M112" s="1386"/>
      <c r="N112" s="1386"/>
      <c r="O112" s="1386"/>
      <c r="P112" s="1386"/>
      <c r="Q112" s="1387"/>
    </row>
    <row r="113" spans="1:17" s="28" customFormat="1" ht="15" customHeight="1">
      <c r="A113" s="847">
        <v>2</v>
      </c>
      <c r="B113" s="847">
        <v>3</v>
      </c>
      <c r="C113" s="847">
        <v>1</v>
      </c>
      <c r="D113" s="847">
        <v>7</v>
      </c>
      <c r="E113" s="847">
        <v>1</v>
      </c>
      <c r="F113" s="847">
        <v>201</v>
      </c>
      <c r="G113" s="103"/>
      <c r="H113" s="1473" t="s">
        <v>464</v>
      </c>
      <c r="I113" s="1473"/>
      <c r="J113" s="1473"/>
      <c r="K113" s="489" t="s">
        <v>441</v>
      </c>
      <c r="L113" s="847">
        <v>3</v>
      </c>
      <c r="M113" s="847">
        <v>25</v>
      </c>
      <c r="N113" s="847">
        <v>3</v>
      </c>
      <c r="O113" s="495">
        <v>3500000</v>
      </c>
      <c r="P113" s="495">
        <v>12500387.629999999</v>
      </c>
      <c r="Q113" s="495">
        <v>11881725.629999999</v>
      </c>
    </row>
    <row r="114" spans="1:17">
      <c r="A114" s="1464"/>
      <c r="B114" s="1465"/>
      <c r="C114" s="1465"/>
      <c r="D114" s="1465"/>
      <c r="E114" s="1465"/>
      <c r="F114" s="1465"/>
      <c r="G114" s="1465"/>
      <c r="H114" s="1465"/>
      <c r="I114" s="1465"/>
      <c r="J114" s="1465"/>
      <c r="K114" s="1465"/>
      <c r="L114" s="1465"/>
      <c r="M114" s="1465"/>
      <c r="N114" s="1465"/>
      <c r="O114" s="1465"/>
      <c r="P114" s="1465"/>
      <c r="Q114" s="1466"/>
    </row>
    <row r="115" spans="1:17" ht="42" customHeight="1">
      <c r="A115" s="1483" t="s">
        <v>1374</v>
      </c>
      <c r="B115" s="1484"/>
      <c r="C115" s="1484"/>
      <c r="D115" s="1484"/>
      <c r="E115" s="1484"/>
      <c r="F115" s="1484"/>
      <c r="G115" s="1484"/>
      <c r="H115" s="1484"/>
      <c r="I115" s="1484"/>
      <c r="J115" s="1484"/>
      <c r="K115" s="1484"/>
      <c r="L115" s="1484"/>
      <c r="M115" s="1484"/>
      <c r="N115" s="1484"/>
      <c r="O115" s="1484"/>
      <c r="P115" s="1484"/>
      <c r="Q115" s="1485"/>
    </row>
    <row r="116" spans="1:17">
      <c r="A116" s="786"/>
      <c r="B116" s="787"/>
      <c r="C116" s="787"/>
      <c r="D116" s="787"/>
      <c r="E116" s="787"/>
      <c r="F116" s="787"/>
      <c r="G116" s="787"/>
      <c r="H116" s="787"/>
      <c r="I116" s="787"/>
      <c r="J116" s="787"/>
      <c r="K116" s="787"/>
      <c r="L116" s="787"/>
      <c r="M116" s="787"/>
      <c r="N116" s="787"/>
      <c r="O116" s="787"/>
      <c r="P116" s="787"/>
      <c r="Q116" s="788"/>
    </row>
    <row r="117" spans="1:17" ht="258" customHeight="1">
      <c r="A117" s="1486" t="s">
        <v>1375</v>
      </c>
      <c r="B117" s="1487"/>
      <c r="C117" s="1487"/>
      <c r="D117" s="1487"/>
      <c r="E117" s="1487"/>
      <c r="F117" s="1487"/>
      <c r="G117" s="1487"/>
      <c r="H117" s="1487"/>
      <c r="I117" s="1487"/>
      <c r="J117" s="1487"/>
      <c r="K117" s="1487"/>
      <c r="L117" s="1487"/>
      <c r="M117" s="1487"/>
      <c r="N117" s="1487"/>
      <c r="O117" s="1487"/>
      <c r="P117" s="1487"/>
      <c r="Q117" s="1488"/>
    </row>
    <row r="118" spans="1:17" s="28" customFormat="1" ht="15" customHeight="1">
      <c r="A118" s="494">
        <v>2</v>
      </c>
      <c r="B118" s="494">
        <v>3</v>
      </c>
      <c r="C118" s="494">
        <v>1</v>
      </c>
      <c r="D118" s="494">
        <v>7</v>
      </c>
      <c r="E118" s="494">
        <v>1</v>
      </c>
      <c r="F118" s="494">
        <v>203</v>
      </c>
      <c r="G118" s="866"/>
      <c r="H118" s="1505" t="s">
        <v>1342</v>
      </c>
      <c r="I118" s="1505"/>
      <c r="J118" s="1505"/>
      <c r="K118" s="856" t="s">
        <v>463</v>
      </c>
      <c r="L118" s="494">
        <v>400</v>
      </c>
      <c r="M118" s="494">
        <v>400</v>
      </c>
      <c r="N118" s="494">
        <v>164</v>
      </c>
      <c r="O118" s="858">
        <v>45796931</v>
      </c>
      <c r="P118" s="858">
        <v>51442909.200000003</v>
      </c>
      <c r="Q118" s="858">
        <v>51442909.200000003</v>
      </c>
    </row>
    <row r="119" spans="1:17">
      <c r="A119" s="1464"/>
      <c r="B119" s="1465"/>
      <c r="C119" s="1465"/>
      <c r="D119" s="1465"/>
      <c r="E119" s="1465"/>
      <c r="F119" s="1465"/>
      <c r="G119" s="1465"/>
      <c r="H119" s="1465"/>
      <c r="I119" s="1465"/>
      <c r="J119" s="1465"/>
      <c r="K119" s="1465"/>
      <c r="L119" s="1465"/>
      <c r="M119" s="1465"/>
      <c r="N119" s="1465"/>
      <c r="O119" s="1465"/>
      <c r="P119" s="1465"/>
      <c r="Q119" s="1466"/>
    </row>
    <row r="120" spans="1:17" ht="36.75" customHeight="1">
      <c r="A120" s="1480" t="s">
        <v>1376</v>
      </c>
      <c r="B120" s="1481"/>
      <c r="C120" s="1481"/>
      <c r="D120" s="1481"/>
      <c r="E120" s="1481"/>
      <c r="F120" s="1481"/>
      <c r="G120" s="1481"/>
      <c r="H120" s="1481"/>
      <c r="I120" s="1481"/>
      <c r="J120" s="1481"/>
      <c r="K120" s="1481"/>
      <c r="L120" s="1481"/>
      <c r="M120" s="1481"/>
      <c r="N120" s="1481"/>
      <c r="O120" s="1481"/>
      <c r="P120" s="1481"/>
      <c r="Q120" s="1482"/>
    </row>
    <row r="121" spans="1:17">
      <c r="A121" s="786"/>
      <c r="B121" s="787"/>
      <c r="C121" s="787"/>
      <c r="D121" s="787"/>
      <c r="E121" s="787"/>
      <c r="F121" s="787"/>
      <c r="G121" s="787"/>
      <c r="H121" s="787"/>
      <c r="I121" s="787"/>
      <c r="J121" s="787"/>
      <c r="K121" s="787"/>
      <c r="L121" s="787"/>
      <c r="M121" s="787"/>
      <c r="N121" s="787"/>
      <c r="O121" s="787"/>
      <c r="P121" s="787"/>
      <c r="Q121" s="788"/>
    </row>
    <row r="122" spans="1:17" ht="274.5" customHeight="1">
      <c r="A122" s="1480" t="s">
        <v>1377</v>
      </c>
      <c r="B122" s="1481"/>
      <c r="C122" s="1481"/>
      <c r="D122" s="1481"/>
      <c r="E122" s="1481"/>
      <c r="F122" s="1481"/>
      <c r="G122" s="1481"/>
      <c r="H122" s="1481"/>
      <c r="I122" s="1481"/>
      <c r="J122" s="1481"/>
      <c r="K122" s="1481"/>
      <c r="L122" s="1481"/>
      <c r="M122" s="1481"/>
      <c r="N122" s="1481"/>
      <c r="O122" s="1481"/>
      <c r="P122" s="1481"/>
      <c r="Q122" s="1482"/>
    </row>
    <row r="123" spans="1:17" s="28" customFormat="1">
      <c r="A123" s="868">
        <v>2</v>
      </c>
      <c r="B123" s="868">
        <v>1</v>
      </c>
      <c r="C123" s="868">
        <v>1</v>
      </c>
      <c r="D123" s="868">
        <v>7</v>
      </c>
      <c r="E123" s="868">
        <v>2</v>
      </c>
      <c r="F123" s="868">
        <v>204</v>
      </c>
      <c r="G123" s="103"/>
      <c r="H123" s="1473" t="s">
        <v>468</v>
      </c>
      <c r="I123" s="1473"/>
      <c r="J123" s="1473"/>
      <c r="K123" s="869" t="s">
        <v>469</v>
      </c>
      <c r="L123" s="869" t="s">
        <v>1128</v>
      </c>
      <c r="M123" s="869" t="s">
        <v>1128</v>
      </c>
      <c r="N123" s="869" t="s">
        <v>1128</v>
      </c>
      <c r="O123" s="493">
        <v>3530000</v>
      </c>
      <c r="P123" s="493">
        <v>4864562.3000000007</v>
      </c>
      <c r="Q123" s="493">
        <v>4864562.3000000007</v>
      </c>
    </row>
    <row r="124" spans="1:17">
      <c r="A124" s="1464"/>
      <c r="B124" s="1465"/>
      <c r="C124" s="1465"/>
      <c r="D124" s="1465"/>
      <c r="E124" s="1465"/>
      <c r="F124" s="1465"/>
      <c r="G124" s="1465"/>
      <c r="H124" s="1465"/>
      <c r="I124" s="1465"/>
      <c r="J124" s="1465"/>
      <c r="K124" s="1465"/>
      <c r="L124" s="1465"/>
      <c r="M124" s="1465"/>
      <c r="N124" s="1465"/>
      <c r="O124" s="1465"/>
      <c r="P124" s="1465"/>
      <c r="Q124" s="1466"/>
    </row>
    <row r="125" spans="1:17" ht="30" customHeight="1">
      <c r="A125" s="1480" t="s">
        <v>1378</v>
      </c>
      <c r="B125" s="1481"/>
      <c r="C125" s="1481"/>
      <c r="D125" s="1481"/>
      <c r="E125" s="1481"/>
      <c r="F125" s="1481"/>
      <c r="G125" s="1481"/>
      <c r="H125" s="1481"/>
      <c r="I125" s="1481"/>
      <c r="J125" s="1481"/>
      <c r="K125" s="1481"/>
      <c r="L125" s="1481"/>
      <c r="M125" s="1481"/>
      <c r="N125" s="1481"/>
      <c r="O125" s="1481"/>
      <c r="P125" s="1481"/>
      <c r="Q125" s="1482"/>
    </row>
    <row r="126" spans="1:17" ht="11.25" customHeight="1">
      <c r="A126" s="786"/>
      <c r="B126" s="787"/>
      <c r="C126" s="787"/>
      <c r="D126" s="787"/>
      <c r="E126" s="787"/>
      <c r="F126" s="787"/>
      <c r="G126" s="787"/>
      <c r="H126" s="787"/>
      <c r="I126" s="787"/>
      <c r="J126" s="787"/>
      <c r="K126" s="787"/>
      <c r="L126" s="787"/>
      <c r="M126" s="787"/>
      <c r="N126" s="787"/>
      <c r="O126" s="787"/>
      <c r="P126" s="787"/>
      <c r="Q126" s="788"/>
    </row>
    <row r="127" spans="1:17" ht="189" customHeight="1">
      <c r="A127" s="1480" t="s">
        <v>1379</v>
      </c>
      <c r="B127" s="1481"/>
      <c r="C127" s="1481"/>
      <c r="D127" s="1481"/>
      <c r="E127" s="1481"/>
      <c r="F127" s="1481"/>
      <c r="G127" s="1481"/>
      <c r="H127" s="1481"/>
      <c r="I127" s="1481"/>
      <c r="J127" s="1481"/>
      <c r="K127" s="1481"/>
      <c r="L127" s="1481"/>
      <c r="M127" s="1481"/>
      <c r="N127" s="1481"/>
      <c r="O127" s="1481"/>
      <c r="P127" s="1481"/>
      <c r="Q127" s="1482"/>
    </row>
    <row r="128" spans="1:17">
      <c r="A128" s="1385"/>
      <c r="B128" s="1386"/>
      <c r="C128" s="1386"/>
      <c r="D128" s="1386"/>
      <c r="E128" s="1386"/>
      <c r="F128" s="1386"/>
      <c r="G128" s="1386"/>
      <c r="H128" s="1386"/>
      <c r="I128" s="1386"/>
      <c r="J128" s="1386"/>
      <c r="K128" s="1386"/>
      <c r="L128" s="1386"/>
      <c r="M128" s="1386"/>
      <c r="N128" s="1386"/>
      <c r="O128" s="1386"/>
      <c r="P128" s="1386"/>
      <c r="Q128" s="1387"/>
    </row>
    <row r="129" spans="1:17" s="496" customFormat="1" ht="15" customHeight="1">
      <c r="A129" s="491">
        <v>3</v>
      </c>
      <c r="B129" s="491">
        <v>1</v>
      </c>
      <c r="C129" s="491">
        <v>2</v>
      </c>
      <c r="D129" s="491">
        <v>1</v>
      </c>
      <c r="E129" s="491">
        <v>5</v>
      </c>
      <c r="F129" s="491">
        <v>202</v>
      </c>
      <c r="G129" s="491"/>
      <c r="H129" s="1477" t="s">
        <v>472</v>
      </c>
      <c r="I129" s="1478"/>
      <c r="J129" s="1479"/>
      <c r="K129" s="491" t="s">
        <v>1110</v>
      </c>
      <c r="L129" s="497">
        <v>7286000</v>
      </c>
      <c r="M129" s="497">
        <v>7286500</v>
      </c>
      <c r="N129" s="497">
        <v>7286500</v>
      </c>
      <c r="O129" s="493">
        <v>4325978</v>
      </c>
      <c r="P129" s="493">
        <v>4108739.69</v>
      </c>
      <c r="Q129" s="493">
        <v>3506056.24</v>
      </c>
    </row>
    <row r="130" spans="1:17">
      <c r="A130" s="1464"/>
      <c r="B130" s="1465"/>
      <c r="C130" s="1465"/>
      <c r="D130" s="1465"/>
      <c r="E130" s="1465"/>
      <c r="F130" s="1465"/>
      <c r="G130" s="1465"/>
      <c r="H130" s="1465"/>
      <c r="I130" s="1465"/>
      <c r="J130" s="1465"/>
      <c r="K130" s="1465"/>
      <c r="L130" s="1465"/>
      <c r="M130" s="1465"/>
      <c r="N130" s="1465"/>
      <c r="O130" s="1465"/>
      <c r="P130" s="1465"/>
      <c r="Q130" s="1466"/>
    </row>
    <row r="131" spans="1:17" s="498" customFormat="1" ht="36" customHeight="1">
      <c r="A131" s="1507" t="s">
        <v>1380</v>
      </c>
      <c r="B131" s="1508"/>
      <c r="C131" s="1508"/>
      <c r="D131" s="1508"/>
      <c r="E131" s="1508"/>
      <c r="F131" s="1508"/>
      <c r="G131" s="1508"/>
      <c r="H131" s="1508"/>
      <c r="I131" s="1508"/>
      <c r="J131" s="1508"/>
      <c r="K131" s="1508"/>
      <c r="L131" s="1508"/>
      <c r="M131" s="1508"/>
      <c r="N131" s="1508"/>
      <c r="O131" s="1508"/>
      <c r="P131" s="1508"/>
      <c r="Q131" s="1509"/>
    </row>
    <row r="132" spans="1:17" ht="6" customHeight="1">
      <c r="A132" s="698"/>
      <c r="B132" s="701"/>
      <c r="C132" s="701"/>
      <c r="D132" s="701"/>
      <c r="E132" s="701"/>
      <c r="F132" s="701"/>
      <c r="G132" s="701"/>
      <c r="H132" s="701"/>
      <c r="I132" s="701"/>
      <c r="J132" s="701"/>
      <c r="K132" s="701"/>
      <c r="L132" s="701"/>
      <c r="M132" s="701"/>
      <c r="N132" s="701"/>
      <c r="O132" s="701"/>
      <c r="P132" s="701"/>
      <c r="Q132" s="702"/>
    </row>
    <row r="133" spans="1:17" ht="67.5" customHeight="1">
      <c r="A133" s="1393" t="s">
        <v>1381</v>
      </c>
      <c r="B133" s="1416"/>
      <c r="C133" s="1416"/>
      <c r="D133" s="1416"/>
      <c r="E133" s="1416"/>
      <c r="F133" s="1416"/>
      <c r="G133" s="1416"/>
      <c r="H133" s="1416"/>
      <c r="I133" s="1416"/>
      <c r="J133" s="1416"/>
      <c r="K133" s="1416"/>
      <c r="L133" s="1416"/>
      <c r="M133" s="1416"/>
      <c r="N133" s="1416"/>
      <c r="O133" s="1416"/>
      <c r="P133" s="1416"/>
      <c r="Q133" s="1417"/>
    </row>
    <row r="134" spans="1:17">
      <c r="A134" s="1385"/>
      <c r="B134" s="1386"/>
      <c r="C134" s="1386"/>
      <c r="D134" s="1386"/>
      <c r="E134" s="1386"/>
      <c r="F134" s="1386"/>
      <c r="G134" s="1386"/>
      <c r="H134" s="1386"/>
      <c r="I134" s="1386"/>
      <c r="J134" s="1386"/>
      <c r="K134" s="1386"/>
      <c r="L134" s="1386"/>
      <c r="M134" s="1386"/>
      <c r="N134" s="1386"/>
      <c r="O134" s="1386"/>
      <c r="P134" s="1386"/>
      <c r="Q134" s="1387"/>
    </row>
    <row r="135" spans="1:17" s="496" customFormat="1" ht="15" customHeight="1">
      <c r="A135" s="491">
        <v>3</v>
      </c>
      <c r="B135" s="491">
        <v>1</v>
      </c>
      <c r="C135" s="491">
        <v>2</v>
      </c>
      <c r="D135" s="491">
        <v>1</v>
      </c>
      <c r="E135" s="491">
        <v>5</v>
      </c>
      <c r="F135" s="491">
        <v>210</v>
      </c>
      <c r="G135" s="491"/>
      <c r="H135" s="1477" t="s">
        <v>474</v>
      </c>
      <c r="I135" s="1478"/>
      <c r="J135" s="1479"/>
      <c r="K135" s="491" t="s">
        <v>433</v>
      </c>
      <c r="L135" s="497">
        <v>243</v>
      </c>
      <c r="M135" s="497">
        <v>249</v>
      </c>
      <c r="N135" s="497">
        <v>249</v>
      </c>
      <c r="O135" s="493">
        <v>147200</v>
      </c>
      <c r="P135" s="493">
        <v>622634</v>
      </c>
      <c r="Q135" s="493">
        <v>622634</v>
      </c>
    </row>
    <row r="136" spans="1:17">
      <c r="A136" s="1464"/>
      <c r="B136" s="1465"/>
      <c r="C136" s="1465"/>
      <c r="D136" s="1465"/>
      <c r="E136" s="1465"/>
      <c r="F136" s="1465"/>
      <c r="G136" s="1465"/>
      <c r="H136" s="1465"/>
      <c r="I136" s="1465"/>
      <c r="J136" s="1465"/>
      <c r="K136" s="1465"/>
      <c r="L136" s="1465"/>
      <c r="M136" s="1465"/>
      <c r="N136" s="1465"/>
      <c r="O136" s="1465"/>
      <c r="P136" s="1465"/>
      <c r="Q136" s="1466"/>
    </row>
    <row r="137" spans="1:17" s="498" customFormat="1" ht="18" customHeight="1">
      <c r="A137" s="1507" t="s">
        <v>1382</v>
      </c>
      <c r="B137" s="1508"/>
      <c r="C137" s="1508"/>
      <c r="D137" s="1508"/>
      <c r="E137" s="1508"/>
      <c r="F137" s="1508"/>
      <c r="G137" s="1508"/>
      <c r="H137" s="1508"/>
      <c r="I137" s="1508"/>
      <c r="J137" s="1508"/>
      <c r="K137" s="1508"/>
      <c r="L137" s="1508"/>
      <c r="M137" s="1508"/>
      <c r="N137" s="1508"/>
      <c r="O137" s="1508"/>
      <c r="P137" s="1508"/>
      <c r="Q137" s="1509"/>
    </row>
    <row r="138" spans="1:17" ht="6.75" customHeight="1">
      <c r="A138" s="769"/>
      <c r="B138" s="699"/>
      <c r="C138" s="699"/>
      <c r="D138" s="699"/>
      <c r="E138" s="699"/>
      <c r="F138" s="699"/>
      <c r="G138" s="699"/>
      <c r="H138" s="699"/>
      <c r="I138" s="699"/>
      <c r="J138" s="699"/>
      <c r="K138" s="699"/>
      <c r="L138" s="699"/>
      <c r="M138" s="699"/>
      <c r="N138" s="699"/>
      <c r="O138" s="699"/>
      <c r="P138" s="699"/>
      <c r="Q138" s="700"/>
    </row>
    <row r="139" spans="1:17" ht="68.25" customHeight="1">
      <c r="A139" s="1393" t="s">
        <v>1383</v>
      </c>
      <c r="B139" s="1416"/>
      <c r="C139" s="1416"/>
      <c r="D139" s="1416"/>
      <c r="E139" s="1416"/>
      <c r="F139" s="1416"/>
      <c r="G139" s="1416"/>
      <c r="H139" s="1416"/>
      <c r="I139" s="1416"/>
      <c r="J139" s="1416"/>
      <c r="K139" s="1416"/>
      <c r="L139" s="1416"/>
      <c r="M139" s="1416"/>
      <c r="N139" s="1416"/>
      <c r="O139" s="1416"/>
      <c r="P139" s="1416"/>
      <c r="Q139" s="1417"/>
    </row>
    <row r="140" spans="1:17">
      <c r="A140" s="432"/>
      <c r="B140" s="433"/>
      <c r="C140" s="433"/>
      <c r="D140" s="433"/>
      <c r="E140" s="433"/>
      <c r="F140" s="433"/>
      <c r="G140" s="433"/>
      <c r="H140" s="433"/>
      <c r="I140" s="433"/>
      <c r="J140" s="433"/>
      <c r="K140" s="433"/>
      <c r="L140" s="433"/>
      <c r="M140" s="433"/>
      <c r="N140" s="433"/>
      <c r="O140" s="433"/>
      <c r="P140" s="433"/>
      <c r="Q140" s="434"/>
    </row>
    <row r="141" spans="1:17" s="496" customFormat="1" ht="15" customHeight="1">
      <c r="A141" s="494">
        <v>3</v>
      </c>
      <c r="B141" s="494">
        <v>1</v>
      </c>
      <c r="C141" s="494">
        <v>2</v>
      </c>
      <c r="D141" s="494">
        <v>1</v>
      </c>
      <c r="E141" s="494">
        <v>5</v>
      </c>
      <c r="F141" s="494">
        <v>216</v>
      </c>
      <c r="G141" s="789"/>
      <c r="H141" s="1495" t="s">
        <v>475</v>
      </c>
      <c r="I141" s="1495"/>
      <c r="J141" s="1495"/>
      <c r="K141" s="789" t="s">
        <v>1110</v>
      </c>
      <c r="L141" s="497">
        <v>7727272</v>
      </c>
      <c r="M141" s="497">
        <v>7727272</v>
      </c>
      <c r="N141" s="497">
        <v>7727272</v>
      </c>
      <c r="O141" s="493">
        <v>147200</v>
      </c>
      <c r="P141" s="493">
        <v>147200</v>
      </c>
      <c r="Q141" s="493">
        <v>147200</v>
      </c>
    </row>
    <row r="142" spans="1:17">
      <c r="A142" s="1464"/>
      <c r="B142" s="1465"/>
      <c r="C142" s="1465"/>
      <c r="D142" s="1465"/>
      <c r="E142" s="1465"/>
      <c r="F142" s="1465"/>
      <c r="G142" s="1465"/>
      <c r="H142" s="1465"/>
      <c r="I142" s="1465"/>
      <c r="J142" s="1465"/>
      <c r="K142" s="1465"/>
      <c r="L142" s="1465"/>
      <c r="M142" s="1465"/>
      <c r="N142" s="1465"/>
      <c r="O142" s="1465"/>
      <c r="P142" s="1465"/>
      <c r="Q142" s="1466"/>
    </row>
    <row r="143" spans="1:17" s="498" customFormat="1" ht="36" customHeight="1">
      <c r="A143" s="1507" t="s">
        <v>1160</v>
      </c>
      <c r="B143" s="1508"/>
      <c r="C143" s="1508"/>
      <c r="D143" s="1508"/>
      <c r="E143" s="1508"/>
      <c r="F143" s="1508"/>
      <c r="G143" s="1508"/>
      <c r="H143" s="1508"/>
      <c r="I143" s="1508"/>
      <c r="J143" s="1508"/>
      <c r="K143" s="1508"/>
      <c r="L143" s="1508"/>
      <c r="M143" s="1508"/>
      <c r="N143" s="1508"/>
      <c r="O143" s="1508"/>
      <c r="P143" s="1508"/>
      <c r="Q143" s="1509"/>
    </row>
    <row r="144" spans="1:17" ht="12" customHeight="1">
      <c r="A144" s="769"/>
      <c r="B144" s="699"/>
      <c r="C144" s="699"/>
      <c r="D144" s="699"/>
      <c r="E144" s="699"/>
      <c r="F144" s="699"/>
      <c r="G144" s="699"/>
      <c r="H144" s="699"/>
      <c r="I144" s="699"/>
      <c r="J144" s="699"/>
      <c r="K144" s="699"/>
      <c r="L144" s="699"/>
      <c r="M144" s="699"/>
      <c r="N144" s="699"/>
      <c r="O144" s="699"/>
      <c r="P144" s="699"/>
      <c r="Q144" s="700"/>
    </row>
    <row r="145" spans="1:18" s="207" customFormat="1" ht="102.75" customHeight="1">
      <c r="A145" s="1393" t="s">
        <v>1159</v>
      </c>
      <c r="B145" s="1416"/>
      <c r="C145" s="1416"/>
      <c r="D145" s="1416"/>
      <c r="E145" s="1416"/>
      <c r="F145" s="1416"/>
      <c r="G145" s="1416"/>
      <c r="H145" s="1416"/>
      <c r="I145" s="1416"/>
      <c r="J145" s="1416"/>
      <c r="K145" s="1416"/>
      <c r="L145" s="1416"/>
      <c r="M145" s="1416"/>
      <c r="N145" s="1416"/>
      <c r="O145" s="1416"/>
      <c r="P145" s="1416"/>
      <c r="Q145" s="1417"/>
      <c r="R145" s="502"/>
    </row>
    <row r="146" spans="1:18">
      <c r="A146" s="1385"/>
      <c r="B146" s="1386"/>
      <c r="C146" s="1386"/>
      <c r="D146" s="1386"/>
      <c r="E146" s="1386"/>
      <c r="F146" s="1386"/>
      <c r="G146" s="1386"/>
      <c r="H146" s="1386"/>
      <c r="I146" s="1386"/>
      <c r="J146" s="1386"/>
      <c r="K146" s="1386"/>
      <c r="L146" s="1386"/>
      <c r="M146" s="1386"/>
      <c r="N146" s="1386"/>
      <c r="O146" s="1386"/>
      <c r="P146" s="1386"/>
      <c r="Q146" s="1387"/>
    </row>
    <row r="147" spans="1:18" s="28" customFormat="1" ht="28.5" customHeight="1">
      <c r="A147" s="846">
        <v>3</v>
      </c>
      <c r="B147" s="846">
        <v>3</v>
      </c>
      <c r="C147" s="846">
        <v>2</v>
      </c>
      <c r="D147" s="846">
        <v>2</v>
      </c>
      <c r="E147" s="846">
        <v>3</v>
      </c>
      <c r="F147" s="846">
        <v>212</v>
      </c>
      <c r="G147" s="103"/>
      <c r="H147" s="1535" t="s">
        <v>477</v>
      </c>
      <c r="I147" s="1536"/>
      <c r="J147" s="1537"/>
      <c r="K147" s="851" t="s">
        <v>1343</v>
      </c>
      <c r="L147" s="852">
        <v>1400000</v>
      </c>
      <c r="M147" s="852">
        <v>1528991</v>
      </c>
      <c r="N147" s="852">
        <v>1528991</v>
      </c>
      <c r="O147" s="495">
        <v>131474615</v>
      </c>
      <c r="P147" s="495">
        <v>145362605.16999999</v>
      </c>
      <c r="Q147" s="495">
        <v>144729855.84999999</v>
      </c>
    </row>
    <row r="148" spans="1:18">
      <c r="A148" s="1464"/>
      <c r="B148" s="1465"/>
      <c r="C148" s="1465"/>
      <c r="D148" s="1465"/>
      <c r="E148" s="1465"/>
      <c r="F148" s="1465"/>
      <c r="G148" s="1465"/>
      <c r="H148" s="1465"/>
      <c r="I148" s="1465"/>
      <c r="J148" s="1465"/>
      <c r="K148" s="1465"/>
      <c r="L148" s="1465"/>
      <c r="M148" s="1465"/>
      <c r="N148" s="1465"/>
      <c r="O148" s="1465"/>
      <c r="P148" s="1465"/>
      <c r="Q148" s="1466"/>
    </row>
    <row r="149" spans="1:18" ht="30" customHeight="1">
      <c r="A149" s="1480" t="s">
        <v>1384</v>
      </c>
      <c r="B149" s="1481"/>
      <c r="C149" s="1481"/>
      <c r="D149" s="1481"/>
      <c r="E149" s="1481"/>
      <c r="F149" s="1481"/>
      <c r="G149" s="1481"/>
      <c r="H149" s="1481"/>
      <c r="I149" s="1481"/>
      <c r="J149" s="1481"/>
      <c r="K149" s="1481"/>
      <c r="L149" s="1481"/>
      <c r="M149" s="1481"/>
      <c r="N149" s="1481"/>
      <c r="O149" s="1481"/>
      <c r="P149" s="1481"/>
      <c r="Q149" s="1482"/>
    </row>
    <row r="150" spans="1:18" ht="8.25" customHeight="1">
      <c r="A150" s="786"/>
      <c r="B150" s="787"/>
      <c r="C150" s="787"/>
      <c r="D150" s="787"/>
      <c r="E150" s="787"/>
      <c r="F150" s="787"/>
      <c r="G150" s="787"/>
      <c r="H150" s="787"/>
      <c r="I150" s="787"/>
      <c r="J150" s="787"/>
      <c r="K150" s="787"/>
      <c r="L150" s="787"/>
      <c r="M150" s="787"/>
      <c r="N150" s="787"/>
      <c r="O150" s="787"/>
      <c r="P150" s="787"/>
      <c r="Q150" s="788"/>
    </row>
    <row r="151" spans="1:18" ht="267" customHeight="1">
      <c r="A151" s="1502" t="s">
        <v>1385</v>
      </c>
      <c r="B151" s="1503"/>
      <c r="C151" s="1503"/>
      <c r="D151" s="1503"/>
      <c r="E151" s="1503"/>
      <c r="F151" s="1503"/>
      <c r="G151" s="1503"/>
      <c r="H151" s="1503"/>
      <c r="I151" s="1503"/>
      <c r="J151" s="1503"/>
      <c r="K151" s="1503"/>
      <c r="L151" s="1503"/>
      <c r="M151" s="1503"/>
      <c r="N151" s="1503"/>
      <c r="O151" s="1503"/>
      <c r="P151" s="1503"/>
      <c r="Q151" s="1504"/>
    </row>
    <row r="152" spans="1:18" ht="246" customHeight="1">
      <c r="A152" s="1428" t="s">
        <v>1344</v>
      </c>
      <c r="B152" s="1429"/>
      <c r="C152" s="1429"/>
      <c r="D152" s="1429"/>
      <c r="E152" s="1429"/>
      <c r="F152" s="1429"/>
      <c r="G152" s="1429"/>
      <c r="H152" s="1429"/>
      <c r="I152" s="1429"/>
      <c r="J152" s="1429"/>
      <c r="K152" s="1429"/>
      <c r="L152" s="1429"/>
      <c r="M152" s="1429"/>
      <c r="N152" s="1429"/>
      <c r="O152" s="1429"/>
      <c r="P152" s="1429"/>
      <c r="Q152" s="1430"/>
    </row>
    <row r="153" spans="1:18">
      <c r="A153" s="1391"/>
      <c r="B153" s="1383"/>
      <c r="C153" s="1383"/>
      <c r="D153" s="1383"/>
      <c r="E153" s="1383"/>
      <c r="F153" s="1383"/>
      <c r="G153" s="1383"/>
      <c r="H153" s="1383"/>
      <c r="I153" s="1383"/>
      <c r="J153" s="1383"/>
      <c r="K153" s="1383"/>
      <c r="L153" s="1383"/>
      <c r="M153" s="1383"/>
      <c r="N153" s="1383"/>
      <c r="O153" s="1383"/>
      <c r="P153" s="1383"/>
      <c r="Q153" s="1384"/>
    </row>
    <row r="154" spans="1:18">
      <c r="A154" s="1385"/>
      <c r="B154" s="1386"/>
      <c r="C154" s="1386"/>
      <c r="D154" s="1386"/>
      <c r="E154" s="1386"/>
      <c r="F154" s="1386"/>
      <c r="G154" s="1386"/>
      <c r="H154" s="1386"/>
      <c r="I154" s="1386"/>
      <c r="J154" s="1386"/>
      <c r="K154" s="1386"/>
      <c r="L154" s="1386"/>
      <c r="M154" s="1386"/>
      <c r="N154" s="1386"/>
      <c r="O154" s="1386"/>
      <c r="P154" s="1386"/>
      <c r="Q154" s="1387"/>
    </row>
    <row r="155" spans="1:18" s="28" customFormat="1" ht="28.5" customHeight="1">
      <c r="A155" s="847">
        <v>3</v>
      </c>
      <c r="B155" s="847">
        <v>5</v>
      </c>
      <c r="C155" s="847">
        <v>3</v>
      </c>
      <c r="D155" s="847">
        <v>1</v>
      </c>
      <c r="E155" s="847">
        <v>1</v>
      </c>
      <c r="F155" s="847">
        <v>215</v>
      </c>
      <c r="G155" s="103"/>
      <c r="H155" s="1473" t="s">
        <v>1345</v>
      </c>
      <c r="I155" s="1473"/>
      <c r="J155" s="1473"/>
      <c r="K155" s="489" t="s">
        <v>483</v>
      </c>
      <c r="L155" s="853">
        <v>3029</v>
      </c>
      <c r="M155" s="853">
        <v>3029</v>
      </c>
      <c r="N155" s="853">
        <v>3978</v>
      </c>
      <c r="O155" s="495">
        <v>83991520</v>
      </c>
      <c r="P155" s="495">
        <v>75908747.409999996</v>
      </c>
      <c r="Q155" s="495">
        <v>74947595.469999999</v>
      </c>
    </row>
    <row r="156" spans="1:18">
      <c r="A156" s="1464"/>
      <c r="B156" s="1465"/>
      <c r="C156" s="1465"/>
      <c r="D156" s="1465"/>
      <c r="E156" s="1465"/>
      <c r="F156" s="1465"/>
      <c r="G156" s="1465"/>
      <c r="H156" s="1465"/>
      <c r="I156" s="1465"/>
      <c r="J156" s="1465"/>
      <c r="K156" s="1465"/>
      <c r="L156" s="1465"/>
      <c r="M156" s="1465"/>
      <c r="N156" s="1465"/>
      <c r="O156" s="1465"/>
      <c r="P156" s="1465"/>
      <c r="Q156" s="1466"/>
    </row>
    <row r="157" spans="1:18" ht="30" customHeight="1">
      <c r="A157" s="1480" t="s">
        <v>1386</v>
      </c>
      <c r="B157" s="1481"/>
      <c r="C157" s="1481"/>
      <c r="D157" s="1481"/>
      <c r="E157" s="1481"/>
      <c r="F157" s="1481"/>
      <c r="G157" s="1481"/>
      <c r="H157" s="1481"/>
      <c r="I157" s="1481"/>
      <c r="J157" s="1481"/>
      <c r="K157" s="1481"/>
      <c r="L157" s="1481"/>
      <c r="M157" s="1481"/>
      <c r="N157" s="1481"/>
      <c r="O157" s="1481"/>
      <c r="P157" s="1481"/>
      <c r="Q157" s="1482"/>
    </row>
    <row r="158" spans="1:18" ht="10.5" customHeight="1">
      <c r="A158" s="786"/>
      <c r="B158" s="787"/>
      <c r="C158" s="787"/>
      <c r="D158" s="787"/>
      <c r="E158" s="787"/>
      <c r="F158" s="787"/>
      <c r="G158" s="787"/>
      <c r="H158" s="787"/>
      <c r="I158" s="787"/>
      <c r="J158" s="787"/>
      <c r="K158" s="787"/>
      <c r="L158" s="787"/>
      <c r="M158" s="787"/>
      <c r="N158" s="787"/>
      <c r="O158" s="787"/>
      <c r="P158" s="787"/>
      <c r="Q158" s="788"/>
    </row>
    <row r="159" spans="1:18" ht="350.25" customHeight="1">
      <c r="A159" s="1480" t="s">
        <v>1387</v>
      </c>
      <c r="B159" s="1481"/>
      <c r="C159" s="1481"/>
      <c r="D159" s="1481"/>
      <c r="E159" s="1481"/>
      <c r="F159" s="1481"/>
      <c r="G159" s="1481"/>
      <c r="H159" s="1481"/>
      <c r="I159" s="1481"/>
      <c r="J159" s="1481"/>
      <c r="K159" s="1481"/>
      <c r="L159" s="1481"/>
      <c r="M159" s="1481"/>
      <c r="N159" s="1481"/>
      <c r="O159" s="1481"/>
      <c r="P159" s="1481"/>
      <c r="Q159" s="1482"/>
    </row>
    <row r="160" spans="1:18">
      <c r="A160" s="786"/>
      <c r="B160" s="787"/>
      <c r="C160" s="787"/>
      <c r="D160" s="787"/>
      <c r="E160" s="787"/>
      <c r="F160" s="787"/>
      <c r="G160" s="787"/>
      <c r="H160" s="787"/>
      <c r="I160" s="787"/>
      <c r="J160" s="787"/>
      <c r="K160" s="787"/>
      <c r="L160" s="787"/>
      <c r="M160" s="787"/>
      <c r="N160" s="787"/>
      <c r="O160" s="787"/>
      <c r="P160" s="787"/>
      <c r="Q160" s="788"/>
    </row>
    <row r="161" spans="1:17" s="496" customFormat="1" ht="15" customHeight="1">
      <c r="A161" s="488">
        <v>3</v>
      </c>
      <c r="B161" s="488">
        <v>4</v>
      </c>
      <c r="C161" s="488">
        <v>3</v>
      </c>
      <c r="D161" s="488">
        <v>2</v>
      </c>
      <c r="E161" s="488">
        <v>1</v>
      </c>
      <c r="F161" s="488">
        <v>206</v>
      </c>
      <c r="G161" s="489"/>
      <c r="H161" s="1477" t="s">
        <v>485</v>
      </c>
      <c r="I161" s="1478"/>
      <c r="J161" s="1479"/>
      <c r="K161" s="489" t="s">
        <v>486</v>
      </c>
      <c r="L161" s="497">
        <v>560</v>
      </c>
      <c r="M161" s="497">
        <v>560</v>
      </c>
      <c r="N161" s="497">
        <v>624</v>
      </c>
      <c r="O161" s="493">
        <v>18817103</v>
      </c>
      <c r="P161" s="493">
        <v>18544982.490000002</v>
      </c>
      <c r="Q161" s="493">
        <v>18220441.600000001</v>
      </c>
    </row>
    <row r="162" spans="1:17">
      <c r="A162" s="1464"/>
      <c r="B162" s="1465"/>
      <c r="C162" s="1465"/>
      <c r="D162" s="1465"/>
      <c r="E162" s="1465"/>
      <c r="F162" s="1465"/>
      <c r="G162" s="1465"/>
      <c r="H162" s="1465"/>
      <c r="I162" s="1465"/>
      <c r="J162" s="1465"/>
      <c r="K162" s="1465"/>
      <c r="L162" s="1465"/>
      <c r="M162" s="1465"/>
      <c r="N162" s="1465"/>
      <c r="O162" s="1465"/>
      <c r="P162" s="1465"/>
      <c r="Q162" s="1466"/>
    </row>
    <row r="163" spans="1:17" s="498" customFormat="1" ht="46.5" customHeight="1">
      <c r="A163" s="1507" t="s">
        <v>1388</v>
      </c>
      <c r="B163" s="1508"/>
      <c r="C163" s="1508"/>
      <c r="D163" s="1508"/>
      <c r="E163" s="1508"/>
      <c r="F163" s="1508"/>
      <c r="G163" s="1508"/>
      <c r="H163" s="1508"/>
      <c r="I163" s="1508"/>
      <c r="J163" s="1508"/>
      <c r="K163" s="1508"/>
      <c r="L163" s="1508"/>
      <c r="M163" s="1508"/>
      <c r="N163" s="1508"/>
      <c r="O163" s="1508"/>
      <c r="P163" s="1508"/>
      <c r="Q163" s="1509"/>
    </row>
    <row r="164" spans="1:17" ht="8.25" hidden="1" customHeight="1">
      <c r="A164" s="769"/>
      <c r="B164" s="699"/>
      <c r="C164" s="699"/>
      <c r="D164" s="699"/>
      <c r="E164" s="699"/>
      <c r="F164" s="699"/>
      <c r="G164" s="699"/>
      <c r="H164" s="699"/>
      <c r="I164" s="699"/>
      <c r="J164" s="699"/>
      <c r="K164" s="699"/>
      <c r="L164" s="699"/>
      <c r="M164" s="699"/>
      <c r="N164" s="699"/>
      <c r="O164" s="699"/>
      <c r="P164" s="699"/>
      <c r="Q164" s="700"/>
    </row>
    <row r="165" spans="1:17" ht="205.5" customHeight="1">
      <c r="A165" s="1393" t="s">
        <v>1389</v>
      </c>
      <c r="B165" s="1416"/>
      <c r="C165" s="1416"/>
      <c r="D165" s="1416"/>
      <c r="E165" s="1416"/>
      <c r="F165" s="1416"/>
      <c r="G165" s="1416"/>
      <c r="H165" s="1416"/>
      <c r="I165" s="1416"/>
      <c r="J165" s="1416"/>
      <c r="K165" s="1416"/>
      <c r="L165" s="1416"/>
      <c r="M165" s="1416"/>
      <c r="N165" s="1416"/>
      <c r="O165" s="1416"/>
      <c r="P165" s="1416"/>
      <c r="Q165" s="1417"/>
    </row>
    <row r="166" spans="1:17">
      <c r="A166" s="1385"/>
      <c r="B166" s="1386"/>
      <c r="C166" s="1386"/>
      <c r="D166" s="1386"/>
      <c r="E166" s="1386"/>
      <c r="F166" s="1386"/>
      <c r="G166" s="1386"/>
      <c r="H166" s="1386"/>
      <c r="I166" s="1386"/>
      <c r="J166" s="1386"/>
      <c r="K166" s="1386"/>
      <c r="L166" s="1386"/>
      <c r="M166" s="1386"/>
      <c r="N166" s="1386"/>
      <c r="O166" s="1386"/>
      <c r="P166" s="1386"/>
      <c r="Q166" s="1387"/>
    </row>
    <row r="167" spans="1:17" s="496" customFormat="1" ht="15" customHeight="1">
      <c r="A167" s="491">
        <v>3</v>
      </c>
      <c r="B167" s="491">
        <v>6</v>
      </c>
      <c r="C167" s="491">
        <v>3</v>
      </c>
      <c r="D167" s="491">
        <v>9</v>
      </c>
      <c r="E167" s="491">
        <v>3</v>
      </c>
      <c r="F167" s="491">
        <v>201</v>
      </c>
      <c r="G167" s="491"/>
      <c r="H167" s="1477" t="s">
        <v>488</v>
      </c>
      <c r="I167" s="1478"/>
      <c r="J167" s="1479"/>
      <c r="K167" s="491" t="s">
        <v>489</v>
      </c>
      <c r="L167" s="497">
        <v>350</v>
      </c>
      <c r="M167" s="497">
        <v>350</v>
      </c>
      <c r="N167" s="497">
        <v>424</v>
      </c>
      <c r="O167" s="493">
        <v>11000000</v>
      </c>
      <c r="P167" s="493">
        <v>11000000</v>
      </c>
      <c r="Q167" s="493">
        <v>11000000</v>
      </c>
    </row>
    <row r="168" spans="1:17">
      <c r="A168" s="1464"/>
      <c r="B168" s="1465"/>
      <c r="C168" s="1465"/>
      <c r="D168" s="1465"/>
      <c r="E168" s="1465"/>
      <c r="F168" s="1465"/>
      <c r="G168" s="1465"/>
      <c r="H168" s="1465"/>
      <c r="I168" s="1465"/>
      <c r="J168" s="1465"/>
      <c r="K168" s="1465"/>
      <c r="L168" s="1465"/>
      <c r="M168" s="1465"/>
      <c r="N168" s="1465"/>
      <c r="O168" s="1465"/>
      <c r="P168" s="1465"/>
      <c r="Q168" s="1466"/>
    </row>
    <row r="169" spans="1:17" s="498" customFormat="1" ht="31.5" customHeight="1">
      <c r="A169" s="1507" t="s">
        <v>1390</v>
      </c>
      <c r="B169" s="1508"/>
      <c r="C169" s="1508"/>
      <c r="D169" s="1508"/>
      <c r="E169" s="1508"/>
      <c r="F169" s="1508"/>
      <c r="G169" s="1508"/>
      <c r="H169" s="1508"/>
      <c r="I169" s="1508"/>
      <c r="J169" s="1508"/>
      <c r="K169" s="1508"/>
      <c r="L169" s="1508"/>
      <c r="M169" s="1508"/>
      <c r="N169" s="1508"/>
      <c r="O169" s="1508"/>
      <c r="P169" s="1508"/>
      <c r="Q169" s="1509"/>
    </row>
    <row r="170" spans="1:17" ht="8.25" customHeight="1">
      <c r="A170" s="769"/>
      <c r="B170" s="699"/>
      <c r="C170" s="699"/>
      <c r="D170" s="699"/>
      <c r="E170" s="699"/>
      <c r="F170" s="699"/>
      <c r="G170" s="699"/>
      <c r="H170" s="699"/>
      <c r="I170" s="699"/>
      <c r="J170" s="699"/>
      <c r="K170" s="699"/>
      <c r="L170" s="699"/>
      <c r="M170" s="699"/>
      <c r="N170" s="699"/>
      <c r="O170" s="699"/>
      <c r="P170" s="699"/>
      <c r="Q170" s="700"/>
    </row>
    <row r="171" spans="1:17" ht="167.25" customHeight="1">
      <c r="A171" s="1393" t="s">
        <v>1391</v>
      </c>
      <c r="B171" s="1416"/>
      <c r="C171" s="1416"/>
      <c r="D171" s="1416"/>
      <c r="E171" s="1416"/>
      <c r="F171" s="1416"/>
      <c r="G171" s="1416"/>
      <c r="H171" s="1416"/>
      <c r="I171" s="1416"/>
      <c r="J171" s="1416"/>
      <c r="K171" s="1416"/>
      <c r="L171" s="1416"/>
      <c r="M171" s="1416"/>
      <c r="N171" s="1416"/>
      <c r="O171" s="1416"/>
      <c r="P171" s="1416"/>
      <c r="Q171" s="1417"/>
    </row>
    <row r="172" spans="1:17">
      <c r="A172" s="1385"/>
      <c r="B172" s="1386"/>
      <c r="C172" s="1386"/>
      <c r="D172" s="1386"/>
      <c r="E172" s="1386"/>
      <c r="F172" s="1386"/>
      <c r="G172" s="1386"/>
      <c r="H172" s="1386"/>
      <c r="I172" s="1386"/>
      <c r="J172" s="1386"/>
      <c r="K172" s="1386"/>
      <c r="L172" s="1386"/>
      <c r="M172" s="1386"/>
      <c r="N172" s="1386"/>
      <c r="O172" s="1386"/>
      <c r="P172" s="1386"/>
      <c r="Q172" s="1387"/>
    </row>
    <row r="173" spans="1:17" s="28" customFormat="1" ht="30.75" customHeight="1">
      <c r="A173" s="854">
        <v>4</v>
      </c>
      <c r="B173" s="854">
        <v>1</v>
      </c>
      <c r="C173" s="854">
        <v>1</v>
      </c>
      <c r="D173" s="854">
        <v>3</v>
      </c>
      <c r="E173" s="854">
        <v>8</v>
      </c>
      <c r="F173" s="854">
        <v>201</v>
      </c>
      <c r="G173" s="103"/>
      <c r="H173" s="1473" t="s">
        <v>493</v>
      </c>
      <c r="I173" s="1473"/>
      <c r="J173" s="1473"/>
      <c r="K173" s="103" t="s">
        <v>494</v>
      </c>
      <c r="L173" s="840">
        <v>250</v>
      </c>
      <c r="M173" s="840">
        <v>250</v>
      </c>
      <c r="N173" s="840">
        <v>250</v>
      </c>
      <c r="O173" s="495">
        <v>156600</v>
      </c>
      <c r="P173" s="495">
        <v>790977.23</v>
      </c>
      <c r="Q173" s="495">
        <v>790977.23</v>
      </c>
    </row>
    <row r="174" spans="1:17">
      <c r="A174" s="1464"/>
      <c r="B174" s="1465"/>
      <c r="C174" s="1465"/>
      <c r="D174" s="1465"/>
      <c r="E174" s="1465"/>
      <c r="F174" s="1465"/>
      <c r="G174" s="1465"/>
      <c r="H174" s="1465"/>
      <c r="I174" s="1465"/>
      <c r="J174" s="1465"/>
      <c r="K174" s="1465"/>
      <c r="L174" s="1465"/>
      <c r="M174" s="1465"/>
      <c r="N174" s="1465"/>
      <c r="O174" s="1465"/>
      <c r="P174" s="1465"/>
      <c r="Q174" s="1466"/>
    </row>
    <row r="175" spans="1:17" ht="39" customHeight="1">
      <c r="A175" s="1480" t="s">
        <v>1392</v>
      </c>
      <c r="B175" s="1481"/>
      <c r="C175" s="1481"/>
      <c r="D175" s="1481"/>
      <c r="E175" s="1481"/>
      <c r="F175" s="1481"/>
      <c r="G175" s="1481"/>
      <c r="H175" s="1481"/>
      <c r="I175" s="1481"/>
      <c r="J175" s="1481"/>
      <c r="K175" s="1481"/>
      <c r="L175" s="1481"/>
      <c r="M175" s="1481"/>
      <c r="N175" s="1481"/>
      <c r="O175" s="1481"/>
      <c r="P175" s="1481"/>
      <c r="Q175" s="1482"/>
    </row>
    <row r="176" spans="1:17" ht="12.75" customHeight="1">
      <c r="A176" s="786"/>
      <c r="B176" s="787"/>
      <c r="C176" s="787"/>
      <c r="D176" s="787"/>
      <c r="E176" s="787"/>
      <c r="F176" s="787"/>
      <c r="G176" s="787"/>
      <c r="H176" s="787"/>
      <c r="I176" s="787"/>
      <c r="J176" s="787"/>
      <c r="K176" s="787"/>
      <c r="L176" s="787"/>
      <c r="M176" s="787"/>
      <c r="N176" s="787"/>
      <c r="O176" s="787"/>
      <c r="P176" s="787"/>
      <c r="Q176" s="788"/>
    </row>
    <row r="177" spans="1:17" ht="78" customHeight="1">
      <c r="A177" s="1480" t="s">
        <v>1393</v>
      </c>
      <c r="B177" s="1481"/>
      <c r="C177" s="1481"/>
      <c r="D177" s="1481"/>
      <c r="E177" s="1481"/>
      <c r="F177" s="1481"/>
      <c r="G177" s="1481"/>
      <c r="H177" s="1481"/>
      <c r="I177" s="1481"/>
      <c r="J177" s="1481"/>
      <c r="K177" s="1481"/>
      <c r="L177" s="1481"/>
      <c r="M177" s="1481"/>
      <c r="N177" s="1481"/>
      <c r="O177" s="1481"/>
      <c r="P177" s="1481"/>
      <c r="Q177" s="1482"/>
    </row>
    <row r="178" spans="1:17">
      <c r="A178" s="843"/>
      <c r="B178" s="844"/>
      <c r="C178" s="844"/>
      <c r="D178" s="844"/>
      <c r="E178" s="844"/>
      <c r="F178" s="844"/>
      <c r="G178" s="844"/>
      <c r="H178" s="844"/>
      <c r="I178" s="844"/>
      <c r="J178" s="844"/>
      <c r="K178" s="844"/>
      <c r="L178" s="844"/>
      <c r="M178" s="844"/>
      <c r="N178" s="844"/>
      <c r="O178" s="844"/>
      <c r="P178" s="844"/>
      <c r="Q178" s="845"/>
    </row>
    <row r="179" spans="1:17">
      <c r="A179" s="1385"/>
      <c r="B179" s="1386"/>
      <c r="C179" s="1386"/>
      <c r="D179" s="1386"/>
      <c r="E179" s="1386"/>
      <c r="F179" s="1386"/>
      <c r="G179" s="1386"/>
      <c r="H179" s="1386"/>
      <c r="I179" s="1386"/>
      <c r="J179" s="1386"/>
      <c r="K179" s="1386"/>
      <c r="L179" s="1386"/>
      <c r="M179" s="1386"/>
      <c r="N179" s="1386"/>
      <c r="O179" s="1386"/>
      <c r="P179" s="1386"/>
      <c r="Q179" s="1387"/>
    </row>
    <row r="180" spans="1:17" s="28" customFormat="1" ht="15" customHeight="1">
      <c r="A180" s="847">
        <v>4</v>
      </c>
      <c r="B180" s="847">
        <v>7</v>
      </c>
      <c r="C180" s="847">
        <v>2</v>
      </c>
      <c r="D180" s="847">
        <v>1</v>
      </c>
      <c r="E180" s="847">
        <v>1</v>
      </c>
      <c r="F180" s="847">
        <v>203</v>
      </c>
      <c r="G180" s="103"/>
      <c r="H180" s="1474" t="s">
        <v>1124</v>
      </c>
      <c r="I180" s="1475"/>
      <c r="J180" s="1476"/>
      <c r="K180" s="489" t="s">
        <v>497</v>
      </c>
      <c r="L180" s="853">
        <v>380000</v>
      </c>
      <c r="M180" s="853">
        <v>380000</v>
      </c>
      <c r="N180" s="853">
        <v>400923</v>
      </c>
      <c r="O180" s="495">
        <v>48789650</v>
      </c>
      <c r="P180" s="842">
        <v>49215238.920000002</v>
      </c>
      <c r="Q180" s="842">
        <v>49215238.920000002</v>
      </c>
    </row>
    <row r="181" spans="1:17">
      <c r="A181" s="1464"/>
      <c r="B181" s="1465"/>
      <c r="C181" s="1465"/>
      <c r="D181" s="1465"/>
      <c r="E181" s="1465"/>
      <c r="F181" s="1465"/>
      <c r="G181" s="1465"/>
      <c r="H181" s="1465"/>
      <c r="I181" s="1465"/>
      <c r="J181" s="1465"/>
      <c r="K181" s="1465"/>
      <c r="L181" s="1465"/>
      <c r="M181" s="1465"/>
      <c r="N181" s="1465"/>
      <c r="O181" s="1465"/>
      <c r="P181" s="1465"/>
      <c r="Q181" s="1466"/>
    </row>
    <row r="182" spans="1:17" ht="78" customHeight="1">
      <c r="A182" s="1480" t="s">
        <v>1394</v>
      </c>
      <c r="B182" s="1481"/>
      <c r="C182" s="1481"/>
      <c r="D182" s="1481"/>
      <c r="E182" s="1481"/>
      <c r="F182" s="1481"/>
      <c r="G182" s="1481"/>
      <c r="H182" s="1481"/>
      <c r="I182" s="1481"/>
      <c r="J182" s="1481"/>
      <c r="K182" s="1481"/>
      <c r="L182" s="1481"/>
      <c r="M182" s="1481"/>
      <c r="N182" s="1481"/>
      <c r="O182" s="1481"/>
      <c r="P182" s="1481"/>
      <c r="Q182" s="1482"/>
    </row>
    <row r="183" spans="1:17" ht="105" customHeight="1">
      <c r="A183" s="1393" t="s">
        <v>1395</v>
      </c>
      <c r="B183" s="1394"/>
      <c r="C183" s="1394"/>
      <c r="D183" s="1394"/>
      <c r="E183" s="1394"/>
      <c r="F183" s="1394"/>
      <c r="G183" s="1394"/>
      <c r="H183" s="1394"/>
      <c r="I183" s="1394"/>
      <c r="J183" s="1394"/>
      <c r="K183" s="1394"/>
      <c r="L183" s="1394"/>
      <c r="M183" s="1394"/>
      <c r="N183" s="1394"/>
      <c r="O183" s="1394"/>
      <c r="P183" s="1394"/>
      <c r="Q183" s="1395"/>
    </row>
    <row r="184" spans="1:17">
      <c r="A184" s="1385"/>
      <c r="B184" s="1386"/>
      <c r="C184" s="1386"/>
      <c r="D184" s="1386"/>
      <c r="E184" s="1386"/>
      <c r="F184" s="1386"/>
      <c r="G184" s="1386"/>
      <c r="H184" s="1386"/>
      <c r="I184" s="1386"/>
      <c r="J184" s="1386"/>
      <c r="K184" s="1386"/>
      <c r="L184" s="1386"/>
      <c r="M184" s="1386"/>
      <c r="N184" s="1386"/>
      <c r="O184" s="1386"/>
      <c r="P184" s="1386"/>
      <c r="Q184" s="1387"/>
    </row>
    <row r="185" spans="1:17" s="28" customFormat="1" ht="28.5" customHeight="1">
      <c r="A185" s="840">
        <v>4</v>
      </c>
      <c r="B185" s="840">
        <v>5</v>
      </c>
      <c r="C185" s="840">
        <v>2</v>
      </c>
      <c r="D185" s="840">
        <v>1</v>
      </c>
      <c r="E185" s="840">
        <v>3</v>
      </c>
      <c r="F185" s="840">
        <v>204</v>
      </c>
      <c r="G185" s="103"/>
      <c r="H185" s="1473" t="s">
        <v>499</v>
      </c>
      <c r="I185" s="1473"/>
      <c r="J185" s="1473"/>
      <c r="K185" s="840" t="s">
        <v>500</v>
      </c>
      <c r="L185" s="840">
        <v>6</v>
      </c>
      <c r="M185" s="855">
        <v>0.9</v>
      </c>
      <c r="N185" s="840">
        <v>0.94099999999999995</v>
      </c>
      <c r="O185" s="842">
        <v>33634001</v>
      </c>
      <c r="P185" s="842">
        <v>14058501.32</v>
      </c>
      <c r="Q185" s="842">
        <v>13043332.18</v>
      </c>
    </row>
    <row r="186" spans="1:17">
      <c r="A186" s="1464"/>
      <c r="B186" s="1465"/>
      <c r="C186" s="1465"/>
      <c r="D186" s="1465"/>
      <c r="E186" s="1465"/>
      <c r="F186" s="1465"/>
      <c r="G186" s="1465"/>
      <c r="H186" s="1465"/>
      <c r="I186" s="1465"/>
      <c r="J186" s="1465"/>
      <c r="K186" s="1465"/>
      <c r="L186" s="1465"/>
      <c r="M186" s="1465"/>
      <c r="N186" s="1465"/>
      <c r="O186" s="1465"/>
      <c r="P186" s="1465"/>
      <c r="Q186" s="1466"/>
    </row>
    <row r="187" spans="1:17" ht="41.25" customHeight="1">
      <c r="A187" s="1428" t="s">
        <v>1396</v>
      </c>
      <c r="B187" s="1429"/>
      <c r="C187" s="1429"/>
      <c r="D187" s="1429"/>
      <c r="E187" s="1429"/>
      <c r="F187" s="1429"/>
      <c r="G187" s="1429"/>
      <c r="H187" s="1429"/>
      <c r="I187" s="1429"/>
      <c r="J187" s="1429"/>
      <c r="K187" s="1429"/>
      <c r="L187" s="1429"/>
      <c r="M187" s="1429"/>
      <c r="N187" s="1429"/>
      <c r="O187" s="1429"/>
      <c r="P187" s="1429"/>
      <c r="Q187" s="1430"/>
    </row>
    <row r="188" spans="1:17">
      <c r="A188" s="786"/>
      <c r="B188" s="787"/>
      <c r="C188" s="787"/>
      <c r="D188" s="787"/>
      <c r="E188" s="787"/>
      <c r="F188" s="787"/>
      <c r="G188" s="787"/>
      <c r="H188" s="787"/>
      <c r="I188" s="787"/>
      <c r="J188" s="787"/>
      <c r="K188" s="787"/>
      <c r="L188" s="787"/>
      <c r="M188" s="787"/>
      <c r="N188" s="787"/>
      <c r="O188" s="787"/>
      <c r="P188" s="787"/>
      <c r="Q188" s="788"/>
    </row>
    <row r="189" spans="1:17" ht="160.5" customHeight="1">
      <c r="A189" s="1393" t="s">
        <v>1397</v>
      </c>
      <c r="B189" s="1394"/>
      <c r="C189" s="1394"/>
      <c r="D189" s="1394"/>
      <c r="E189" s="1394"/>
      <c r="F189" s="1394"/>
      <c r="G189" s="1394"/>
      <c r="H189" s="1394"/>
      <c r="I189" s="1394"/>
      <c r="J189" s="1394"/>
      <c r="K189" s="1394"/>
      <c r="L189" s="1394"/>
      <c r="M189" s="1394"/>
      <c r="N189" s="1394"/>
      <c r="O189" s="1394"/>
      <c r="P189" s="1394"/>
      <c r="Q189" s="1395"/>
    </row>
    <row r="190" spans="1:17">
      <c r="A190" s="1385"/>
      <c r="B190" s="1386"/>
      <c r="C190" s="1386"/>
      <c r="D190" s="1386"/>
      <c r="E190" s="1386"/>
      <c r="F190" s="1386"/>
      <c r="G190" s="1386"/>
      <c r="H190" s="1386"/>
      <c r="I190" s="1386"/>
      <c r="J190" s="1386"/>
      <c r="K190" s="1386"/>
      <c r="L190" s="1386"/>
      <c r="M190" s="1386"/>
      <c r="N190" s="1386"/>
      <c r="O190" s="1386"/>
      <c r="P190" s="1386"/>
      <c r="Q190" s="1387"/>
    </row>
    <row r="191" spans="1:17" s="28" customFormat="1" ht="15" customHeight="1">
      <c r="A191" s="494">
        <v>4</v>
      </c>
      <c r="B191" s="494">
        <v>5</v>
      </c>
      <c r="C191" s="494">
        <v>2</v>
      </c>
      <c r="D191" s="494">
        <v>1</v>
      </c>
      <c r="E191" s="494">
        <v>3</v>
      </c>
      <c r="F191" s="494">
        <v>205</v>
      </c>
      <c r="G191" s="856"/>
      <c r="H191" s="1473" t="s">
        <v>1125</v>
      </c>
      <c r="I191" s="1473"/>
      <c r="J191" s="1473"/>
      <c r="K191" s="856" t="s">
        <v>1126</v>
      </c>
      <c r="L191" s="492">
        <v>202500</v>
      </c>
      <c r="M191" s="857">
        <v>248946.53</v>
      </c>
      <c r="N191" s="857">
        <f>5316.53+243630</f>
        <v>248946.53</v>
      </c>
      <c r="O191" s="858">
        <v>3226290</v>
      </c>
      <c r="P191" s="858">
        <v>4424945.75</v>
      </c>
      <c r="Q191" s="858">
        <v>4416908.6500000004</v>
      </c>
    </row>
    <row r="192" spans="1:17">
      <c r="A192" s="1464"/>
      <c r="B192" s="1465"/>
      <c r="C192" s="1465"/>
      <c r="D192" s="1465"/>
      <c r="E192" s="1465"/>
      <c r="F192" s="1465"/>
      <c r="G192" s="1465"/>
      <c r="H192" s="1465"/>
      <c r="I192" s="1465"/>
      <c r="J192" s="1465"/>
      <c r="K192" s="1465"/>
      <c r="L192" s="1465"/>
      <c r="M192" s="1465"/>
      <c r="N192" s="1465"/>
      <c r="O192" s="1465"/>
      <c r="P192" s="1465"/>
      <c r="Q192" s="1466"/>
    </row>
    <row r="193" spans="1:17" ht="54.75" customHeight="1">
      <c r="A193" s="1428" t="s">
        <v>1398</v>
      </c>
      <c r="B193" s="1429"/>
      <c r="C193" s="1429"/>
      <c r="D193" s="1429"/>
      <c r="E193" s="1429"/>
      <c r="F193" s="1429"/>
      <c r="G193" s="1429"/>
      <c r="H193" s="1429"/>
      <c r="I193" s="1429"/>
      <c r="J193" s="1429"/>
      <c r="K193" s="1429"/>
      <c r="L193" s="1429"/>
      <c r="M193" s="1429"/>
      <c r="N193" s="1429"/>
      <c r="O193" s="1429"/>
      <c r="P193" s="1429"/>
      <c r="Q193" s="1430"/>
    </row>
    <row r="194" spans="1:17">
      <c r="A194" s="786"/>
      <c r="B194" s="787"/>
      <c r="C194" s="787"/>
      <c r="D194" s="787"/>
      <c r="E194" s="787"/>
      <c r="F194" s="787"/>
      <c r="G194" s="787"/>
      <c r="H194" s="787"/>
      <c r="I194" s="787"/>
      <c r="J194" s="787"/>
      <c r="K194" s="787"/>
      <c r="L194" s="787"/>
      <c r="M194" s="787"/>
      <c r="N194" s="787"/>
      <c r="O194" s="787"/>
      <c r="P194" s="787"/>
      <c r="Q194" s="788"/>
    </row>
    <row r="195" spans="1:17" ht="213" customHeight="1">
      <c r="A195" s="1428" t="s">
        <v>1399</v>
      </c>
      <c r="B195" s="1429"/>
      <c r="C195" s="1429"/>
      <c r="D195" s="1429"/>
      <c r="E195" s="1429"/>
      <c r="F195" s="1429"/>
      <c r="G195" s="1429"/>
      <c r="H195" s="1429"/>
      <c r="I195" s="1429"/>
      <c r="J195" s="1429"/>
      <c r="K195" s="1429"/>
      <c r="L195" s="1429"/>
      <c r="M195" s="1429"/>
      <c r="N195" s="1429"/>
      <c r="O195" s="1429"/>
      <c r="P195" s="1429"/>
      <c r="Q195" s="1430"/>
    </row>
    <row r="196" spans="1:17">
      <c r="A196" s="1385"/>
      <c r="B196" s="1386"/>
      <c r="C196" s="1386"/>
      <c r="D196" s="1386"/>
      <c r="E196" s="1386"/>
      <c r="F196" s="1386"/>
      <c r="G196" s="1386"/>
      <c r="H196" s="1386"/>
      <c r="I196" s="1386"/>
      <c r="J196" s="1386"/>
      <c r="K196" s="1386"/>
      <c r="L196" s="1386"/>
      <c r="M196" s="1386"/>
      <c r="N196" s="1386"/>
      <c r="O196" s="1386"/>
      <c r="P196" s="1386"/>
      <c r="Q196" s="1387"/>
    </row>
    <row r="197" spans="1:17" s="28" customFormat="1" ht="35.25" customHeight="1">
      <c r="A197" s="854">
        <v>4</v>
      </c>
      <c r="B197" s="854">
        <v>5</v>
      </c>
      <c r="C197" s="854">
        <v>2</v>
      </c>
      <c r="D197" s="854">
        <v>1</v>
      </c>
      <c r="E197" s="854">
        <v>3</v>
      </c>
      <c r="F197" s="854">
        <v>206</v>
      </c>
      <c r="G197" s="103"/>
      <c r="H197" s="1473" t="s">
        <v>1168</v>
      </c>
      <c r="I197" s="1473"/>
      <c r="J197" s="1473"/>
      <c r="K197" s="854" t="s">
        <v>1346</v>
      </c>
      <c r="L197" s="859">
        <v>400</v>
      </c>
      <c r="M197" s="860">
        <v>465.66800000000001</v>
      </c>
      <c r="N197" s="860">
        <f>2.898+462.77</f>
        <v>465.66800000000001</v>
      </c>
      <c r="O197" s="850">
        <v>10722280</v>
      </c>
      <c r="P197" s="850">
        <v>48531346.680000007</v>
      </c>
      <c r="Q197" s="850">
        <v>48484255.310000002</v>
      </c>
    </row>
    <row r="198" spans="1:17">
      <c r="A198" s="1464"/>
      <c r="B198" s="1465"/>
      <c r="C198" s="1465"/>
      <c r="D198" s="1465"/>
      <c r="E198" s="1465"/>
      <c r="F198" s="1465"/>
      <c r="G198" s="1465"/>
      <c r="H198" s="1465"/>
      <c r="I198" s="1465"/>
      <c r="J198" s="1465"/>
      <c r="K198" s="1465"/>
      <c r="L198" s="1465"/>
      <c r="M198" s="1465"/>
      <c r="N198" s="1465"/>
      <c r="O198" s="1465"/>
      <c r="P198" s="1465"/>
      <c r="Q198" s="1466"/>
    </row>
    <row r="199" spans="1:17" ht="57" customHeight="1">
      <c r="A199" s="1428" t="s">
        <v>1400</v>
      </c>
      <c r="B199" s="1429"/>
      <c r="C199" s="1429"/>
      <c r="D199" s="1429"/>
      <c r="E199" s="1429"/>
      <c r="F199" s="1429"/>
      <c r="G199" s="1429"/>
      <c r="H199" s="1429"/>
      <c r="I199" s="1429"/>
      <c r="J199" s="1429"/>
      <c r="K199" s="1429"/>
      <c r="L199" s="1429"/>
      <c r="M199" s="1429"/>
      <c r="N199" s="1429"/>
      <c r="O199" s="1429"/>
      <c r="P199" s="1429"/>
      <c r="Q199" s="1430"/>
    </row>
    <row r="200" spans="1:17">
      <c r="A200" s="786"/>
      <c r="B200" s="787"/>
      <c r="C200" s="787"/>
      <c r="D200" s="787"/>
      <c r="E200" s="787"/>
      <c r="F200" s="787"/>
      <c r="G200" s="787"/>
      <c r="H200" s="787"/>
      <c r="I200" s="787"/>
      <c r="J200" s="787"/>
      <c r="K200" s="787"/>
      <c r="L200" s="787"/>
      <c r="M200" s="787"/>
      <c r="N200" s="787"/>
      <c r="O200" s="787"/>
      <c r="P200" s="787"/>
      <c r="Q200" s="788"/>
    </row>
    <row r="201" spans="1:17" ht="275.25" customHeight="1">
      <c r="A201" s="1428" t="s">
        <v>1401</v>
      </c>
      <c r="B201" s="1429"/>
      <c r="C201" s="1429"/>
      <c r="D201" s="1429"/>
      <c r="E201" s="1429"/>
      <c r="F201" s="1429"/>
      <c r="G201" s="1429"/>
      <c r="H201" s="1429"/>
      <c r="I201" s="1429"/>
      <c r="J201" s="1429"/>
      <c r="K201" s="1429"/>
      <c r="L201" s="1429"/>
      <c r="M201" s="1429"/>
      <c r="N201" s="1429"/>
      <c r="O201" s="1429"/>
      <c r="P201" s="1429"/>
      <c r="Q201" s="1430"/>
    </row>
    <row r="202" spans="1:17">
      <c r="A202" s="1385"/>
      <c r="B202" s="1386"/>
      <c r="C202" s="1386"/>
      <c r="D202" s="1386"/>
      <c r="E202" s="1386"/>
      <c r="F202" s="1386"/>
      <c r="G202" s="1386"/>
      <c r="H202" s="1386"/>
      <c r="I202" s="1386"/>
      <c r="J202" s="1386"/>
      <c r="K202" s="1386"/>
      <c r="L202" s="1386"/>
      <c r="M202" s="1386"/>
      <c r="N202" s="1386"/>
      <c r="O202" s="1386"/>
      <c r="P202" s="1386"/>
      <c r="Q202" s="1387"/>
    </row>
    <row r="203" spans="1:17" s="496" customFormat="1">
      <c r="A203" s="854">
        <v>4</v>
      </c>
      <c r="B203" s="854">
        <v>5</v>
      </c>
      <c r="C203" s="854">
        <v>2</v>
      </c>
      <c r="D203" s="854">
        <v>1</v>
      </c>
      <c r="E203" s="854">
        <v>3</v>
      </c>
      <c r="F203" s="854">
        <v>207</v>
      </c>
      <c r="G203" s="103"/>
      <c r="H203" s="1473" t="s">
        <v>1233</v>
      </c>
      <c r="I203" s="1473"/>
      <c r="J203" s="1473"/>
      <c r="K203" s="854" t="s">
        <v>1234</v>
      </c>
      <c r="L203" s="854">
        <v>34</v>
      </c>
      <c r="M203" s="854">
        <v>55</v>
      </c>
      <c r="N203" s="854">
        <v>55</v>
      </c>
      <c r="O203" s="850">
        <v>23924100</v>
      </c>
      <c r="P203" s="850">
        <v>29217712.950000003</v>
      </c>
      <c r="Q203" s="850">
        <v>22367023.489999998</v>
      </c>
    </row>
    <row r="204" spans="1:17">
      <c r="A204" s="1464"/>
      <c r="B204" s="1465"/>
      <c r="C204" s="1465"/>
      <c r="D204" s="1465"/>
      <c r="E204" s="1465"/>
      <c r="F204" s="1465"/>
      <c r="G204" s="1465"/>
      <c r="H204" s="1465"/>
      <c r="I204" s="1465"/>
      <c r="J204" s="1465"/>
      <c r="K204" s="1465"/>
      <c r="L204" s="1465"/>
      <c r="M204" s="1465"/>
      <c r="N204" s="1465"/>
      <c r="O204" s="1465"/>
      <c r="P204" s="1465"/>
      <c r="Q204" s="1466"/>
    </row>
    <row r="205" spans="1:17" s="498" customFormat="1" ht="56.25" customHeight="1">
      <c r="A205" s="1428" t="s">
        <v>1402</v>
      </c>
      <c r="B205" s="1429"/>
      <c r="C205" s="1429"/>
      <c r="D205" s="1429"/>
      <c r="E205" s="1429"/>
      <c r="F205" s="1429"/>
      <c r="G205" s="1429"/>
      <c r="H205" s="1429"/>
      <c r="I205" s="1429"/>
      <c r="J205" s="1429"/>
      <c r="K205" s="1429"/>
      <c r="L205" s="1429"/>
      <c r="M205" s="1429"/>
      <c r="N205" s="1429"/>
      <c r="O205" s="1429"/>
      <c r="P205" s="1429"/>
      <c r="Q205" s="1430"/>
    </row>
    <row r="206" spans="1:17">
      <c r="A206" s="786"/>
      <c r="B206" s="787"/>
      <c r="C206" s="787"/>
      <c r="D206" s="787"/>
      <c r="E206" s="787"/>
      <c r="F206" s="787"/>
      <c r="G206" s="787"/>
      <c r="H206" s="787"/>
      <c r="I206" s="787"/>
      <c r="J206" s="787"/>
      <c r="K206" s="787"/>
      <c r="L206" s="787"/>
      <c r="M206" s="787"/>
      <c r="N206" s="787"/>
      <c r="O206" s="787"/>
      <c r="P206" s="787"/>
      <c r="Q206" s="788"/>
    </row>
    <row r="207" spans="1:17" ht="375.75" customHeight="1">
      <c r="A207" s="1393" t="s">
        <v>1403</v>
      </c>
      <c r="B207" s="1394"/>
      <c r="C207" s="1394"/>
      <c r="D207" s="1394"/>
      <c r="E207" s="1394"/>
      <c r="F207" s="1394"/>
      <c r="G207" s="1394"/>
      <c r="H207" s="1394"/>
      <c r="I207" s="1394"/>
      <c r="J207" s="1394"/>
      <c r="K207" s="1394"/>
      <c r="L207" s="1394"/>
      <c r="M207" s="1394"/>
      <c r="N207" s="1394"/>
      <c r="O207" s="1394"/>
      <c r="P207" s="1394"/>
      <c r="Q207" s="1395"/>
    </row>
    <row r="208" spans="1:17">
      <c r="A208" s="1385"/>
      <c r="B208" s="1386"/>
      <c r="C208" s="1386"/>
      <c r="D208" s="1386"/>
      <c r="E208" s="1386"/>
      <c r="F208" s="1386"/>
      <c r="G208" s="1386"/>
      <c r="H208" s="1386"/>
      <c r="I208" s="1386"/>
      <c r="J208" s="1386"/>
      <c r="K208" s="1386"/>
      <c r="L208" s="1386"/>
      <c r="M208" s="1386"/>
      <c r="N208" s="1386"/>
      <c r="O208" s="1386"/>
      <c r="P208" s="1386"/>
      <c r="Q208" s="1387"/>
    </row>
    <row r="209" spans="1:17" s="28" customFormat="1" ht="15" customHeight="1">
      <c r="A209" s="861">
        <v>4</v>
      </c>
      <c r="B209" s="861">
        <v>7</v>
      </c>
      <c r="C209" s="861">
        <v>2</v>
      </c>
      <c r="D209" s="861">
        <v>1</v>
      </c>
      <c r="E209" s="861">
        <v>5</v>
      </c>
      <c r="F209" s="861">
        <v>207</v>
      </c>
      <c r="G209" s="103"/>
      <c r="H209" s="1473" t="s">
        <v>1127</v>
      </c>
      <c r="I209" s="1473"/>
      <c r="J209" s="1473"/>
      <c r="K209" s="789" t="s">
        <v>473</v>
      </c>
      <c r="L209" s="497">
        <v>1000000</v>
      </c>
      <c r="M209" s="497">
        <v>1000000</v>
      </c>
      <c r="N209" s="497">
        <v>1000000</v>
      </c>
      <c r="O209" s="493">
        <v>81726546</v>
      </c>
      <c r="P209" s="493">
        <v>79534727.570000008</v>
      </c>
      <c r="Q209" s="493">
        <v>79534727.570000008</v>
      </c>
    </row>
    <row r="210" spans="1:17">
      <c r="A210" s="1464"/>
      <c r="B210" s="1465"/>
      <c r="C210" s="1465"/>
      <c r="D210" s="1465"/>
      <c r="E210" s="1465"/>
      <c r="F210" s="1465"/>
      <c r="G210" s="1465"/>
      <c r="H210" s="1465"/>
      <c r="I210" s="1465"/>
      <c r="J210" s="1465"/>
      <c r="K210" s="1465"/>
      <c r="L210" s="1465"/>
      <c r="M210" s="1465"/>
      <c r="N210" s="1465"/>
      <c r="O210" s="1465"/>
      <c r="P210" s="1465"/>
      <c r="Q210" s="1466"/>
    </row>
    <row r="211" spans="1:17" ht="75" customHeight="1">
      <c r="A211" s="1480" t="s">
        <v>1404</v>
      </c>
      <c r="B211" s="1481"/>
      <c r="C211" s="1481"/>
      <c r="D211" s="1481"/>
      <c r="E211" s="1481"/>
      <c r="F211" s="1481"/>
      <c r="G211" s="1481"/>
      <c r="H211" s="1481"/>
      <c r="I211" s="1481"/>
      <c r="J211" s="1481"/>
      <c r="K211" s="1481"/>
      <c r="L211" s="1481"/>
      <c r="M211" s="1481"/>
      <c r="N211" s="1481"/>
      <c r="O211" s="1481"/>
      <c r="P211" s="1481"/>
      <c r="Q211" s="1482"/>
    </row>
    <row r="212" spans="1:17">
      <c r="A212" s="786"/>
      <c r="B212" s="787"/>
      <c r="C212" s="787"/>
      <c r="D212" s="787"/>
      <c r="E212" s="787"/>
      <c r="F212" s="787"/>
      <c r="G212" s="787"/>
      <c r="H212" s="787"/>
      <c r="I212" s="787"/>
      <c r="J212" s="787"/>
      <c r="K212" s="787"/>
      <c r="L212" s="787"/>
      <c r="M212" s="787"/>
      <c r="N212" s="787"/>
      <c r="O212" s="787"/>
      <c r="P212" s="787"/>
      <c r="Q212" s="788"/>
    </row>
    <row r="213" spans="1:17" ht="167.25" customHeight="1">
      <c r="A213" s="1480" t="s">
        <v>1405</v>
      </c>
      <c r="B213" s="1481"/>
      <c r="C213" s="1481"/>
      <c r="D213" s="1481"/>
      <c r="E213" s="1481"/>
      <c r="F213" s="1481"/>
      <c r="G213" s="1481"/>
      <c r="H213" s="1481"/>
      <c r="I213" s="1481"/>
      <c r="J213" s="1481"/>
      <c r="K213" s="1481"/>
      <c r="L213" s="1481"/>
      <c r="M213" s="1481"/>
      <c r="N213" s="1481"/>
      <c r="O213" s="1481"/>
      <c r="P213" s="1481"/>
      <c r="Q213" s="1482"/>
    </row>
    <row r="214" spans="1:17">
      <c r="A214" s="1385"/>
      <c r="B214" s="1386"/>
      <c r="C214" s="1386"/>
      <c r="D214" s="1386"/>
      <c r="E214" s="1386"/>
      <c r="F214" s="1386"/>
      <c r="G214" s="1386"/>
      <c r="H214" s="1386"/>
      <c r="I214" s="1386"/>
      <c r="J214" s="1386"/>
      <c r="K214" s="1386"/>
      <c r="L214" s="1386"/>
      <c r="M214" s="1386"/>
      <c r="N214" s="1386"/>
      <c r="O214" s="1386"/>
      <c r="P214" s="1386"/>
      <c r="Q214" s="1387"/>
    </row>
    <row r="215" spans="1:17" s="28" customFormat="1" ht="15" customHeight="1">
      <c r="A215" s="854">
        <v>4</v>
      </c>
      <c r="B215" s="854">
        <v>2</v>
      </c>
      <c r="C215" s="854">
        <v>2</v>
      </c>
      <c r="D215" s="854">
        <v>2</v>
      </c>
      <c r="E215" s="854">
        <v>1</v>
      </c>
      <c r="F215" s="854">
        <v>211</v>
      </c>
      <c r="G215" s="103"/>
      <c r="H215" s="1473" t="s">
        <v>509</v>
      </c>
      <c r="I215" s="1473"/>
      <c r="J215" s="1473"/>
      <c r="K215" s="854" t="s">
        <v>1347</v>
      </c>
      <c r="L215" s="862">
        <v>75000</v>
      </c>
      <c r="M215" s="862">
        <v>75000</v>
      </c>
      <c r="N215" s="862">
        <v>75000</v>
      </c>
      <c r="O215" s="850">
        <v>1198101</v>
      </c>
      <c r="P215" s="850">
        <v>1178533.77</v>
      </c>
      <c r="Q215" s="850">
        <v>1178533.77</v>
      </c>
    </row>
    <row r="216" spans="1:17">
      <c r="A216" s="1464"/>
      <c r="B216" s="1465"/>
      <c r="C216" s="1465"/>
      <c r="D216" s="1465"/>
      <c r="E216" s="1465"/>
      <c r="F216" s="1465"/>
      <c r="G216" s="1465"/>
      <c r="H216" s="1465"/>
      <c r="I216" s="1465"/>
      <c r="J216" s="1465"/>
      <c r="K216" s="1465"/>
      <c r="L216" s="1465"/>
      <c r="M216" s="1465"/>
      <c r="N216" s="1465"/>
      <c r="O216" s="1465"/>
      <c r="P216" s="1465"/>
      <c r="Q216" s="1466"/>
    </row>
    <row r="217" spans="1:17" ht="41.25" customHeight="1">
      <c r="A217" s="1480" t="s">
        <v>1406</v>
      </c>
      <c r="B217" s="1481"/>
      <c r="C217" s="1481"/>
      <c r="D217" s="1481"/>
      <c r="E217" s="1481"/>
      <c r="F217" s="1481"/>
      <c r="G217" s="1481"/>
      <c r="H217" s="1481"/>
      <c r="I217" s="1481"/>
      <c r="J217" s="1481"/>
      <c r="K217" s="1481"/>
      <c r="L217" s="1481"/>
      <c r="M217" s="1481"/>
      <c r="N217" s="1481"/>
      <c r="O217" s="1481"/>
      <c r="P217" s="1481"/>
      <c r="Q217" s="1482"/>
    </row>
    <row r="218" spans="1:17">
      <c r="A218" s="786"/>
      <c r="B218" s="787"/>
      <c r="C218" s="787"/>
      <c r="D218" s="787"/>
      <c r="E218" s="787"/>
      <c r="F218" s="787"/>
      <c r="G218" s="787"/>
      <c r="H218" s="787"/>
      <c r="I218" s="787"/>
      <c r="J218" s="787"/>
      <c r="K218" s="787"/>
      <c r="L218" s="787"/>
      <c r="M218" s="787"/>
      <c r="N218" s="787"/>
      <c r="O218" s="787"/>
      <c r="P218" s="787"/>
      <c r="Q218" s="788"/>
    </row>
    <row r="219" spans="1:17" ht="93.75" customHeight="1">
      <c r="A219" s="1480" t="s">
        <v>1407</v>
      </c>
      <c r="B219" s="1481"/>
      <c r="C219" s="1481"/>
      <c r="D219" s="1481"/>
      <c r="E219" s="1481"/>
      <c r="F219" s="1481"/>
      <c r="G219" s="1481"/>
      <c r="H219" s="1481"/>
      <c r="I219" s="1481"/>
      <c r="J219" s="1481"/>
      <c r="K219" s="1481"/>
      <c r="L219" s="1481"/>
      <c r="M219" s="1481"/>
      <c r="N219" s="1481"/>
      <c r="O219" s="1481"/>
      <c r="P219" s="1481"/>
      <c r="Q219" s="1482"/>
    </row>
    <row r="220" spans="1:17">
      <c r="A220" s="1385"/>
      <c r="B220" s="1386"/>
      <c r="C220" s="1386"/>
      <c r="D220" s="1386"/>
      <c r="E220" s="1386"/>
      <c r="F220" s="1386"/>
      <c r="G220" s="1386"/>
      <c r="H220" s="1386"/>
      <c r="I220" s="1386"/>
      <c r="J220" s="1386"/>
      <c r="K220" s="1386"/>
      <c r="L220" s="1386"/>
      <c r="M220" s="1386"/>
      <c r="N220" s="1386"/>
      <c r="O220" s="1386"/>
      <c r="P220" s="1386"/>
      <c r="Q220" s="1387"/>
    </row>
    <row r="221" spans="1:17" s="28" customFormat="1" ht="15" customHeight="1">
      <c r="A221" s="854">
        <v>4</v>
      </c>
      <c r="B221" s="854">
        <v>2</v>
      </c>
      <c r="C221" s="854">
        <v>2</v>
      </c>
      <c r="D221" s="854">
        <v>2</v>
      </c>
      <c r="E221" s="854">
        <v>1</v>
      </c>
      <c r="F221" s="854">
        <v>212</v>
      </c>
      <c r="G221" s="103"/>
      <c r="H221" s="1473" t="s">
        <v>510</v>
      </c>
      <c r="I221" s="1473"/>
      <c r="J221" s="1473"/>
      <c r="K221" s="854" t="s">
        <v>473</v>
      </c>
      <c r="L221" s="862">
        <v>1000</v>
      </c>
      <c r="M221" s="862">
        <v>1000</v>
      </c>
      <c r="N221" s="850">
        <v>1057.1199999999999</v>
      </c>
      <c r="O221" s="850">
        <v>2000000</v>
      </c>
      <c r="P221" s="850">
        <v>2000000</v>
      </c>
      <c r="Q221" s="850">
        <v>1999999.97</v>
      </c>
    </row>
    <row r="222" spans="1:17">
      <c r="A222" s="1464"/>
      <c r="B222" s="1465"/>
      <c r="C222" s="1465"/>
      <c r="D222" s="1465"/>
      <c r="E222" s="1465"/>
      <c r="F222" s="1465"/>
      <c r="G222" s="1465"/>
      <c r="H222" s="1465"/>
      <c r="I222" s="1465"/>
      <c r="J222" s="1465"/>
      <c r="K222" s="1465"/>
      <c r="L222" s="1465"/>
      <c r="M222" s="1465"/>
      <c r="N222" s="1465"/>
      <c r="O222" s="1465"/>
      <c r="P222" s="1465"/>
      <c r="Q222" s="1466"/>
    </row>
    <row r="223" spans="1:17" ht="41.25" customHeight="1">
      <c r="A223" s="1480" t="s">
        <v>1408</v>
      </c>
      <c r="B223" s="1481"/>
      <c r="C223" s="1481"/>
      <c r="D223" s="1481"/>
      <c r="E223" s="1481"/>
      <c r="F223" s="1481"/>
      <c r="G223" s="1481"/>
      <c r="H223" s="1481"/>
      <c r="I223" s="1481"/>
      <c r="J223" s="1481"/>
      <c r="K223" s="1481"/>
      <c r="L223" s="1481"/>
      <c r="M223" s="1481"/>
      <c r="N223" s="1481"/>
      <c r="O223" s="1481"/>
      <c r="P223" s="1481"/>
      <c r="Q223" s="1482"/>
    </row>
    <row r="224" spans="1:17">
      <c r="A224" s="786"/>
      <c r="B224" s="787"/>
      <c r="C224" s="787"/>
      <c r="D224" s="787"/>
      <c r="E224" s="787"/>
      <c r="F224" s="787"/>
      <c r="G224" s="787"/>
      <c r="H224" s="787"/>
      <c r="I224" s="787"/>
      <c r="J224" s="787"/>
      <c r="K224" s="787"/>
      <c r="L224" s="787"/>
      <c r="M224" s="787"/>
      <c r="N224" s="787"/>
      <c r="O224" s="787"/>
      <c r="P224" s="787"/>
      <c r="Q224" s="788"/>
    </row>
    <row r="225" spans="1:17" ht="62.25" customHeight="1">
      <c r="A225" s="1506" t="s">
        <v>1409</v>
      </c>
      <c r="B225" s="1383"/>
      <c r="C225" s="1383"/>
      <c r="D225" s="1383"/>
      <c r="E225" s="1383"/>
      <c r="F225" s="1383"/>
      <c r="G225" s="1383"/>
      <c r="H225" s="1383"/>
      <c r="I225" s="1383"/>
      <c r="J225" s="1383"/>
      <c r="K225" s="1383"/>
      <c r="L225" s="1383"/>
      <c r="M225" s="1383"/>
      <c r="N225" s="1383"/>
      <c r="O225" s="1383"/>
      <c r="P225" s="1383"/>
      <c r="Q225" s="1384"/>
    </row>
    <row r="226" spans="1:17">
      <c r="A226" s="695"/>
      <c r="B226" s="696"/>
      <c r="C226" s="696"/>
      <c r="D226" s="696"/>
      <c r="E226" s="696"/>
      <c r="F226" s="696"/>
      <c r="G226" s="696"/>
      <c r="H226" s="696"/>
      <c r="I226" s="696"/>
      <c r="J226" s="696"/>
      <c r="K226" s="696"/>
      <c r="L226" s="696"/>
      <c r="M226" s="696"/>
      <c r="N226" s="696"/>
      <c r="O226" s="696"/>
      <c r="P226" s="696"/>
      <c r="Q226" s="697"/>
    </row>
    <row r="227" spans="1:17" s="28" customFormat="1" ht="15" customHeight="1">
      <c r="A227" s="840">
        <v>4</v>
      </c>
      <c r="B227" s="840">
        <v>1</v>
      </c>
      <c r="C227" s="840">
        <v>2</v>
      </c>
      <c r="D227" s="840">
        <v>2</v>
      </c>
      <c r="E227" s="840">
        <v>1</v>
      </c>
      <c r="F227" s="840">
        <v>213</v>
      </c>
      <c r="G227" s="841"/>
      <c r="H227" s="1473" t="s">
        <v>511</v>
      </c>
      <c r="I227" s="1473"/>
      <c r="J227" s="1473"/>
      <c r="K227" s="840" t="s">
        <v>443</v>
      </c>
      <c r="L227" s="840">
        <v>4</v>
      </c>
      <c r="M227" s="840">
        <v>8</v>
      </c>
      <c r="N227" s="840">
        <v>8</v>
      </c>
      <c r="O227" s="842">
        <v>27500000</v>
      </c>
      <c r="P227" s="842">
        <v>36307133.18</v>
      </c>
      <c r="Q227" s="842">
        <v>36301722.869999997</v>
      </c>
    </row>
    <row r="228" spans="1:17">
      <c r="A228" s="1464"/>
      <c r="B228" s="1465"/>
      <c r="C228" s="1465"/>
      <c r="D228" s="1465"/>
      <c r="E228" s="1465"/>
      <c r="F228" s="1465"/>
      <c r="G228" s="1465"/>
      <c r="H228" s="1465"/>
      <c r="I228" s="1465"/>
      <c r="J228" s="1465"/>
      <c r="K228" s="1465"/>
      <c r="L228" s="1465"/>
      <c r="M228" s="1465"/>
      <c r="N228" s="1465"/>
      <c r="O228" s="1465"/>
      <c r="P228" s="1465"/>
      <c r="Q228" s="1466"/>
    </row>
    <row r="229" spans="1:17" ht="45" customHeight="1">
      <c r="A229" s="1506" t="s">
        <v>1410</v>
      </c>
      <c r="B229" s="1383"/>
      <c r="C229" s="1383"/>
      <c r="D229" s="1383"/>
      <c r="E229" s="1383"/>
      <c r="F229" s="1383"/>
      <c r="G229" s="1383"/>
      <c r="H229" s="1383"/>
      <c r="I229" s="1383"/>
      <c r="J229" s="1383"/>
      <c r="K229" s="1383"/>
      <c r="L229" s="1383"/>
      <c r="M229" s="1383"/>
      <c r="N229" s="1383"/>
      <c r="O229" s="1383"/>
      <c r="P229" s="1383"/>
      <c r="Q229" s="1384"/>
    </row>
    <row r="230" spans="1:17">
      <c r="A230" s="786"/>
      <c r="B230" s="787"/>
      <c r="C230" s="787"/>
      <c r="D230" s="787"/>
      <c r="E230" s="787"/>
      <c r="F230" s="787"/>
      <c r="G230" s="787"/>
      <c r="H230" s="787"/>
      <c r="I230" s="787"/>
      <c r="J230" s="787"/>
      <c r="K230" s="787"/>
      <c r="L230" s="787"/>
      <c r="M230" s="787"/>
      <c r="N230" s="787"/>
      <c r="O230" s="787"/>
      <c r="P230" s="787"/>
      <c r="Q230" s="788"/>
    </row>
    <row r="231" spans="1:17" ht="184.5" customHeight="1">
      <c r="A231" s="1506" t="s">
        <v>1411</v>
      </c>
      <c r="B231" s="1383"/>
      <c r="C231" s="1383"/>
      <c r="D231" s="1383"/>
      <c r="E231" s="1383"/>
      <c r="F231" s="1383"/>
      <c r="G231" s="1383"/>
      <c r="H231" s="1383"/>
      <c r="I231" s="1383"/>
      <c r="J231" s="1383"/>
      <c r="K231" s="1383"/>
      <c r="L231" s="1383"/>
      <c r="M231" s="1383"/>
      <c r="N231" s="1383"/>
      <c r="O231" s="1383"/>
      <c r="P231" s="1383"/>
      <c r="Q231" s="1384"/>
    </row>
    <row r="232" spans="1:17">
      <c r="A232" s="695"/>
      <c r="B232" s="696"/>
      <c r="C232" s="696"/>
      <c r="D232" s="696"/>
      <c r="E232" s="696"/>
      <c r="F232" s="696"/>
      <c r="G232" s="696"/>
      <c r="H232" s="696"/>
      <c r="I232" s="696"/>
      <c r="J232" s="696"/>
      <c r="K232" s="696"/>
      <c r="L232" s="696"/>
      <c r="M232" s="696"/>
      <c r="N232" s="696"/>
      <c r="O232" s="696"/>
      <c r="P232" s="696"/>
      <c r="Q232" s="697"/>
    </row>
    <row r="233" spans="1:17" s="28" customFormat="1" ht="15" customHeight="1">
      <c r="A233" s="854">
        <v>4</v>
      </c>
      <c r="B233" s="854">
        <v>1</v>
      </c>
      <c r="C233" s="854">
        <v>2</v>
      </c>
      <c r="D233" s="854">
        <v>2</v>
      </c>
      <c r="E233" s="854">
        <v>1</v>
      </c>
      <c r="F233" s="854">
        <v>214</v>
      </c>
      <c r="G233" s="103"/>
      <c r="H233" s="1473" t="s">
        <v>1348</v>
      </c>
      <c r="I233" s="1473"/>
      <c r="J233" s="1473"/>
      <c r="K233" s="854" t="s">
        <v>1349</v>
      </c>
      <c r="L233" s="854">
        <v>0</v>
      </c>
      <c r="M233" s="854">
        <v>1</v>
      </c>
      <c r="N233" s="854">
        <v>1</v>
      </c>
      <c r="O233" s="850">
        <v>0</v>
      </c>
      <c r="P233" s="850">
        <v>1800000</v>
      </c>
      <c r="Q233" s="850">
        <v>1713288.43</v>
      </c>
    </row>
    <row r="234" spans="1:17">
      <c r="A234" s="1464"/>
      <c r="B234" s="1465"/>
      <c r="C234" s="1465"/>
      <c r="D234" s="1465"/>
      <c r="E234" s="1465"/>
      <c r="F234" s="1465"/>
      <c r="G234" s="1465"/>
      <c r="H234" s="1465"/>
      <c r="I234" s="1465"/>
      <c r="J234" s="1465"/>
      <c r="K234" s="1465"/>
      <c r="L234" s="1465"/>
      <c r="M234" s="1465"/>
      <c r="N234" s="1465"/>
      <c r="O234" s="1465"/>
      <c r="P234" s="1465"/>
      <c r="Q234" s="1466"/>
    </row>
    <row r="235" spans="1:17" ht="39" customHeight="1">
      <c r="A235" s="1506" t="s">
        <v>1412</v>
      </c>
      <c r="B235" s="1383"/>
      <c r="C235" s="1383"/>
      <c r="D235" s="1383"/>
      <c r="E235" s="1383"/>
      <c r="F235" s="1383"/>
      <c r="G235" s="1383"/>
      <c r="H235" s="1383"/>
      <c r="I235" s="1383"/>
      <c r="J235" s="1383"/>
      <c r="K235" s="1383"/>
      <c r="L235" s="1383"/>
      <c r="M235" s="1383"/>
      <c r="N235" s="1383"/>
      <c r="O235" s="1383"/>
      <c r="P235" s="1383"/>
      <c r="Q235" s="1384"/>
    </row>
    <row r="236" spans="1:17">
      <c r="A236" s="786"/>
      <c r="B236" s="787"/>
      <c r="C236" s="787"/>
      <c r="D236" s="787"/>
      <c r="E236" s="787"/>
      <c r="F236" s="787"/>
      <c r="G236" s="787"/>
      <c r="H236" s="787"/>
      <c r="I236" s="787"/>
      <c r="J236" s="787"/>
      <c r="K236" s="787"/>
      <c r="L236" s="787"/>
      <c r="M236" s="787"/>
      <c r="N236" s="787"/>
      <c r="O236" s="787"/>
      <c r="P236" s="787"/>
      <c r="Q236" s="788"/>
    </row>
    <row r="237" spans="1:17" ht="46.5" customHeight="1">
      <c r="A237" s="1506" t="s">
        <v>1413</v>
      </c>
      <c r="B237" s="1383"/>
      <c r="C237" s="1383"/>
      <c r="D237" s="1383"/>
      <c r="E237" s="1383"/>
      <c r="F237" s="1383"/>
      <c r="G237" s="1383"/>
      <c r="H237" s="1383"/>
      <c r="I237" s="1383"/>
      <c r="J237" s="1383"/>
      <c r="K237" s="1383"/>
      <c r="L237" s="1383"/>
      <c r="M237" s="1383"/>
      <c r="N237" s="1383"/>
      <c r="O237" s="1383"/>
      <c r="P237" s="1383"/>
      <c r="Q237" s="1384"/>
    </row>
    <row r="238" spans="1:17">
      <c r="A238" s="1391"/>
      <c r="B238" s="1383"/>
      <c r="C238" s="1383"/>
      <c r="D238" s="1383"/>
      <c r="E238" s="1383"/>
      <c r="F238" s="1383"/>
      <c r="G238" s="1383"/>
      <c r="H238" s="1383"/>
      <c r="I238" s="1383"/>
      <c r="J238" s="1383"/>
      <c r="K238" s="1383"/>
      <c r="L238" s="1383"/>
      <c r="M238" s="1383"/>
      <c r="N238" s="1383"/>
      <c r="O238" s="1383"/>
      <c r="P238" s="1383"/>
      <c r="Q238" s="1384"/>
    </row>
    <row r="239" spans="1:17" s="28" customFormat="1" ht="25.5" customHeight="1">
      <c r="A239" s="840">
        <v>4</v>
      </c>
      <c r="B239" s="840">
        <v>1</v>
      </c>
      <c r="C239" s="840">
        <v>2</v>
      </c>
      <c r="D239" s="840">
        <v>2</v>
      </c>
      <c r="E239" s="840">
        <v>1</v>
      </c>
      <c r="F239" s="840">
        <v>215</v>
      </c>
      <c r="G239" s="841"/>
      <c r="H239" s="1473" t="s">
        <v>1457</v>
      </c>
      <c r="I239" s="1473"/>
      <c r="J239" s="1473"/>
      <c r="K239" s="840" t="s">
        <v>1350</v>
      </c>
      <c r="L239" s="840">
        <v>17</v>
      </c>
      <c r="M239" s="840">
        <v>38</v>
      </c>
      <c r="N239" s="840">
        <v>38</v>
      </c>
      <c r="O239" s="842">
        <v>10314708</v>
      </c>
      <c r="P239" s="842">
        <v>11678776.49</v>
      </c>
      <c r="Q239" s="842">
        <v>10567019.119999999</v>
      </c>
    </row>
    <row r="240" spans="1:17">
      <c r="A240" s="1464"/>
      <c r="B240" s="1465"/>
      <c r="C240" s="1465"/>
      <c r="D240" s="1465"/>
      <c r="E240" s="1465"/>
      <c r="F240" s="1465"/>
      <c r="G240" s="1465"/>
      <c r="H240" s="1465"/>
      <c r="I240" s="1465"/>
      <c r="J240" s="1465"/>
      <c r="K240" s="1465"/>
      <c r="L240" s="1465"/>
      <c r="M240" s="1465"/>
      <c r="N240" s="1465"/>
      <c r="O240" s="1465"/>
      <c r="P240" s="1465"/>
      <c r="Q240" s="1466"/>
    </row>
    <row r="241" spans="1:17" ht="50.25" customHeight="1">
      <c r="A241" s="1393" t="s">
        <v>1414</v>
      </c>
      <c r="B241" s="1394"/>
      <c r="C241" s="1394"/>
      <c r="D241" s="1394"/>
      <c r="E241" s="1394"/>
      <c r="F241" s="1394"/>
      <c r="G241" s="1394"/>
      <c r="H241" s="1394"/>
      <c r="I241" s="1394"/>
      <c r="J241" s="1394"/>
      <c r="K241" s="1394"/>
      <c r="L241" s="1394"/>
      <c r="M241" s="1394"/>
      <c r="N241" s="1394"/>
      <c r="O241" s="1394"/>
      <c r="P241" s="1394"/>
      <c r="Q241" s="1395"/>
    </row>
    <row r="242" spans="1:17">
      <c r="A242" s="786"/>
      <c r="B242" s="787"/>
      <c r="C242" s="787"/>
      <c r="D242" s="787"/>
      <c r="E242" s="787"/>
      <c r="F242" s="787"/>
      <c r="G242" s="787"/>
      <c r="H242" s="787"/>
      <c r="I242" s="787"/>
      <c r="J242" s="787"/>
      <c r="K242" s="787"/>
      <c r="L242" s="787"/>
      <c r="M242" s="787"/>
      <c r="N242" s="787"/>
      <c r="O242" s="787"/>
      <c r="P242" s="787"/>
      <c r="Q242" s="788"/>
    </row>
    <row r="243" spans="1:17" ht="381" customHeight="1">
      <c r="A243" s="1393" t="s">
        <v>1415</v>
      </c>
      <c r="B243" s="1394"/>
      <c r="C243" s="1394"/>
      <c r="D243" s="1394"/>
      <c r="E243" s="1394"/>
      <c r="F243" s="1394"/>
      <c r="G243" s="1394"/>
      <c r="H243" s="1394"/>
      <c r="I243" s="1394"/>
      <c r="J243" s="1394"/>
      <c r="K243" s="1394"/>
      <c r="L243" s="1394"/>
      <c r="M243" s="1394"/>
      <c r="N243" s="1394"/>
      <c r="O243" s="1394"/>
      <c r="P243" s="1394"/>
      <c r="Q243" s="1395"/>
    </row>
    <row r="244" spans="1:17" ht="206.25" customHeight="1">
      <c r="A244" s="1393" t="s">
        <v>1351</v>
      </c>
      <c r="B244" s="1394"/>
      <c r="C244" s="1394"/>
      <c r="D244" s="1394"/>
      <c r="E244" s="1394"/>
      <c r="F244" s="1394"/>
      <c r="G244" s="1394"/>
      <c r="H244" s="1394"/>
      <c r="I244" s="1394"/>
      <c r="J244" s="1394"/>
      <c r="K244" s="1394"/>
      <c r="L244" s="1394"/>
      <c r="M244" s="1394"/>
      <c r="N244" s="1394"/>
      <c r="O244" s="1394"/>
      <c r="P244" s="1394"/>
      <c r="Q244" s="1395"/>
    </row>
    <row r="245" spans="1:17">
      <c r="A245" s="1391"/>
      <c r="B245" s="1383"/>
      <c r="C245" s="1383"/>
      <c r="D245" s="1383"/>
      <c r="E245" s="1383"/>
      <c r="F245" s="1383"/>
      <c r="G245" s="1383"/>
      <c r="H245" s="1383"/>
      <c r="I245" s="1383"/>
      <c r="J245" s="1383"/>
      <c r="K245" s="1383"/>
      <c r="L245" s="1383"/>
      <c r="M245" s="1383"/>
      <c r="N245" s="1383"/>
      <c r="O245" s="1383"/>
      <c r="P245" s="1383"/>
      <c r="Q245" s="1384"/>
    </row>
    <row r="246" spans="1:17" s="28" customFormat="1" ht="30" customHeight="1">
      <c r="A246" s="840">
        <v>4</v>
      </c>
      <c r="B246" s="840">
        <v>2</v>
      </c>
      <c r="C246" s="840">
        <v>2</v>
      </c>
      <c r="D246" s="840">
        <v>2</v>
      </c>
      <c r="E246" s="840">
        <v>1</v>
      </c>
      <c r="F246" s="840">
        <v>216</v>
      </c>
      <c r="G246" s="841"/>
      <c r="H246" s="1473" t="s">
        <v>1238</v>
      </c>
      <c r="I246" s="1473"/>
      <c r="J246" s="1473"/>
      <c r="K246" s="841" t="s">
        <v>473</v>
      </c>
      <c r="L246" s="863">
        <v>1500</v>
      </c>
      <c r="M246" s="863">
        <v>4550</v>
      </c>
      <c r="N246" s="863">
        <v>4795.3900000000003</v>
      </c>
      <c r="O246" s="842">
        <v>5492654</v>
      </c>
      <c r="P246" s="842">
        <v>7710444.6600000001</v>
      </c>
      <c r="Q246" s="842">
        <v>7510823.0899999999</v>
      </c>
    </row>
    <row r="247" spans="1:17">
      <c r="A247" s="1464"/>
      <c r="B247" s="1465"/>
      <c r="C247" s="1465"/>
      <c r="D247" s="1465"/>
      <c r="E247" s="1465"/>
      <c r="F247" s="1465"/>
      <c r="G247" s="1465"/>
      <c r="H247" s="1465"/>
      <c r="I247" s="1465"/>
      <c r="J247" s="1465"/>
      <c r="K247" s="1465"/>
      <c r="L247" s="1465"/>
      <c r="M247" s="1465"/>
      <c r="N247" s="1465"/>
      <c r="O247" s="1465"/>
      <c r="P247" s="1465"/>
      <c r="Q247" s="1466"/>
    </row>
    <row r="248" spans="1:17" ht="50.25" customHeight="1">
      <c r="A248" s="1393" t="s">
        <v>1416</v>
      </c>
      <c r="B248" s="1394"/>
      <c r="C248" s="1394"/>
      <c r="D248" s="1394"/>
      <c r="E248" s="1394"/>
      <c r="F248" s="1394"/>
      <c r="G248" s="1394"/>
      <c r="H248" s="1394"/>
      <c r="I248" s="1394"/>
      <c r="J248" s="1394"/>
      <c r="K248" s="1394"/>
      <c r="L248" s="1394"/>
      <c r="M248" s="1394"/>
      <c r="N248" s="1394"/>
      <c r="O248" s="1394"/>
      <c r="P248" s="1394"/>
      <c r="Q248" s="1395"/>
    </row>
    <row r="249" spans="1:17">
      <c r="A249" s="786"/>
      <c r="B249" s="787"/>
      <c r="C249" s="787"/>
      <c r="D249" s="787"/>
      <c r="E249" s="787"/>
      <c r="F249" s="787"/>
      <c r="G249" s="787"/>
      <c r="H249" s="787"/>
      <c r="I249" s="787"/>
      <c r="J249" s="787"/>
      <c r="K249" s="787"/>
      <c r="L249" s="787"/>
      <c r="M249" s="787"/>
      <c r="N249" s="787"/>
      <c r="O249" s="787"/>
      <c r="P249" s="787"/>
      <c r="Q249" s="788"/>
    </row>
    <row r="250" spans="1:17" ht="237.75" customHeight="1">
      <c r="A250" s="1393" t="s">
        <v>1417</v>
      </c>
      <c r="B250" s="1394"/>
      <c r="C250" s="1394"/>
      <c r="D250" s="1394"/>
      <c r="E250" s="1394"/>
      <c r="F250" s="1394"/>
      <c r="G250" s="1394"/>
      <c r="H250" s="1394"/>
      <c r="I250" s="1394"/>
      <c r="J250" s="1394"/>
      <c r="K250" s="1394"/>
      <c r="L250" s="1394"/>
      <c r="M250" s="1394"/>
      <c r="N250" s="1394"/>
      <c r="O250" s="1394"/>
      <c r="P250" s="1394"/>
      <c r="Q250" s="1395"/>
    </row>
    <row r="251" spans="1:17">
      <c r="A251" s="695"/>
      <c r="B251" s="696"/>
      <c r="C251" s="696"/>
      <c r="D251" s="696"/>
      <c r="E251" s="696"/>
      <c r="F251" s="696"/>
      <c r="G251" s="696"/>
      <c r="H251" s="696"/>
      <c r="I251" s="696"/>
      <c r="J251" s="696"/>
      <c r="K251" s="696"/>
      <c r="L251" s="696"/>
      <c r="M251" s="696"/>
      <c r="N251" s="696"/>
      <c r="O251" s="696"/>
      <c r="P251" s="696"/>
      <c r="Q251" s="697"/>
    </row>
    <row r="252" spans="1:17" s="28" customFormat="1" ht="15" customHeight="1">
      <c r="A252" s="494">
        <v>4</v>
      </c>
      <c r="B252" s="494">
        <v>1</v>
      </c>
      <c r="C252" s="494">
        <v>2</v>
      </c>
      <c r="D252" s="494">
        <v>2</v>
      </c>
      <c r="E252" s="494">
        <v>1</v>
      </c>
      <c r="F252" s="494">
        <v>217</v>
      </c>
      <c r="G252" s="103"/>
      <c r="H252" s="1473" t="s">
        <v>1352</v>
      </c>
      <c r="I252" s="1473"/>
      <c r="J252" s="1473"/>
      <c r="K252" s="856" t="s">
        <v>443</v>
      </c>
      <c r="L252" s="840">
        <v>12</v>
      </c>
      <c r="M252" s="840">
        <v>13</v>
      </c>
      <c r="N252" s="840">
        <v>13</v>
      </c>
      <c r="O252" s="842">
        <v>9863973</v>
      </c>
      <c r="P252" s="842">
        <v>9761981.0399999991</v>
      </c>
      <c r="Q252" s="842">
        <v>8126793.5800000001</v>
      </c>
    </row>
    <row r="253" spans="1:17">
      <c r="A253" s="1464"/>
      <c r="B253" s="1465"/>
      <c r="C253" s="1465"/>
      <c r="D253" s="1465"/>
      <c r="E253" s="1465"/>
      <c r="F253" s="1465"/>
      <c r="G253" s="1465"/>
      <c r="H253" s="1465"/>
      <c r="I253" s="1465"/>
      <c r="J253" s="1465"/>
      <c r="K253" s="1465"/>
      <c r="L253" s="1465"/>
      <c r="M253" s="1465"/>
      <c r="N253" s="1465"/>
      <c r="O253" s="1465"/>
      <c r="P253" s="1465"/>
      <c r="Q253" s="1466"/>
    </row>
    <row r="254" spans="1:17" ht="58.5" customHeight="1">
      <c r="A254" s="1393" t="s">
        <v>1353</v>
      </c>
      <c r="B254" s="1394"/>
      <c r="C254" s="1394"/>
      <c r="D254" s="1394"/>
      <c r="E254" s="1394"/>
      <c r="F254" s="1394"/>
      <c r="G254" s="1394"/>
      <c r="H254" s="1394"/>
      <c r="I254" s="1394"/>
      <c r="J254" s="1394"/>
      <c r="K254" s="1394"/>
      <c r="L254" s="1394"/>
      <c r="M254" s="1394"/>
      <c r="N254" s="1394"/>
      <c r="O254" s="1394"/>
      <c r="P254" s="1394"/>
      <c r="Q254" s="1395"/>
    </row>
    <row r="255" spans="1:17">
      <c r="A255" s="786"/>
      <c r="B255" s="787"/>
      <c r="C255" s="787"/>
      <c r="D255" s="787"/>
      <c r="E255" s="787"/>
      <c r="F255" s="787"/>
      <c r="G255" s="787"/>
      <c r="H255" s="787"/>
      <c r="I255" s="787"/>
      <c r="J255" s="787"/>
      <c r="K255" s="787"/>
      <c r="L255" s="787"/>
      <c r="M255" s="787"/>
      <c r="N255" s="787"/>
      <c r="O255" s="787"/>
      <c r="P255" s="787"/>
      <c r="Q255" s="788"/>
    </row>
    <row r="256" spans="1:17" ht="239.25" customHeight="1">
      <c r="A256" s="1393" t="s">
        <v>1354</v>
      </c>
      <c r="B256" s="1394"/>
      <c r="C256" s="1394"/>
      <c r="D256" s="1394"/>
      <c r="E256" s="1394"/>
      <c r="F256" s="1394"/>
      <c r="G256" s="1394"/>
      <c r="H256" s="1394"/>
      <c r="I256" s="1394"/>
      <c r="J256" s="1394"/>
      <c r="K256" s="1394"/>
      <c r="L256" s="1394"/>
      <c r="M256" s="1394"/>
      <c r="N256" s="1394"/>
      <c r="O256" s="1394"/>
      <c r="P256" s="1394"/>
      <c r="Q256" s="1395"/>
    </row>
    <row r="257" spans="1:17">
      <c r="A257" s="1391"/>
      <c r="B257" s="1383"/>
      <c r="C257" s="1383"/>
      <c r="D257" s="1383"/>
      <c r="E257" s="1383"/>
      <c r="F257" s="1383"/>
      <c r="G257" s="1383"/>
      <c r="H257" s="1383"/>
      <c r="I257" s="1383"/>
      <c r="J257" s="1383"/>
      <c r="K257" s="1383"/>
      <c r="L257" s="1383"/>
      <c r="M257" s="1383"/>
      <c r="N257" s="1383"/>
      <c r="O257" s="1383"/>
      <c r="P257" s="1383"/>
      <c r="Q257" s="1384"/>
    </row>
    <row r="258" spans="1:17" s="28" customFormat="1" ht="24">
      <c r="A258" s="494">
        <v>4</v>
      </c>
      <c r="B258" s="494">
        <v>2</v>
      </c>
      <c r="C258" s="494">
        <v>2</v>
      </c>
      <c r="D258" s="494">
        <v>2</v>
      </c>
      <c r="E258" s="494">
        <v>1</v>
      </c>
      <c r="F258" s="494">
        <v>218</v>
      </c>
      <c r="G258" s="103"/>
      <c r="H258" s="1473" t="s">
        <v>1243</v>
      </c>
      <c r="I258" s="1473"/>
      <c r="J258" s="1473"/>
      <c r="K258" s="856" t="s">
        <v>1110</v>
      </c>
      <c r="L258" s="858">
        <f>10074+31926</f>
        <v>42000</v>
      </c>
      <c r="M258" s="858">
        <v>243865.87</v>
      </c>
      <c r="N258" s="858">
        <f>133495.71+110370.16</f>
        <v>243865.87</v>
      </c>
      <c r="O258" s="842">
        <v>230930601</v>
      </c>
      <c r="P258" s="842">
        <v>280995445.00999999</v>
      </c>
      <c r="Q258" s="842">
        <v>280004393.38</v>
      </c>
    </row>
    <row r="259" spans="1:17">
      <c r="A259" s="1464"/>
      <c r="B259" s="1465"/>
      <c r="C259" s="1465"/>
      <c r="D259" s="1465"/>
      <c r="E259" s="1465"/>
      <c r="F259" s="1465"/>
      <c r="G259" s="1465"/>
      <c r="H259" s="1465"/>
      <c r="I259" s="1465"/>
      <c r="J259" s="1465"/>
      <c r="K259" s="1465"/>
      <c r="L259" s="1465"/>
      <c r="M259" s="1465"/>
      <c r="N259" s="1465"/>
      <c r="O259" s="1465"/>
      <c r="P259" s="1465"/>
      <c r="Q259" s="1466"/>
    </row>
    <row r="260" spans="1:17">
      <c r="A260" s="1393" t="s">
        <v>1418</v>
      </c>
      <c r="B260" s="1394"/>
      <c r="C260" s="1394"/>
      <c r="D260" s="1394"/>
      <c r="E260" s="1394"/>
      <c r="F260" s="1394"/>
      <c r="G260" s="1394"/>
      <c r="H260" s="1394"/>
      <c r="I260" s="1394"/>
      <c r="J260" s="1394"/>
      <c r="K260" s="1394"/>
      <c r="L260" s="1394"/>
      <c r="M260" s="1394"/>
      <c r="N260" s="1394"/>
      <c r="O260" s="1394"/>
      <c r="P260" s="1394"/>
      <c r="Q260" s="1395"/>
    </row>
    <row r="261" spans="1:17">
      <c r="A261" s="786"/>
      <c r="B261" s="787"/>
      <c r="C261" s="787"/>
      <c r="D261" s="787"/>
      <c r="E261" s="787"/>
      <c r="F261" s="787"/>
      <c r="G261" s="787"/>
      <c r="H261" s="787"/>
      <c r="I261" s="787"/>
      <c r="J261" s="787"/>
      <c r="K261" s="787"/>
      <c r="L261" s="787"/>
      <c r="M261" s="787"/>
      <c r="N261" s="787"/>
      <c r="O261" s="787"/>
      <c r="P261" s="787"/>
      <c r="Q261" s="788"/>
    </row>
    <row r="262" spans="1:17" ht="360.75" customHeight="1">
      <c r="A262" s="1393" t="s">
        <v>1419</v>
      </c>
      <c r="B262" s="1394"/>
      <c r="C262" s="1394"/>
      <c r="D262" s="1394"/>
      <c r="E262" s="1394"/>
      <c r="F262" s="1394"/>
      <c r="G262" s="1394"/>
      <c r="H262" s="1394"/>
      <c r="I262" s="1394"/>
      <c r="J262" s="1394"/>
      <c r="K262" s="1394"/>
      <c r="L262" s="1394"/>
      <c r="M262" s="1394"/>
      <c r="N262" s="1394"/>
      <c r="O262" s="1394"/>
      <c r="P262" s="1394"/>
      <c r="Q262" s="1395"/>
    </row>
    <row r="263" spans="1:17" ht="338.25" customHeight="1">
      <c r="A263" s="1393" t="s">
        <v>1420</v>
      </c>
      <c r="B263" s="1394"/>
      <c r="C263" s="1394"/>
      <c r="D263" s="1394"/>
      <c r="E263" s="1394"/>
      <c r="F263" s="1394"/>
      <c r="G263" s="1394"/>
      <c r="H263" s="1394"/>
      <c r="I263" s="1394"/>
      <c r="J263" s="1394"/>
      <c r="K263" s="1394"/>
      <c r="L263" s="1394"/>
      <c r="M263" s="1394"/>
      <c r="N263" s="1394"/>
      <c r="O263" s="1394"/>
      <c r="P263" s="1394"/>
      <c r="Q263" s="1395"/>
    </row>
    <row r="264" spans="1:17">
      <c r="A264" s="1391"/>
      <c r="B264" s="1383"/>
      <c r="C264" s="1383"/>
      <c r="D264" s="1383"/>
      <c r="E264" s="1383"/>
      <c r="F264" s="1383"/>
      <c r="G264" s="1383"/>
      <c r="H264" s="1383"/>
      <c r="I264" s="1383"/>
      <c r="J264" s="1383"/>
      <c r="K264" s="1383"/>
      <c r="L264" s="1383"/>
      <c r="M264" s="1383"/>
      <c r="N264" s="1383"/>
      <c r="O264" s="1383"/>
      <c r="P264" s="1383"/>
      <c r="Q264" s="1384"/>
    </row>
    <row r="265" spans="1:17" s="28" customFormat="1" ht="29.25" customHeight="1">
      <c r="A265" s="494">
        <v>4</v>
      </c>
      <c r="B265" s="494">
        <v>2</v>
      </c>
      <c r="C265" s="494">
        <v>2</v>
      </c>
      <c r="D265" s="494">
        <v>2</v>
      </c>
      <c r="E265" s="494">
        <v>1</v>
      </c>
      <c r="F265" s="494">
        <v>219</v>
      </c>
      <c r="G265" s="103"/>
      <c r="H265" s="1473" t="s">
        <v>1355</v>
      </c>
      <c r="I265" s="1473"/>
      <c r="J265" s="1473"/>
      <c r="K265" s="856" t="s">
        <v>518</v>
      </c>
      <c r="L265" s="840">
        <f>32+350</f>
        <v>382</v>
      </c>
      <c r="M265" s="840">
        <f>41+381</f>
        <v>422</v>
      </c>
      <c r="N265" s="840">
        <f>381+41</f>
        <v>422</v>
      </c>
      <c r="O265" s="842">
        <v>166338217</v>
      </c>
      <c r="P265" s="842">
        <v>50501541.189999998</v>
      </c>
      <c r="Q265" s="842">
        <v>40961238.079999998</v>
      </c>
    </row>
    <row r="266" spans="1:17">
      <c r="A266" s="1464"/>
      <c r="B266" s="1465"/>
      <c r="C266" s="1465"/>
      <c r="D266" s="1465"/>
      <c r="E266" s="1465"/>
      <c r="F266" s="1465"/>
      <c r="G266" s="1465"/>
      <c r="H266" s="1465"/>
      <c r="I266" s="1465"/>
      <c r="J266" s="1465"/>
      <c r="K266" s="1465"/>
      <c r="L266" s="1465"/>
      <c r="M266" s="1465"/>
      <c r="N266" s="1465"/>
      <c r="O266" s="1465"/>
      <c r="P266" s="1465"/>
      <c r="Q266" s="1466"/>
    </row>
    <row r="267" spans="1:17" ht="50.25" customHeight="1">
      <c r="A267" s="1393" t="s">
        <v>1421</v>
      </c>
      <c r="B267" s="1394"/>
      <c r="C267" s="1394"/>
      <c r="D267" s="1394"/>
      <c r="E267" s="1394"/>
      <c r="F267" s="1394"/>
      <c r="G267" s="1394"/>
      <c r="H267" s="1394"/>
      <c r="I267" s="1394"/>
      <c r="J267" s="1394"/>
      <c r="K267" s="1394"/>
      <c r="L267" s="1394"/>
      <c r="M267" s="1394"/>
      <c r="N267" s="1394"/>
      <c r="O267" s="1394"/>
      <c r="P267" s="1394"/>
      <c r="Q267" s="1395"/>
    </row>
    <row r="268" spans="1:17">
      <c r="A268" s="786"/>
      <c r="B268" s="787"/>
      <c r="C268" s="787"/>
      <c r="D268" s="787"/>
      <c r="E268" s="787"/>
      <c r="F268" s="787"/>
      <c r="G268" s="787"/>
      <c r="H268" s="787"/>
      <c r="I268" s="787"/>
      <c r="J268" s="787"/>
      <c r="K268" s="787"/>
      <c r="L268" s="787"/>
      <c r="M268" s="787"/>
      <c r="N268" s="787"/>
      <c r="O268" s="787"/>
      <c r="P268" s="787"/>
      <c r="Q268" s="788"/>
    </row>
    <row r="269" spans="1:17" ht="258.75" customHeight="1">
      <c r="A269" s="1393" t="s">
        <v>1422</v>
      </c>
      <c r="B269" s="1394"/>
      <c r="C269" s="1394"/>
      <c r="D269" s="1394"/>
      <c r="E269" s="1394"/>
      <c r="F269" s="1394"/>
      <c r="G269" s="1394"/>
      <c r="H269" s="1394"/>
      <c r="I269" s="1394"/>
      <c r="J269" s="1394"/>
      <c r="K269" s="1394"/>
      <c r="L269" s="1394"/>
      <c r="M269" s="1394"/>
      <c r="N269" s="1394"/>
      <c r="O269" s="1394"/>
      <c r="P269" s="1394"/>
      <c r="Q269" s="1395"/>
    </row>
    <row r="270" spans="1:17" ht="294.75" customHeight="1">
      <c r="A270" s="1393" t="s">
        <v>1423</v>
      </c>
      <c r="B270" s="1394"/>
      <c r="C270" s="1394"/>
      <c r="D270" s="1394"/>
      <c r="E270" s="1394"/>
      <c r="F270" s="1394"/>
      <c r="G270" s="1394"/>
      <c r="H270" s="1394"/>
      <c r="I270" s="1394"/>
      <c r="J270" s="1394"/>
      <c r="K270" s="1394"/>
      <c r="L270" s="1394"/>
      <c r="M270" s="1394"/>
      <c r="N270" s="1394"/>
      <c r="O270" s="1394"/>
      <c r="P270" s="1394"/>
      <c r="Q270" s="1395"/>
    </row>
    <row r="271" spans="1:17" ht="177.75" customHeight="1">
      <c r="A271" s="1393" t="s">
        <v>1356</v>
      </c>
      <c r="B271" s="1394"/>
      <c r="C271" s="1394"/>
      <c r="D271" s="1394"/>
      <c r="E271" s="1394"/>
      <c r="F271" s="1394"/>
      <c r="G271" s="1394"/>
      <c r="H271" s="1394"/>
      <c r="I271" s="1394"/>
      <c r="J271" s="1394"/>
      <c r="K271" s="1394"/>
      <c r="L271" s="1394"/>
      <c r="M271" s="1394"/>
      <c r="N271" s="1394"/>
      <c r="O271" s="1394"/>
      <c r="P271" s="1394"/>
      <c r="Q271" s="1395"/>
    </row>
    <row r="272" spans="1:17">
      <c r="A272" s="695"/>
      <c r="B272" s="696"/>
      <c r="C272" s="696"/>
      <c r="D272" s="696"/>
      <c r="E272" s="696"/>
      <c r="F272" s="696"/>
      <c r="G272" s="696"/>
      <c r="H272" s="696"/>
      <c r="I272" s="696"/>
      <c r="J272" s="696"/>
      <c r="K272" s="696"/>
      <c r="L272" s="696"/>
      <c r="M272" s="696"/>
      <c r="N272" s="696"/>
      <c r="O272" s="696"/>
      <c r="P272" s="696"/>
      <c r="Q272" s="697"/>
    </row>
    <row r="273" spans="1:17" s="1081" customFormat="1" ht="24.75" customHeight="1">
      <c r="A273" s="494" t="s">
        <v>1128</v>
      </c>
      <c r="B273" s="494" t="s">
        <v>1132</v>
      </c>
      <c r="C273" s="494" t="s">
        <v>1123</v>
      </c>
      <c r="D273" s="494" t="s">
        <v>1123</v>
      </c>
      <c r="E273" s="494" t="s">
        <v>1357</v>
      </c>
      <c r="F273" s="494" t="s">
        <v>1260</v>
      </c>
      <c r="G273" s="867"/>
      <c r="H273" s="1505" t="s">
        <v>519</v>
      </c>
      <c r="I273" s="1505"/>
      <c r="J273" s="1505"/>
      <c r="K273" s="856" t="s">
        <v>502</v>
      </c>
      <c r="L273" s="858">
        <v>1300</v>
      </c>
      <c r="M273" s="858">
        <v>1300</v>
      </c>
      <c r="N273" s="858">
        <v>1363</v>
      </c>
      <c r="O273" s="1080">
        <v>5000000</v>
      </c>
      <c r="P273" s="1080">
        <v>9651397.2100000009</v>
      </c>
      <c r="Q273" s="1080">
        <v>7943583.9299999997</v>
      </c>
    </row>
    <row r="274" spans="1:17">
      <c r="A274" s="1464"/>
      <c r="B274" s="1465"/>
      <c r="C274" s="1465"/>
      <c r="D274" s="1465"/>
      <c r="E274" s="1465"/>
      <c r="F274" s="1465"/>
      <c r="G274" s="1465"/>
      <c r="H274" s="1465"/>
      <c r="I274" s="1465"/>
      <c r="J274" s="1465"/>
      <c r="K274" s="1465"/>
      <c r="L274" s="1465"/>
      <c r="M274" s="1465"/>
      <c r="N274" s="1465"/>
      <c r="O274" s="1465"/>
      <c r="P274" s="1465"/>
      <c r="Q274" s="1466"/>
    </row>
    <row r="275" spans="1:17" ht="50.25" customHeight="1">
      <c r="A275" s="1393" t="s">
        <v>1425</v>
      </c>
      <c r="B275" s="1394"/>
      <c r="C275" s="1394"/>
      <c r="D275" s="1394"/>
      <c r="E275" s="1394"/>
      <c r="F275" s="1394"/>
      <c r="G275" s="1394"/>
      <c r="H275" s="1394"/>
      <c r="I275" s="1394"/>
      <c r="J275" s="1394"/>
      <c r="K275" s="1394"/>
      <c r="L275" s="1394"/>
      <c r="M275" s="1394"/>
      <c r="N275" s="1394"/>
      <c r="O275" s="1394"/>
      <c r="P275" s="1394"/>
      <c r="Q275" s="1395"/>
    </row>
    <row r="276" spans="1:17">
      <c r="A276" s="786"/>
      <c r="B276" s="787"/>
      <c r="C276" s="787"/>
      <c r="D276" s="787"/>
      <c r="E276" s="787"/>
      <c r="F276" s="787"/>
      <c r="G276" s="787"/>
      <c r="H276" s="787"/>
      <c r="I276" s="787"/>
      <c r="J276" s="787"/>
      <c r="K276" s="787"/>
      <c r="L276" s="787"/>
      <c r="M276" s="787"/>
      <c r="N276" s="787"/>
      <c r="O276" s="787"/>
      <c r="P276" s="787"/>
      <c r="Q276" s="788"/>
    </row>
    <row r="277" spans="1:17" ht="56.25" customHeight="1">
      <c r="A277" s="1506" t="s">
        <v>1424</v>
      </c>
      <c r="B277" s="1383"/>
      <c r="C277" s="1383"/>
      <c r="D277" s="1383"/>
      <c r="E277" s="1383"/>
      <c r="F277" s="1383"/>
      <c r="G277" s="1383"/>
      <c r="H277" s="1383"/>
      <c r="I277" s="1383"/>
      <c r="J277" s="1383"/>
      <c r="K277" s="1383"/>
      <c r="L277" s="1383"/>
      <c r="M277" s="1383"/>
      <c r="N277" s="1383"/>
      <c r="O277" s="1383"/>
      <c r="P277" s="1383"/>
      <c r="Q277" s="1384"/>
    </row>
    <row r="278" spans="1:17">
      <c r="A278" s="786"/>
      <c r="B278" s="787"/>
      <c r="C278" s="787"/>
      <c r="D278" s="787"/>
      <c r="E278" s="787"/>
      <c r="F278" s="787"/>
      <c r="G278" s="787"/>
      <c r="H278" s="787"/>
      <c r="I278" s="787"/>
      <c r="J278" s="787"/>
      <c r="K278" s="787"/>
      <c r="L278" s="787"/>
      <c r="M278" s="787"/>
      <c r="N278" s="787"/>
      <c r="O278" s="787"/>
      <c r="P278" s="787"/>
      <c r="Q278" s="788"/>
    </row>
    <row r="279" spans="1:17" s="1081" customFormat="1" ht="30" customHeight="1">
      <c r="A279" s="494">
        <v>4</v>
      </c>
      <c r="B279" s="494">
        <v>5</v>
      </c>
      <c r="C279" s="494">
        <v>2</v>
      </c>
      <c r="D279" s="494">
        <v>2</v>
      </c>
      <c r="E279" s="494">
        <v>3</v>
      </c>
      <c r="F279" s="494">
        <v>222</v>
      </c>
      <c r="G279" s="867"/>
      <c r="H279" s="1505" t="s">
        <v>1241</v>
      </c>
      <c r="I279" s="1505"/>
      <c r="J279" s="1505"/>
      <c r="K279" s="856" t="s">
        <v>502</v>
      </c>
      <c r="L279" s="858">
        <v>17600</v>
      </c>
      <c r="M279" s="858">
        <f>2830+192197</f>
        <v>195027</v>
      </c>
      <c r="N279" s="858">
        <f>2830+192197</f>
        <v>195027</v>
      </c>
      <c r="O279" s="1080">
        <v>14180358</v>
      </c>
      <c r="P279" s="1080">
        <v>24546926.740000002</v>
      </c>
      <c r="Q279" s="1080">
        <v>22000357.18</v>
      </c>
    </row>
    <row r="280" spans="1:17">
      <c r="A280" s="1464"/>
      <c r="B280" s="1465"/>
      <c r="C280" s="1465"/>
      <c r="D280" s="1465"/>
      <c r="E280" s="1465"/>
      <c r="F280" s="1465"/>
      <c r="G280" s="1465"/>
      <c r="H280" s="1465"/>
      <c r="I280" s="1465"/>
      <c r="J280" s="1465"/>
      <c r="K280" s="1465"/>
      <c r="L280" s="1465"/>
      <c r="M280" s="1465"/>
      <c r="N280" s="1465"/>
      <c r="O280" s="1465"/>
      <c r="P280" s="1465"/>
      <c r="Q280" s="1466"/>
    </row>
    <row r="281" spans="1:17" ht="68.25" customHeight="1">
      <c r="A281" s="1393" t="s">
        <v>1426</v>
      </c>
      <c r="B281" s="1394"/>
      <c r="C281" s="1394"/>
      <c r="D281" s="1394"/>
      <c r="E281" s="1394"/>
      <c r="F281" s="1394"/>
      <c r="G281" s="1394"/>
      <c r="H281" s="1394"/>
      <c r="I281" s="1394"/>
      <c r="J281" s="1394"/>
      <c r="K281" s="1394"/>
      <c r="L281" s="1394"/>
      <c r="M281" s="1394"/>
      <c r="N281" s="1394"/>
      <c r="O281" s="1394"/>
      <c r="P281" s="1394"/>
      <c r="Q281" s="1395"/>
    </row>
    <row r="282" spans="1:17">
      <c r="A282" s="786"/>
      <c r="B282" s="787"/>
      <c r="C282" s="787"/>
      <c r="D282" s="787"/>
      <c r="E282" s="787"/>
      <c r="F282" s="787"/>
      <c r="G282" s="787"/>
      <c r="H282" s="787"/>
      <c r="I282" s="787"/>
      <c r="J282" s="787"/>
      <c r="K282" s="787"/>
      <c r="L282" s="787"/>
      <c r="M282" s="787"/>
      <c r="N282" s="787"/>
      <c r="O282" s="787"/>
      <c r="P282" s="787"/>
      <c r="Q282" s="788"/>
    </row>
    <row r="283" spans="1:17" ht="232.5" customHeight="1">
      <c r="A283" s="1393" t="s">
        <v>1427</v>
      </c>
      <c r="B283" s="1394"/>
      <c r="C283" s="1394"/>
      <c r="D283" s="1394"/>
      <c r="E283" s="1394"/>
      <c r="F283" s="1394"/>
      <c r="G283" s="1394"/>
      <c r="H283" s="1394"/>
      <c r="I283" s="1394"/>
      <c r="J283" s="1394"/>
      <c r="K283" s="1394"/>
      <c r="L283" s="1394"/>
      <c r="M283" s="1394"/>
      <c r="N283" s="1394"/>
      <c r="O283" s="1394"/>
      <c r="P283" s="1394"/>
      <c r="Q283" s="1395"/>
    </row>
    <row r="284" spans="1:17" ht="246.75" customHeight="1">
      <c r="A284" s="1393" t="s">
        <v>1428</v>
      </c>
      <c r="B284" s="1394"/>
      <c r="C284" s="1394"/>
      <c r="D284" s="1394"/>
      <c r="E284" s="1394"/>
      <c r="F284" s="1394"/>
      <c r="G284" s="1394"/>
      <c r="H284" s="1394"/>
      <c r="I284" s="1394"/>
      <c r="J284" s="1394"/>
      <c r="K284" s="1394"/>
      <c r="L284" s="1394"/>
      <c r="M284" s="1394"/>
      <c r="N284" s="1394"/>
      <c r="O284" s="1394"/>
      <c r="P284" s="1394"/>
      <c r="Q284" s="1395"/>
    </row>
    <row r="285" spans="1:17">
      <c r="A285" s="1391"/>
      <c r="B285" s="1383"/>
      <c r="C285" s="1383"/>
      <c r="D285" s="1383"/>
      <c r="E285" s="1383"/>
      <c r="F285" s="1383"/>
      <c r="G285" s="1383"/>
      <c r="H285" s="1383"/>
      <c r="I285" s="1383"/>
      <c r="J285" s="1383"/>
      <c r="K285" s="1383"/>
      <c r="L285" s="1383"/>
      <c r="M285" s="1383"/>
      <c r="N285" s="1383"/>
      <c r="O285" s="1383"/>
      <c r="P285" s="1383"/>
      <c r="Q285" s="1384"/>
    </row>
    <row r="286" spans="1:17">
      <c r="A286" s="695"/>
      <c r="B286" s="696"/>
      <c r="C286" s="696"/>
      <c r="D286" s="696"/>
      <c r="E286" s="696"/>
      <c r="F286" s="696"/>
      <c r="G286" s="696"/>
      <c r="H286" s="696"/>
      <c r="I286" s="696"/>
      <c r="J286" s="696"/>
      <c r="K286" s="696"/>
      <c r="L286" s="696"/>
      <c r="M286" s="696"/>
      <c r="N286" s="696"/>
      <c r="O286" s="696"/>
      <c r="P286" s="696"/>
      <c r="Q286" s="697"/>
    </row>
    <row r="287" spans="1:17" s="1081" customFormat="1" ht="15" customHeight="1">
      <c r="A287" s="858" t="s">
        <v>1128</v>
      </c>
      <c r="B287" s="858" t="s">
        <v>1123</v>
      </c>
      <c r="C287" s="858" t="s">
        <v>1123</v>
      </c>
      <c r="D287" s="1080" t="s">
        <v>1123</v>
      </c>
      <c r="E287" s="1080" t="s">
        <v>1128</v>
      </c>
      <c r="F287" s="1080" t="s">
        <v>1261</v>
      </c>
      <c r="G287" s="867"/>
      <c r="H287" s="1505" t="s">
        <v>521</v>
      </c>
      <c r="I287" s="1505"/>
      <c r="J287" s="1505"/>
      <c r="K287" s="856" t="s">
        <v>522</v>
      </c>
      <c r="L287" s="858">
        <v>12000</v>
      </c>
      <c r="M287" s="858">
        <v>13163</v>
      </c>
      <c r="N287" s="858">
        <v>13163</v>
      </c>
      <c r="O287" s="1080">
        <v>7785788</v>
      </c>
      <c r="P287" s="1080">
        <v>36379771.949999996</v>
      </c>
      <c r="Q287" s="1080">
        <v>36362497.549999997</v>
      </c>
    </row>
    <row r="288" spans="1:17">
      <c r="A288" s="1464"/>
      <c r="B288" s="1465"/>
      <c r="C288" s="1465"/>
      <c r="D288" s="1465"/>
      <c r="E288" s="1465"/>
      <c r="F288" s="1465"/>
      <c r="G288" s="1465"/>
      <c r="H288" s="1465"/>
      <c r="I288" s="1465"/>
      <c r="J288" s="1465"/>
      <c r="K288" s="1465"/>
      <c r="L288" s="1465"/>
      <c r="M288" s="1465"/>
      <c r="N288" s="1465"/>
      <c r="O288" s="1465"/>
      <c r="P288" s="1465"/>
      <c r="Q288" s="1466"/>
    </row>
    <row r="289" spans="1:17" ht="43.5" customHeight="1">
      <c r="A289" s="1393" t="s">
        <v>1429</v>
      </c>
      <c r="B289" s="1394"/>
      <c r="C289" s="1394"/>
      <c r="D289" s="1394"/>
      <c r="E289" s="1394"/>
      <c r="F289" s="1394"/>
      <c r="G289" s="1394"/>
      <c r="H289" s="1394"/>
      <c r="I289" s="1394"/>
      <c r="J289" s="1394"/>
      <c r="K289" s="1394"/>
      <c r="L289" s="1394"/>
      <c r="M289" s="1394"/>
      <c r="N289" s="1394"/>
      <c r="O289" s="1394"/>
      <c r="P289" s="1394"/>
      <c r="Q289" s="1395"/>
    </row>
    <row r="290" spans="1:17">
      <c r="A290" s="786"/>
      <c r="B290" s="787"/>
      <c r="C290" s="787"/>
      <c r="D290" s="787"/>
      <c r="E290" s="787"/>
      <c r="F290" s="787"/>
      <c r="G290" s="787"/>
      <c r="H290" s="787"/>
      <c r="I290" s="787"/>
      <c r="J290" s="787"/>
      <c r="K290" s="787"/>
      <c r="L290" s="787"/>
      <c r="M290" s="787"/>
      <c r="N290" s="787"/>
      <c r="O290" s="787"/>
      <c r="P290" s="787"/>
      <c r="Q290" s="788"/>
    </row>
    <row r="291" spans="1:17" ht="222.75" customHeight="1">
      <c r="A291" s="1393" t="s">
        <v>1430</v>
      </c>
      <c r="B291" s="1394"/>
      <c r="C291" s="1394"/>
      <c r="D291" s="1394"/>
      <c r="E291" s="1394"/>
      <c r="F291" s="1394"/>
      <c r="G291" s="1394"/>
      <c r="H291" s="1394"/>
      <c r="I291" s="1394"/>
      <c r="J291" s="1394"/>
      <c r="K291" s="1394"/>
      <c r="L291" s="1394"/>
      <c r="M291" s="1394"/>
      <c r="N291" s="1394"/>
      <c r="O291" s="1394"/>
      <c r="P291" s="1394"/>
      <c r="Q291" s="1395"/>
    </row>
    <row r="292" spans="1:17">
      <c r="A292" s="695"/>
      <c r="B292" s="696"/>
      <c r="C292" s="696"/>
      <c r="D292" s="696"/>
      <c r="E292" s="696"/>
      <c r="F292" s="696"/>
      <c r="G292" s="696"/>
      <c r="H292" s="696"/>
      <c r="I292" s="696"/>
      <c r="J292" s="696"/>
      <c r="K292" s="696"/>
      <c r="L292" s="696"/>
      <c r="M292" s="696"/>
      <c r="N292" s="696"/>
      <c r="O292" s="696"/>
      <c r="P292" s="696"/>
      <c r="Q292" s="697"/>
    </row>
    <row r="293" spans="1:17">
      <c r="A293" s="1385"/>
      <c r="B293" s="1386"/>
      <c r="C293" s="1386"/>
      <c r="D293" s="1386"/>
      <c r="E293" s="1386"/>
      <c r="F293" s="1386"/>
      <c r="G293" s="1386"/>
      <c r="H293" s="1386"/>
      <c r="I293" s="1386"/>
      <c r="J293" s="1386"/>
      <c r="K293" s="1386"/>
      <c r="L293" s="1386"/>
      <c r="M293" s="1386"/>
      <c r="N293" s="1386"/>
      <c r="O293" s="1386"/>
      <c r="P293" s="1386"/>
      <c r="Q293" s="1387"/>
    </row>
    <row r="294" spans="1:17" s="11" customFormat="1" ht="28.5" customHeight="1">
      <c r="A294" s="1082">
        <v>4</v>
      </c>
      <c r="B294" s="1082">
        <v>6</v>
      </c>
      <c r="C294" s="1082">
        <v>2</v>
      </c>
      <c r="D294" s="1082">
        <v>2</v>
      </c>
      <c r="E294" s="1082">
        <v>5</v>
      </c>
      <c r="F294" s="1082">
        <v>224</v>
      </c>
      <c r="G294" s="1082"/>
      <c r="H294" s="1538" t="s">
        <v>524</v>
      </c>
      <c r="I294" s="1539"/>
      <c r="J294" s="1540"/>
      <c r="K294" s="1082" t="s">
        <v>486</v>
      </c>
      <c r="L294" s="1082">
        <v>100</v>
      </c>
      <c r="M294" s="1082" t="s">
        <v>1458</v>
      </c>
      <c r="N294" s="1082" t="s">
        <v>1458</v>
      </c>
      <c r="O294" s="765">
        <v>236083456</v>
      </c>
      <c r="P294" s="765">
        <v>240498917.42000005</v>
      </c>
      <c r="Q294" s="765">
        <v>236083456</v>
      </c>
    </row>
    <row r="295" spans="1:17">
      <c r="A295" s="1464"/>
      <c r="B295" s="1465"/>
      <c r="C295" s="1465"/>
      <c r="D295" s="1465"/>
      <c r="E295" s="1465"/>
      <c r="F295" s="1465"/>
      <c r="G295" s="1465"/>
      <c r="H295" s="1465"/>
      <c r="I295" s="1465"/>
      <c r="J295" s="1465"/>
      <c r="K295" s="1465"/>
      <c r="L295" s="1465"/>
      <c r="M295" s="1465"/>
      <c r="N295" s="1465"/>
      <c r="O295" s="1465"/>
      <c r="P295" s="1465"/>
      <c r="Q295" s="1466"/>
    </row>
    <row r="296" spans="1:17" ht="16.5" customHeight="1">
      <c r="A296" s="1541" t="s">
        <v>1462</v>
      </c>
      <c r="B296" s="1542"/>
      <c r="C296" s="1542"/>
      <c r="D296" s="1542"/>
      <c r="E296" s="1542"/>
      <c r="F296" s="1542"/>
      <c r="G296" s="1542"/>
      <c r="H296" s="1542"/>
      <c r="I296" s="1542"/>
      <c r="J296" s="1542"/>
      <c r="K296" s="1542"/>
      <c r="L296" s="1542"/>
      <c r="M296" s="1542"/>
      <c r="N296" s="1542"/>
      <c r="O296" s="1542"/>
      <c r="P296" s="1542"/>
      <c r="Q296" s="1543"/>
    </row>
    <row r="297" spans="1:17">
      <c r="A297" s="769"/>
      <c r="B297" s="795"/>
      <c r="C297" s="795"/>
      <c r="D297" s="795"/>
      <c r="E297" s="795"/>
      <c r="F297" s="795"/>
      <c r="G297" s="795"/>
      <c r="H297" s="795"/>
      <c r="I297" s="795"/>
      <c r="J297" s="795"/>
      <c r="K297" s="795"/>
      <c r="L297" s="795"/>
      <c r="M297" s="795"/>
      <c r="N297" s="795"/>
      <c r="O297" s="795"/>
      <c r="P297" s="795"/>
      <c r="Q297" s="796"/>
    </row>
    <row r="298" spans="1:17" ht="216" customHeight="1">
      <c r="A298" s="1541" t="s">
        <v>1463</v>
      </c>
      <c r="B298" s="1542"/>
      <c r="C298" s="1542"/>
      <c r="D298" s="1542"/>
      <c r="E298" s="1542"/>
      <c r="F298" s="1542"/>
      <c r="G298" s="1542"/>
      <c r="H298" s="1542"/>
      <c r="I298" s="1542"/>
      <c r="J298" s="1542"/>
      <c r="K298" s="1542"/>
      <c r="L298" s="1542"/>
      <c r="M298" s="1542"/>
      <c r="N298" s="1542"/>
      <c r="O298" s="1542"/>
      <c r="P298" s="1542"/>
      <c r="Q298" s="1543"/>
    </row>
    <row r="299" spans="1:17" ht="198.75" customHeight="1">
      <c r="A299" s="1541" t="s">
        <v>1459</v>
      </c>
      <c r="B299" s="1542"/>
      <c r="C299" s="1542"/>
      <c r="D299" s="1542"/>
      <c r="E299" s="1542"/>
      <c r="F299" s="1542"/>
      <c r="G299" s="1542"/>
      <c r="H299" s="1542"/>
      <c r="I299" s="1542"/>
      <c r="J299" s="1542"/>
      <c r="K299" s="1542"/>
      <c r="L299" s="1542"/>
      <c r="M299" s="1542"/>
      <c r="N299" s="1542"/>
      <c r="O299" s="1542"/>
      <c r="P299" s="1542"/>
      <c r="Q299" s="1543"/>
    </row>
    <row r="300" spans="1:17" ht="224.25" customHeight="1">
      <c r="A300" s="1541" t="s">
        <v>1460</v>
      </c>
      <c r="B300" s="1542"/>
      <c r="C300" s="1542"/>
      <c r="D300" s="1542"/>
      <c r="E300" s="1542"/>
      <c r="F300" s="1542"/>
      <c r="G300" s="1542"/>
      <c r="H300" s="1542"/>
      <c r="I300" s="1542"/>
      <c r="J300" s="1542"/>
      <c r="K300" s="1542"/>
      <c r="L300" s="1542"/>
      <c r="M300" s="1542"/>
      <c r="N300" s="1542"/>
      <c r="O300" s="1542"/>
      <c r="P300" s="1542"/>
      <c r="Q300" s="1543"/>
    </row>
    <row r="301" spans="1:17" ht="48" customHeight="1">
      <c r="A301" s="1541" t="s">
        <v>1461</v>
      </c>
      <c r="B301" s="1542"/>
      <c r="C301" s="1542"/>
      <c r="D301" s="1542"/>
      <c r="E301" s="1542"/>
      <c r="F301" s="1542"/>
      <c r="G301" s="1542"/>
      <c r="H301" s="1542"/>
      <c r="I301" s="1542"/>
      <c r="J301" s="1542"/>
      <c r="K301" s="1542"/>
      <c r="L301" s="1542"/>
      <c r="M301" s="1542"/>
      <c r="N301" s="1542"/>
      <c r="O301" s="1542"/>
      <c r="P301" s="1542"/>
      <c r="Q301" s="1543"/>
    </row>
    <row r="302" spans="1:17" s="28" customFormat="1" ht="15" customHeight="1">
      <c r="A302" s="797" t="s">
        <v>1128</v>
      </c>
      <c r="B302" s="797" t="s">
        <v>1123</v>
      </c>
      <c r="C302" s="797" t="s">
        <v>1123</v>
      </c>
      <c r="D302" s="797" t="s">
        <v>1123</v>
      </c>
      <c r="E302" s="797" t="s">
        <v>1129</v>
      </c>
      <c r="F302" s="797" t="s">
        <v>1130</v>
      </c>
      <c r="G302" s="841"/>
      <c r="H302" s="1473" t="s">
        <v>525</v>
      </c>
      <c r="I302" s="1473"/>
      <c r="J302" s="1473"/>
      <c r="K302" s="797" t="s">
        <v>433</v>
      </c>
      <c r="L302" s="497">
        <v>2400</v>
      </c>
      <c r="M302" s="863">
        <v>2400</v>
      </c>
      <c r="N302" s="863">
        <v>2919</v>
      </c>
      <c r="O302" s="842">
        <v>1378823</v>
      </c>
      <c r="P302" s="842">
        <v>2015252.6500000001</v>
      </c>
      <c r="Q302" s="842">
        <v>2015148.9500000002</v>
      </c>
    </row>
    <row r="303" spans="1:17">
      <c r="A303" s="1464"/>
      <c r="B303" s="1465"/>
      <c r="C303" s="1465"/>
      <c r="D303" s="1465"/>
      <c r="E303" s="1465"/>
      <c r="F303" s="1465"/>
      <c r="G303" s="1465"/>
      <c r="H303" s="1465"/>
      <c r="I303" s="1465"/>
      <c r="J303" s="1465"/>
      <c r="K303" s="1465"/>
      <c r="L303" s="1465"/>
      <c r="M303" s="1465"/>
      <c r="N303" s="1465"/>
      <c r="O303" s="1465"/>
      <c r="P303" s="1465"/>
      <c r="Q303" s="1466"/>
    </row>
    <row r="304" spans="1:17" ht="24" customHeight="1">
      <c r="A304" s="1393" t="s">
        <v>1431</v>
      </c>
      <c r="B304" s="1394"/>
      <c r="C304" s="1394"/>
      <c r="D304" s="1394"/>
      <c r="E304" s="1394"/>
      <c r="F304" s="1394"/>
      <c r="G304" s="1394"/>
      <c r="H304" s="1394"/>
      <c r="I304" s="1394"/>
      <c r="J304" s="1394"/>
      <c r="K304" s="1394"/>
      <c r="L304" s="1394"/>
      <c r="M304" s="1394"/>
      <c r="N304" s="1394"/>
      <c r="O304" s="1394"/>
      <c r="P304" s="1394"/>
      <c r="Q304" s="1395"/>
    </row>
    <row r="305" spans="1:21">
      <c r="A305" s="786"/>
      <c r="B305" s="787"/>
      <c r="C305" s="787"/>
      <c r="D305" s="787"/>
      <c r="E305" s="787"/>
      <c r="F305" s="787"/>
      <c r="G305" s="787"/>
      <c r="H305" s="787"/>
      <c r="I305" s="787"/>
      <c r="J305" s="787"/>
      <c r="K305" s="787"/>
      <c r="L305" s="787"/>
      <c r="M305" s="787"/>
      <c r="N305" s="787"/>
      <c r="O305" s="787"/>
      <c r="P305" s="787"/>
      <c r="Q305" s="788"/>
    </row>
    <row r="306" spans="1:21" ht="130.5" customHeight="1">
      <c r="A306" s="1393" t="s">
        <v>1432</v>
      </c>
      <c r="B306" s="1394"/>
      <c r="C306" s="1394"/>
      <c r="D306" s="1394"/>
      <c r="E306" s="1394"/>
      <c r="F306" s="1394"/>
      <c r="G306" s="1394"/>
      <c r="H306" s="1394"/>
      <c r="I306" s="1394"/>
      <c r="J306" s="1394"/>
      <c r="K306" s="1394"/>
      <c r="L306" s="1394"/>
      <c r="M306" s="1394"/>
      <c r="N306" s="1394"/>
      <c r="O306" s="1394"/>
      <c r="P306" s="1394"/>
      <c r="Q306" s="1395"/>
    </row>
    <row r="307" spans="1:21">
      <c r="A307" s="1385"/>
      <c r="B307" s="1386"/>
      <c r="C307" s="1386"/>
      <c r="D307" s="1386"/>
      <c r="E307" s="1386"/>
      <c r="F307" s="1386"/>
      <c r="G307" s="1386"/>
      <c r="H307" s="1386"/>
      <c r="I307" s="1386"/>
      <c r="J307" s="1386"/>
      <c r="K307" s="1386"/>
      <c r="L307" s="1386"/>
      <c r="M307" s="1386"/>
      <c r="N307" s="1386"/>
      <c r="O307" s="1386"/>
      <c r="P307" s="1386"/>
      <c r="Q307" s="1387"/>
    </row>
    <row r="308" spans="1:21">
      <c r="A308" s="488">
        <v>5</v>
      </c>
      <c r="B308" s="488">
        <v>1</v>
      </c>
      <c r="C308" s="488">
        <v>1</v>
      </c>
      <c r="D308" s="488">
        <v>3</v>
      </c>
      <c r="E308" s="488">
        <v>1</v>
      </c>
      <c r="F308" s="488">
        <v>204</v>
      </c>
      <c r="G308" s="489"/>
      <c r="H308" s="1477" t="s">
        <v>528</v>
      </c>
      <c r="I308" s="1478"/>
      <c r="J308" s="1479"/>
      <c r="K308" s="489" t="s">
        <v>433</v>
      </c>
      <c r="L308" s="497">
        <v>9</v>
      </c>
      <c r="M308" s="497">
        <v>9</v>
      </c>
      <c r="N308" s="497">
        <v>9</v>
      </c>
      <c r="O308" s="493">
        <v>35493661</v>
      </c>
      <c r="P308" s="493">
        <v>17020769</v>
      </c>
      <c r="Q308" s="493">
        <v>15773812.859999999</v>
      </c>
    </row>
    <row r="309" spans="1:21">
      <c r="A309" s="1464"/>
      <c r="B309" s="1465"/>
      <c r="C309" s="1465"/>
      <c r="D309" s="1465"/>
      <c r="E309" s="1465"/>
      <c r="F309" s="1465"/>
      <c r="G309" s="1465"/>
      <c r="H309" s="1465"/>
      <c r="I309" s="1465"/>
      <c r="J309" s="1465"/>
      <c r="K309" s="1465"/>
      <c r="L309" s="1465"/>
      <c r="M309" s="1465"/>
      <c r="N309" s="1465"/>
      <c r="O309" s="1465"/>
      <c r="P309" s="1465"/>
      <c r="Q309" s="1466"/>
    </row>
    <row r="310" spans="1:21" ht="97.5" customHeight="1">
      <c r="A310" s="1541" t="s">
        <v>1464</v>
      </c>
      <c r="B310" s="1542"/>
      <c r="C310" s="1542"/>
      <c r="D310" s="1542"/>
      <c r="E310" s="1542"/>
      <c r="F310" s="1542"/>
      <c r="G310" s="1542"/>
      <c r="H310" s="1542"/>
      <c r="I310" s="1542"/>
      <c r="J310" s="1542"/>
      <c r="K310" s="1542"/>
      <c r="L310" s="1542"/>
      <c r="M310" s="1542"/>
      <c r="N310" s="1542"/>
      <c r="O310" s="1542"/>
      <c r="P310" s="1542"/>
      <c r="Q310" s="1543"/>
      <c r="R310" s="686"/>
      <c r="S310" s="686"/>
      <c r="T310" s="686"/>
      <c r="U310" s="686"/>
    </row>
    <row r="311" spans="1:21">
      <c r="A311" s="1385"/>
      <c r="B311" s="1386"/>
      <c r="C311" s="1386"/>
      <c r="D311" s="1386"/>
      <c r="E311" s="1386"/>
      <c r="F311" s="1386"/>
      <c r="G311" s="1386"/>
      <c r="H311" s="1386"/>
      <c r="I311" s="1386"/>
      <c r="J311" s="1386"/>
      <c r="K311" s="1386"/>
      <c r="L311" s="1386"/>
      <c r="M311" s="1386"/>
      <c r="N311" s="1386"/>
      <c r="O311" s="1386"/>
      <c r="P311" s="1386"/>
      <c r="Q311" s="1387"/>
    </row>
    <row r="312" spans="1:21" s="28" customFormat="1" ht="15" customHeight="1">
      <c r="A312" s="103" t="s">
        <v>1132</v>
      </c>
      <c r="B312" s="103" t="s">
        <v>1122</v>
      </c>
      <c r="C312" s="103" t="s">
        <v>1122</v>
      </c>
      <c r="D312" s="103" t="s">
        <v>1133</v>
      </c>
      <c r="E312" s="103" t="s">
        <v>1132</v>
      </c>
      <c r="F312" s="103" t="s">
        <v>1259</v>
      </c>
      <c r="G312" s="103" t="s">
        <v>11</v>
      </c>
      <c r="H312" s="1473" t="s">
        <v>1131</v>
      </c>
      <c r="I312" s="1473"/>
      <c r="J312" s="1473"/>
      <c r="K312" s="103" t="s">
        <v>531</v>
      </c>
      <c r="L312" s="103" t="s">
        <v>1358</v>
      </c>
      <c r="M312" s="103" t="s">
        <v>1358</v>
      </c>
      <c r="N312" s="103" t="s">
        <v>1358</v>
      </c>
      <c r="O312" s="842">
        <v>810922648</v>
      </c>
      <c r="P312" s="103">
        <v>802407582.05000007</v>
      </c>
      <c r="Q312" s="103">
        <v>655591387.93999994</v>
      </c>
    </row>
    <row r="313" spans="1:21">
      <c r="A313" s="1464"/>
      <c r="B313" s="1465"/>
      <c r="C313" s="1465"/>
      <c r="D313" s="1465"/>
      <c r="E313" s="1465"/>
      <c r="F313" s="1465"/>
      <c r="G313" s="1465"/>
      <c r="H313" s="1465"/>
      <c r="I313" s="1465"/>
      <c r="J313" s="1465"/>
      <c r="K313" s="1465"/>
      <c r="L313" s="1465"/>
      <c r="M313" s="1465"/>
      <c r="N313" s="1465"/>
      <c r="O313" s="1465"/>
      <c r="P313" s="1465"/>
      <c r="Q313" s="1466"/>
    </row>
    <row r="314" spans="1:21">
      <c r="A314" s="1393" t="s">
        <v>1359</v>
      </c>
      <c r="B314" s="1394"/>
      <c r="C314" s="1394"/>
      <c r="D314" s="1394"/>
      <c r="E314" s="1394"/>
      <c r="F314" s="1394"/>
      <c r="G314" s="1394"/>
      <c r="H314" s="1394"/>
      <c r="I314" s="1394"/>
      <c r="J314" s="1394"/>
      <c r="K314" s="1394"/>
      <c r="L314" s="1394"/>
      <c r="M314" s="1394"/>
      <c r="N314" s="1394"/>
      <c r="O314" s="1394"/>
      <c r="P314" s="1394"/>
      <c r="Q314" s="1395"/>
    </row>
    <row r="315" spans="1:21">
      <c r="A315" s="786"/>
      <c r="B315" s="787"/>
      <c r="C315" s="787"/>
      <c r="D315" s="787"/>
      <c r="E315" s="787"/>
      <c r="F315" s="787"/>
      <c r="G315" s="787"/>
      <c r="H315" s="787"/>
      <c r="I315" s="787"/>
      <c r="J315" s="787"/>
      <c r="K315" s="787"/>
      <c r="L315" s="787"/>
      <c r="M315" s="787"/>
      <c r="N315" s="787"/>
      <c r="O315" s="787"/>
      <c r="P315" s="787"/>
      <c r="Q315" s="788"/>
    </row>
    <row r="316" spans="1:21" ht="273" customHeight="1">
      <c r="A316" s="1393" t="s">
        <v>1360</v>
      </c>
      <c r="B316" s="1394"/>
      <c r="C316" s="1394"/>
      <c r="D316" s="1394"/>
      <c r="E316" s="1394"/>
      <c r="F316" s="1394"/>
      <c r="G316" s="1394"/>
      <c r="H316" s="1394"/>
      <c r="I316" s="1394"/>
      <c r="J316" s="1394"/>
      <c r="K316" s="1394"/>
      <c r="L316" s="1394"/>
      <c r="M316" s="1394"/>
      <c r="N316" s="1394"/>
      <c r="O316" s="1394"/>
      <c r="P316" s="1394"/>
      <c r="Q316" s="1395"/>
    </row>
    <row r="317" spans="1:21">
      <c r="A317" s="786"/>
      <c r="B317" s="787"/>
      <c r="C317" s="787"/>
      <c r="D317" s="787"/>
      <c r="E317" s="787"/>
      <c r="F317" s="787"/>
      <c r="G317" s="787"/>
      <c r="H317" s="787"/>
      <c r="I317" s="787"/>
      <c r="J317" s="787"/>
      <c r="K317" s="787"/>
      <c r="L317" s="787"/>
      <c r="M317" s="787"/>
      <c r="N317" s="787"/>
      <c r="O317" s="787"/>
      <c r="P317" s="787"/>
      <c r="Q317" s="788"/>
    </row>
    <row r="318" spans="1:21">
      <c r="A318" s="786"/>
      <c r="B318" s="787"/>
      <c r="C318" s="787"/>
      <c r="D318" s="787"/>
      <c r="E318" s="787"/>
      <c r="F318" s="787"/>
      <c r="G318" s="787"/>
      <c r="H318" s="787"/>
      <c r="I318" s="787"/>
      <c r="J318" s="787"/>
      <c r="K318" s="787"/>
      <c r="L318" s="787"/>
      <c r="M318" s="787"/>
      <c r="N318" s="787"/>
      <c r="O318" s="787"/>
      <c r="P318" s="787"/>
      <c r="Q318" s="788"/>
    </row>
    <row r="319" spans="1:21">
      <c r="A319" s="1385"/>
      <c r="B319" s="1386"/>
      <c r="C319" s="1386"/>
      <c r="D319" s="1386"/>
      <c r="E319" s="1386"/>
      <c r="F319" s="1386"/>
      <c r="G319" s="1386"/>
      <c r="H319" s="1386"/>
      <c r="I319" s="1386"/>
      <c r="J319" s="1386"/>
      <c r="K319" s="1386"/>
      <c r="L319" s="1386"/>
      <c r="M319" s="1386"/>
      <c r="N319" s="1386"/>
      <c r="O319" s="1386"/>
      <c r="P319" s="1386"/>
      <c r="Q319" s="1387"/>
    </row>
    <row r="320" spans="1:21" s="28" customFormat="1" ht="15" customHeight="1">
      <c r="A320" s="854">
        <v>5</v>
      </c>
      <c r="B320" s="854">
        <v>6</v>
      </c>
      <c r="C320" s="854">
        <v>1</v>
      </c>
      <c r="D320" s="854">
        <v>8</v>
      </c>
      <c r="E320" s="854">
        <v>5</v>
      </c>
      <c r="F320" s="854">
        <v>203</v>
      </c>
      <c r="G320" s="103"/>
      <c r="H320" s="1474" t="s">
        <v>532</v>
      </c>
      <c r="I320" s="1475"/>
      <c r="J320" s="1476"/>
      <c r="K320" s="103" t="s">
        <v>1134</v>
      </c>
      <c r="L320" s="863" t="s">
        <v>1135</v>
      </c>
      <c r="M320" s="863">
        <v>30</v>
      </c>
      <c r="N320" s="863">
        <v>35</v>
      </c>
      <c r="O320" s="842">
        <v>1500000</v>
      </c>
      <c r="P320" s="842">
        <v>1115060</v>
      </c>
      <c r="Q320" s="842">
        <v>1115060</v>
      </c>
    </row>
    <row r="321" spans="1:17">
      <c r="A321" s="1464"/>
      <c r="B321" s="1465"/>
      <c r="C321" s="1465"/>
      <c r="D321" s="1465"/>
      <c r="E321" s="1465"/>
      <c r="F321" s="1465"/>
      <c r="G321" s="1465"/>
      <c r="H321" s="1465"/>
      <c r="I321" s="1465"/>
      <c r="J321" s="1465"/>
      <c r="K321" s="1465"/>
      <c r="L321" s="1465"/>
      <c r="M321" s="1465"/>
      <c r="N321" s="1465"/>
      <c r="O321" s="1465"/>
      <c r="P321" s="1465"/>
      <c r="Q321" s="1466"/>
    </row>
    <row r="322" spans="1:17" ht="29.25" customHeight="1">
      <c r="A322" s="1467" t="s">
        <v>1433</v>
      </c>
      <c r="B322" s="1468"/>
      <c r="C322" s="1468"/>
      <c r="D322" s="1468"/>
      <c r="E322" s="1468"/>
      <c r="F322" s="1468"/>
      <c r="G322" s="1468"/>
      <c r="H322" s="1468"/>
      <c r="I322" s="1468"/>
      <c r="J322" s="1468"/>
      <c r="K322" s="1468"/>
      <c r="L322" s="1468"/>
      <c r="M322" s="1468"/>
      <c r="N322" s="1468"/>
      <c r="O322" s="1468"/>
      <c r="P322" s="1468"/>
      <c r="Q322" s="1469"/>
    </row>
    <row r="323" spans="1:17">
      <c r="A323" s="786"/>
      <c r="B323" s="787"/>
      <c r="C323" s="787"/>
      <c r="D323" s="787"/>
      <c r="E323" s="787"/>
      <c r="F323" s="787"/>
      <c r="G323" s="787"/>
      <c r="H323" s="787"/>
      <c r="I323" s="787"/>
      <c r="J323" s="787"/>
      <c r="K323" s="787"/>
      <c r="L323" s="787"/>
      <c r="M323" s="787"/>
      <c r="N323" s="787"/>
      <c r="O323" s="787"/>
      <c r="P323" s="787"/>
      <c r="Q323" s="788"/>
    </row>
    <row r="324" spans="1:17" ht="159.75" customHeight="1">
      <c r="A324" s="1470" t="s">
        <v>1434</v>
      </c>
      <c r="B324" s="1471"/>
      <c r="C324" s="1471"/>
      <c r="D324" s="1471"/>
      <c r="E324" s="1471"/>
      <c r="F324" s="1471"/>
      <c r="G324" s="1471"/>
      <c r="H324" s="1471"/>
      <c r="I324" s="1471"/>
      <c r="J324" s="1471"/>
      <c r="K324" s="1471"/>
      <c r="L324" s="1471"/>
      <c r="M324" s="1471"/>
      <c r="N324" s="1471"/>
      <c r="O324" s="1471"/>
      <c r="P324" s="1471"/>
      <c r="Q324" s="1472"/>
    </row>
    <row r="325" spans="1:17" s="586" customFormat="1" ht="50.1" customHeight="1">
      <c r="A325" s="2"/>
      <c r="B325" s="2"/>
      <c r="C325" s="2"/>
      <c r="D325" s="2"/>
      <c r="E325" s="2"/>
      <c r="F325" s="2"/>
      <c r="G325" s="2"/>
      <c r="H325" s="2"/>
      <c r="I325" s="2"/>
      <c r="J325" s="2"/>
      <c r="K325" s="2"/>
      <c r="L325" s="2"/>
      <c r="M325" s="2"/>
      <c r="N325" s="2"/>
      <c r="O325" s="2"/>
      <c r="P325" s="2"/>
      <c r="Q325" s="2"/>
    </row>
    <row r="329" spans="1:17" ht="50.1" customHeight="1">
      <c r="A329" s="34"/>
      <c r="B329" s="34"/>
      <c r="C329" s="59" t="s">
        <v>22</v>
      </c>
      <c r="D329" s="60"/>
      <c r="E329" s="56"/>
      <c r="F329" s="1357"/>
      <c r="G329" s="1357"/>
      <c r="H329" s="1357"/>
      <c r="I329" s="1357"/>
      <c r="J329" s="34"/>
      <c r="K329" s="56" t="s">
        <v>23</v>
      </c>
      <c r="L329" s="62" t="s">
        <v>37</v>
      </c>
      <c r="M329" s="580"/>
      <c r="N329" s="34"/>
      <c r="O329" s="34"/>
      <c r="P329" s="34"/>
      <c r="Q329" s="34"/>
    </row>
    <row r="330" spans="1:17" ht="50.1" customHeight="1">
      <c r="A330" s="586"/>
      <c r="B330" s="586"/>
      <c r="C330" s="586"/>
      <c r="D330" s="582"/>
      <c r="E330" s="1300" t="s">
        <v>1246</v>
      </c>
      <c r="F330" s="1300"/>
      <c r="G330" s="1300"/>
      <c r="H330" s="1300"/>
      <c r="I330" s="1300"/>
      <c r="J330" s="586"/>
      <c r="K330" s="586"/>
      <c r="L330" s="1300" t="s">
        <v>1214</v>
      </c>
      <c r="M330" s="1300"/>
      <c r="N330" s="1300"/>
      <c r="O330" s="1300"/>
      <c r="P330" s="586"/>
      <c r="Q330" s="586"/>
    </row>
    <row r="331" spans="1:17" ht="50.1" customHeight="1"/>
  </sheetData>
  <mergeCells count="277">
    <mergeCell ref="A299:Q299"/>
    <mergeCell ref="A300:Q300"/>
    <mergeCell ref="A301:Q301"/>
    <mergeCell ref="A310:Q310"/>
    <mergeCell ref="A183:Q183"/>
    <mergeCell ref="A169:Q169"/>
    <mergeCell ref="A171:Q171"/>
    <mergeCell ref="A172:Q172"/>
    <mergeCell ref="A293:Q293"/>
    <mergeCell ref="A214:Q214"/>
    <mergeCell ref="A196:Q196"/>
    <mergeCell ref="A184:Q184"/>
    <mergeCell ref="A243:Q243"/>
    <mergeCell ref="A244:Q244"/>
    <mergeCell ref="H246:J246"/>
    <mergeCell ref="A247:Q247"/>
    <mergeCell ref="A248:Q248"/>
    <mergeCell ref="A250:Q250"/>
    <mergeCell ref="A280:Q280"/>
    <mergeCell ref="A281:Q281"/>
    <mergeCell ref="A283:Q283"/>
    <mergeCell ref="A284:Q284"/>
    <mergeCell ref="A285:Q285"/>
    <mergeCell ref="H287:J287"/>
    <mergeCell ref="H294:J294"/>
    <mergeCell ref="A295:Q295"/>
    <mergeCell ref="A296:Q296"/>
    <mergeCell ref="A298:Q298"/>
    <mergeCell ref="A198:Q198"/>
    <mergeCell ref="A199:Q199"/>
    <mergeCell ref="A201:Q201"/>
    <mergeCell ref="H227:J227"/>
    <mergeCell ref="A228:Q228"/>
    <mergeCell ref="A229:Q229"/>
    <mergeCell ref="A225:Q225"/>
    <mergeCell ref="A256:Q256"/>
    <mergeCell ref="H258:J258"/>
    <mergeCell ref="A259:Q259"/>
    <mergeCell ref="A260:Q260"/>
    <mergeCell ref="A262:Q262"/>
    <mergeCell ref="A263:Q263"/>
    <mergeCell ref="A238:Q238"/>
    <mergeCell ref="A245:Q245"/>
    <mergeCell ref="H239:J239"/>
    <mergeCell ref="A240:Q240"/>
    <mergeCell ref="A241:Q241"/>
    <mergeCell ref="H129:J129"/>
    <mergeCell ref="H135:J135"/>
    <mergeCell ref="H141:J141"/>
    <mergeCell ref="A162:Q162"/>
    <mergeCell ref="A163:Q163"/>
    <mergeCell ref="H155:J155"/>
    <mergeCell ref="A156:Q156"/>
    <mergeCell ref="A157:Q157"/>
    <mergeCell ref="A159:Q159"/>
    <mergeCell ref="H161:J161"/>
    <mergeCell ref="H147:J147"/>
    <mergeCell ref="A148:Q148"/>
    <mergeCell ref="A149:Q149"/>
    <mergeCell ref="A151:Q151"/>
    <mergeCell ref="A152:Q152"/>
    <mergeCell ref="A153:Q153"/>
    <mergeCell ref="A154:Q154"/>
    <mergeCell ref="A142:Q142"/>
    <mergeCell ref="A143:Q143"/>
    <mergeCell ref="A145:Q145"/>
    <mergeCell ref="A146:Q146"/>
    <mergeCell ref="H203:J203"/>
    <mergeCell ref="A204:Q204"/>
    <mergeCell ref="A205:Q205"/>
    <mergeCell ref="A207:Q207"/>
    <mergeCell ref="A231:Q231"/>
    <mergeCell ref="H233:J233"/>
    <mergeCell ref="A234:Q234"/>
    <mergeCell ref="A235:Q235"/>
    <mergeCell ref="A237:Q237"/>
    <mergeCell ref="A220:Q220"/>
    <mergeCell ref="A222:Q222"/>
    <mergeCell ref="A223:Q223"/>
    <mergeCell ref="A165:Q165"/>
    <mergeCell ref="A166:Q166"/>
    <mergeCell ref="H173:J173"/>
    <mergeCell ref="A174:Q174"/>
    <mergeCell ref="A175:Q175"/>
    <mergeCell ref="A177:Q177"/>
    <mergeCell ref="H180:J180"/>
    <mergeCell ref="A181:Q181"/>
    <mergeCell ref="A182:Q182"/>
    <mergeCell ref="H167:J167"/>
    <mergeCell ref="A168:Q168"/>
    <mergeCell ref="A179:Q179"/>
    <mergeCell ref="A42:Q42"/>
    <mergeCell ref="A50:Q50"/>
    <mergeCell ref="H35:J35"/>
    <mergeCell ref="A36:Q36"/>
    <mergeCell ref="A37:Q37"/>
    <mergeCell ref="A39:Q39"/>
    <mergeCell ref="A40:Q40"/>
    <mergeCell ref="A139:Q139"/>
    <mergeCell ref="A130:Q130"/>
    <mergeCell ref="A131:Q131"/>
    <mergeCell ref="A133:Q133"/>
    <mergeCell ref="A134:Q134"/>
    <mergeCell ref="A68:Q68"/>
    <mergeCell ref="A69:Q69"/>
    <mergeCell ref="A71:Q71"/>
    <mergeCell ref="A72:Q72"/>
    <mergeCell ref="H67:J67"/>
    <mergeCell ref="H73:J73"/>
    <mergeCell ref="A62:Q62"/>
    <mergeCell ref="A45:Q45"/>
    <mergeCell ref="A43:Q43"/>
    <mergeCell ref="A74:Q74"/>
    <mergeCell ref="A75:Q75"/>
    <mergeCell ref="A76:Q76"/>
    <mergeCell ref="A27:Q27"/>
    <mergeCell ref="A29:Q29"/>
    <mergeCell ref="A66:Q66"/>
    <mergeCell ref="A65:Q65"/>
    <mergeCell ref="A63:Q63"/>
    <mergeCell ref="A1:Q1"/>
    <mergeCell ref="A2:Q2"/>
    <mergeCell ref="H5:J5"/>
    <mergeCell ref="H3:J4"/>
    <mergeCell ref="L3:N3"/>
    <mergeCell ref="K3:K4"/>
    <mergeCell ref="A11:Q11"/>
    <mergeCell ref="F3:F4"/>
    <mergeCell ref="B3:B4"/>
    <mergeCell ref="C3:C4"/>
    <mergeCell ref="O3:Q3"/>
    <mergeCell ref="A3:A4"/>
    <mergeCell ref="D3:D4"/>
    <mergeCell ref="E3:E4"/>
    <mergeCell ref="G3:G4"/>
    <mergeCell ref="A8:Q8"/>
    <mergeCell ref="H41:J41"/>
    <mergeCell ref="H61:J61"/>
    <mergeCell ref="A28:Q28"/>
    <mergeCell ref="A12:Q12"/>
    <mergeCell ref="A6:Q6"/>
    <mergeCell ref="A21:Q21"/>
    <mergeCell ref="A22:Q22"/>
    <mergeCell ref="A26:Q26"/>
    <mergeCell ref="A17:Q17"/>
    <mergeCell ref="H10:J10"/>
    <mergeCell ref="H15:J15"/>
    <mergeCell ref="A16:Q16"/>
    <mergeCell ref="A7:Q7"/>
    <mergeCell ref="A19:Q19"/>
    <mergeCell ref="H25:J25"/>
    <mergeCell ref="A13:Q13"/>
    <mergeCell ref="A18:Q18"/>
    <mergeCell ref="A23:Q23"/>
    <mergeCell ref="H20:J20"/>
    <mergeCell ref="H31:J31"/>
    <mergeCell ref="A32:Q32"/>
    <mergeCell ref="A33:Q33"/>
    <mergeCell ref="A34:Q34"/>
    <mergeCell ref="F329:I329"/>
    <mergeCell ref="E330:I330"/>
    <mergeCell ref="L330:O330"/>
    <mergeCell ref="A105:Q105"/>
    <mergeCell ref="A106:Q106"/>
    <mergeCell ref="H101:J101"/>
    <mergeCell ref="H107:J107"/>
    <mergeCell ref="A128:Q128"/>
    <mergeCell ref="A112:Q112"/>
    <mergeCell ref="A119:Q119"/>
    <mergeCell ref="A120:Q120"/>
    <mergeCell ref="A122:Q122"/>
    <mergeCell ref="H118:J118"/>
    <mergeCell ref="A124:Q124"/>
    <mergeCell ref="A125:Q125"/>
    <mergeCell ref="A127:Q127"/>
    <mergeCell ref="A136:Q136"/>
    <mergeCell ref="A137:Q137"/>
    <mergeCell ref="A202:Q202"/>
    <mergeCell ref="A208:Q208"/>
    <mergeCell ref="A288:Q288"/>
    <mergeCell ref="A289:Q289"/>
    <mergeCell ref="A291:Q291"/>
    <mergeCell ref="A30:Q30"/>
    <mergeCell ref="H47:J47"/>
    <mergeCell ref="A48:Q48"/>
    <mergeCell ref="A49:Q49"/>
    <mergeCell ref="H51:J51"/>
    <mergeCell ref="A52:Q52"/>
    <mergeCell ref="A53:Q53"/>
    <mergeCell ref="A55:Q55"/>
    <mergeCell ref="H279:J279"/>
    <mergeCell ref="A264:Q264"/>
    <mergeCell ref="H265:J265"/>
    <mergeCell ref="A266:Q266"/>
    <mergeCell ref="A267:Q267"/>
    <mergeCell ref="A269:Q269"/>
    <mergeCell ref="A270:Q270"/>
    <mergeCell ref="A271:Q271"/>
    <mergeCell ref="H273:J273"/>
    <mergeCell ref="A274:Q274"/>
    <mergeCell ref="A275:Q275"/>
    <mergeCell ref="A277:Q277"/>
    <mergeCell ref="A257:Q257"/>
    <mergeCell ref="H252:J252"/>
    <mergeCell ref="A253:Q253"/>
    <mergeCell ref="A254:Q254"/>
    <mergeCell ref="A56:Q56"/>
    <mergeCell ref="A57:Q57"/>
    <mergeCell ref="A58:Q58"/>
    <mergeCell ref="A59:Q59"/>
    <mergeCell ref="H90:J90"/>
    <mergeCell ref="A91:Q91"/>
    <mergeCell ref="A92:Q92"/>
    <mergeCell ref="A94:Q94"/>
    <mergeCell ref="A95:Q95"/>
    <mergeCell ref="A60:Q60"/>
    <mergeCell ref="A85:Q85"/>
    <mergeCell ref="A86:Q86"/>
    <mergeCell ref="A88:Q88"/>
    <mergeCell ref="H84:J84"/>
    <mergeCell ref="A77:Q77"/>
    <mergeCell ref="A79:Q79"/>
    <mergeCell ref="A80:Q80"/>
    <mergeCell ref="A82:Q82"/>
    <mergeCell ref="H78:J78"/>
    <mergeCell ref="A89:Q89"/>
    <mergeCell ref="A81:Q81"/>
    <mergeCell ref="H96:J96"/>
    <mergeCell ref="A97:Q97"/>
    <mergeCell ref="A98:Q98"/>
    <mergeCell ref="A100:Q100"/>
    <mergeCell ref="H113:J113"/>
    <mergeCell ref="A114:Q114"/>
    <mergeCell ref="A115:Q115"/>
    <mergeCell ref="A117:Q117"/>
    <mergeCell ref="H123:J123"/>
    <mergeCell ref="A108:Q108"/>
    <mergeCell ref="A109:Q109"/>
    <mergeCell ref="A111:Q111"/>
    <mergeCell ref="A102:Q102"/>
    <mergeCell ref="A103:Q103"/>
    <mergeCell ref="H185:J185"/>
    <mergeCell ref="A186:Q186"/>
    <mergeCell ref="A187:Q187"/>
    <mergeCell ref="A189:Q189"/>
    <mergeCell ref="H191:J191"/>
    <mergeCell ref="A192:Q192"/>
    <mergeCell ref="A193:Q193"/>
    <mergeCell ref="A195:Q195"/>
    <mergeCell ref="H197:J197"/>
    <mergeCell ref="A190:Q190"/>
    <mergeCell ref="H209:J209"/>
    <mergeCell ref="A210:Q210"/>
    <mergeCell ref="A211:Q211"/>
    <mergeCell ref="A213:Q213"/>
    <mergeCell ref="H215:J215"/>
    <mergeCell ref="A216:Q216"/>
    <mergeCell ref="A217:Q217"/>
    <mergeCell ref="A219:Q219"/>
    <mergeCell ref="H221:J221"/>
    <mergeCell ref="A321:Q321"/>
    <mergeCell ref="A322:Q322"/>
    <mergeCell ref="A324:Q324"/>
    <mergeCell ref="H302:J302"/>
    <mergeCell ref="A303:Q303"/>
    <mergeCell ref="A304:Q304"/>
    <mergeCell ref="A306:Q306"/>
    <mergeCell ref="H312:J312"/>
    <mergeCell ref="A313:Q313"/>
    <mergeCell ref="A314:Q314"/>
    <mergeCell ref="A316:Q316"/>
    <mergeCell ref="H320:J320"/>
    <mergeCell ref="A319:Q319"/>
    <mergeCell ref="A309:Q309"/>
    <mergeCell ref="H308:J308"/>
    <mergeCell ref="A311:Q311"/>
    <mergeCell ref="A307:Q307"/>
  </mergeCells>
  <phoneticPr fontId="0" type="noConversion"/>
  <printOptions horizontalCentered="1"/>
  <pageMargins left="0.23622047244094491" right="0.23622047244094491" top="1.3385826771653544" bottom="0.74803149606299213" header="0.31496062992125984" footer="0.31496062992125984"/>
  <pageSetup scale="66" fitToHeight="0" orientation="landscape" r:id="rId1"/>
  <headerFooter scaleWithDoc="0" alignWithMargins="0">
    <oddHeader>&amp;C&amp;G</oddHeader>
  </headerFooter>
  <rowBreaks count="11" manualBreakCount="11">
    <brk id="19" max="16" man="1"/>
    <brk id="29" max="16" man="1"/>
    <brk id="40" max="16" man="1"/>
    <brk id="50" max="16" man="1"/>
    <brk id="66" max="16" man="1"/>
    <brk id="95" max="16" man="1"/>
    <brk id="106" max="16" man="1"/>
    <brk id="128" max="16" man="1"/>
    <brk id="146" max="16" man="1"/>
    <brk id="151" max="16" man="1"/>
    <brk id="159" max="16"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I42"/>
  <sheetViews>
    <sheetView showGridLines="0" view="pageBreakPreview" zoomScale="60" zoomScaleNormal="90" workbookViewId="0">
      <selection activeCell="E4" sqref="E4"/>
    </sheetView>
  </sheetViews>
  <sheetFormatPr baseColWidth="10" defaultColWidth="9.140625" defaultRowHeight="13.5"/>
  <cols>
    <col min="1" max="1" width="34.5703125" style="1" customWidth="1"/>
    <col min="2" max="2" width="19.7109375" style="1" customWidth="1"/>
    <col min="3" max="3" width="21.42578125" style="1" customWidth="1"/>
    <col min="4" max="4" width="20.42578125" style="1" customWidth="1"/>
    <col min="5" max="5" width="17.140625" style="1" customWidth="1"/>
    <col min="6" max="6" width="18.28515625" style="1" customWidth="1"/>
    <col min="7" max="7" width="15.5703125" style="1" customWidth="1"/>
    <col min="8" max="8" width="17.5703125" style="1" customWidth="1"/>
    <col min="9" max="9" width="19.28515625" style="1" customWidth="1"/>
    <col min="10" max="16384" width="9.140625" style="1"/>
  </cols>
  <sheetData>
    <row r="1" spans="1:9" ht="25.5" customHeight="1">
      <c r="A1" s="1544" t="s">
        <v>1554</v>
      </c>
      <c r="B1" s="1545"/>
      <c r="C1" s="1545"/>
      <c r="D1" s="1545"/>
      <c r="E1" s="1545"/>
      <c r="F1" s="1545"/>
      <c r="G1" s="1545"/>
      <c r="H1" s="1545"/>
      <c r="I1" s="1546"/>
    </row>
    <row r="2" spans="1:9" ht="15" customHeight="1">
      <c r="A2" s="1304" t="s">
        <v>428</v>
      </c>
      <c r="B2" s="1305"/>
      <c r="C2" s="1548"/>
      <c r="D2" s="1548"/>
      <c r="E2" s="1548"/>
      <c r="F2" s="1548"/>
      <c r="G2" s="1548"/>
      <c r="H2" s="88"/>
      <c r="I2" s="89"/>
    </row>
    <row r="3" spans="1:9" ht="19.5" customHeight="1">
      <c r="A3" s="1348" t="s">
        <v>346</v>
      </c>
      <c r="B3" s="1310" t="s">
        <v>347</v>
      </c>
      <c r="C3" s="1348" t="s">
        <v>256</v>
      </c>
      <c r="D3" s="1348" t="s">
        <v>348</v>
      </c>
      <c r="E3" s="1550" t="s">
        <v>255</v>
      </c>
      <c r="F3" s="1551"/>
      <c r="G3" s="1351" t="s">
        <v>306</v>
      </c>
      <c r="H3" s="1352"/>
      <c r="I3" s="1353"/>
    </row>
    <row r="4" spans="1:9" s="34" customFormat="1" ht="27" customHeight="1">
      <c r="A4" s="1549"/>
      <c r="B4" s="1312"/>
      <c r="C4" s="1549"/>
      <c r="D4" s="1549"/>
      <c r="E4" s="90" t="s">
        <v>373</v>
      </c>
      <c r="F4" s="90" t="s">
        <v>246</v>
      </c>
      <c r="G4" s="91" t="s">
        <v>81</v>
      </c>
      <c r="H4" s="91" t="s">
        <v>83</v>
      </c>
      <c r="I4" s="91" t="s">
        <v>258</v>
      </c>
    </row>
    <row r="5" spans="1:9" s="1109" customFormat="1" ht="50.1" customHeight="1">
      <c r="A5" s="1106" t="s">
        <v>535</v>
      </c>
      <c r="B5" s="1107" t="s">
        <v>1161</v>
      </c>
      <c r="C5" s="1107" t="s">
        <v>536</v>
      </c>
      <c r="D5" s="1106" t="s">
        <v>537</v>
      </c>
      <c r="E5" s="1107" t="s">
        <v>436</v>
      </c>
      <c r="F5" s="1106">
        <v>10000</v>
      </c>
      <c r="G5" s="1108">
        <v>700000</v>
      </c>
      <c r="H5" s="1108">
        <v>699346.60000000009</v>
      </c>
      <c r="I5" s="1108">
        <v>699346.60000000009</v>
      </c>
    </row>
    <row r="6" spans="1:9" s="1109" customFormat="1" ht="50.1" customHeight="1">
      <c r="A6" s="1106" t="s">
        <v>538</v>
      </c>
      <c r="B6" s="1107" t="s">
        <v>539</v>
      </c>
      <c r="C6" s="1107" t="s">
        <v>536</v>
      </c>
      <c r="D6" s="1106" t="s">
        <v>540</v>
      </c>
      <c r="E6" s="1107" t="s">
        <v>541</v>
      </c>
      <c r="F6" s="1106">
        <v>70</v>
      </c>
      <c r="G6" s="1108">
        <v>1000000</v>
      </c>
      <c r="H6" s="1108">
        <v>1000000</v>
      </c>
      <c r="I6" s="1108">
        <v>1000000</v>
      </c>
    </row>
    <row r="7" spans="1:9" s="1109" customFormat="1" ht="327" customHeight="1">
      <c r="A7" s="1106" t="s">
        <v>542</v>
      </c>
      <c r="B7" s="1107" t="s">
        <v>539</v>
      </c>
      <c r="C7" s="1107" t="s">
        <v>536</v>
      </c>
      <c r="D7" s="1106" t="s">
        <v>543</v>
      </c>
      <c r="E7" s="1107" t="s">
        <v>544</v>
      </c>
      <c r="F7" s="1106" t="s">
        <v>545</v>
      </c>
      <c r="G7" s="1108">
        <v>11000000</v>
      </c>
      <c r="H7" s="1108">
        <v>11066000</v>
      </c>
      <c r="I7" s="1108">
        <v>11066000</v>
      </c>
    </row>
    <row r="8" spans="1:9" s="1109" customFormat="1" ht="50.1" customHeight="1">
      <c r="A8" s="1106" t="s">
        <v>546</v>
      </c>
      <c r="B8" s="1107" t="s">
        <v>539</v>
      </c>
      <c r="C8" s="1107" t="s">
        <v>536</v>
      </c>
      <c r="D8" s="1106" t="s">
        <v>540</v>
      </c>
      <c r="E8" s="1107" t="s">
        <v>544</v>
      </c>
      <c r="F8" s="1106">
        <v>205</v>
      </c>
      <c r="G8" s="1108">
        <v>10500000</v>
      </c>
      <c r="H8" s="1108">
        <v>10472700</v>
      </c>
      <c r="I8" s="1108">
        <v>10472700</v>
      </c>
    </row>
    <row r="9" spans="1:9" s="1109" customFormat="1" ht="50.1" customHeight="1">
      <c r="A9" s="1214" t="s">
        <v>547</v>
      </c>
      <c r="B9" s="1215" t="s">
        <v>539</v>
      </c>
      <c r="C9" s="1215" t="s">
        <v>536</v>
      </c>
      <c r="D9" s="1214" t="s">
        <v>540</v>
      </c>
      <c r="E9" s="1215" t="s">
        <v>541</v>
      </c>
      <c r="F9" s="1214">
        <v>42</v>
      </c>
      <c r="G9" s="1216">
        <v>9600000</v>
      </c>
      <c r="H9" s="1216">
        <v>1889333.34</v>
      </c>
      <c r="I9" s="1216">
        <v>1889333.34</v>
      </c>
    </row>
    <row r="10" spans="1:9" s="1109" customFormat="1" ht="216" customHeight="1">
      <c r="A10" s="1106" t="s">
        <v>548</v>
      </c>
      <c r="B10" s="1107" t="s">
        <v>539</v>
      </c>
      <c r="C10" s="1107" t="s">
        <v>536</v>
      </c>
      <c r="D10" s="1106" t="s">
        <v>549</v>
      </c>
      <c r="E10" s="1107" t="s">
        <v>544</v>
      </c>
      <c r="F10" s="1106" t="s">
        <v>550</v>
      </c>
      <c r="G10" s="1108">
        <v>11000000</v>
      </c>
      <c r="H10" s="1108">
        <v>11674250</v>
      </c>
      <c r="I10" s="1108">
        <v>11674250</v>
      </c>
    </row>
    <row r="11" spans="1:9" s="1109" customFormat="1" ht="209.25" customHeight="1">
      <c r="A11" s="1106" t="s">
        <v>551</v>
      </c>
      <c r="B11" s="1107" t="s">
        <v>539</v>
      </c>
      <c r="C11" s="1107" t="s">
        <v>536</v>
      </c>
      <c r="D11" s="1106" t="s">
        <v>552</v>
      </c>
      <c r="E11" s="1107" t="s">
        <v>541</v>
      </c>
      <c r="F11" s="1106">
        <v>60</v>
      </c>
      <c r="G11" s="1108">
        <v>2400000</v>
      </c>
      <c r="H11" s="1108">
        <v>2377384</v>
      </c>
      <c r="I11" s="1108">
        <v>2377384</v>
      </c>
    </row>
    <row r="12" spans="1:9" s="1109" customFormat="1" ht="108.75" customHeight="1">
      <c r="A12" s="1214" t="s">
        <v>553</v>
      </c>
      <c r="B12" s="1215" t="s">
        <v>539</v>
      </c>
      <c r="C12" s="1215" t="s">
        <v>536</v>
      </c>
      <c r="D12" s="1214" t="s">
        <v>554</v>
      </c>
      <c r="E12" s="1215" t="s">
        <v>544</v>
      </c>
      <c r="F12" s="1214" t="s">
        <v>555</v>
      </c>
      <c r="G12" s="1216">
        <v>2000000</v>
      </c>
      <c r="H12" s="1216">
        <v>2000000</v>
      </c>
      <c r="I12" s="1216">
        <v>2000000</v>
      </c>
    </row>
    <row r="13" spans="1:9" s="1109" customFormat="1" ht="237.75" customHeight="1">
      <c r="A13" s="1106" t="s">
        <v>556</v>
      </c>
      <c r="B13" s="1107" t="s">
        <v>539</v>
      </c>
      <c r="C13" s="1107" t="s">
        <v>536</v>
      </c>
      <c r="D13" s="1106" t="s">
        <v>557</v>
      </c>
      <c r="E13" s="1107" t="s">
        <v>544</v>
      </c>
      <c r="F13" s="1106">
        <v>131</v>
      </c>
      <c r="G13" s="1108">
        <v>6150000</v>
      </c>
      <c r="H13" s="1108">
        <v>6149999.9100000001</v>
      </c>
      <c r="I13" s="1108">
        <v>6149999.9100000001</v>
      </c>
    </row>
    <row r="14" spans="1:9" s="1109" customFormat="1" ht="93.75" customHeight="1">
      <c r="A14" s="1106" t="s">
        <v>558</v>
      </c>
      <c r="B14" s="1107" t="s">
        <v>539</v>
      </c>
      <c r="C14" s="1107" t="s">
        <v>536</v>
      </c>
      <c r="D14" s="1106" t="s">
        <v>559</v>
      </c>
      <c r="E14" s="1107" t="s">
        <v>544</v>
      </c>
      <c r="F14" s="1106">
        <v>99</v>
      </c>
      <c r="G14" s="1108">
        <v>5000000</v>
      </c>
      <c r="H14" s="1108">
        <v>5454528</v>
      </c>
      <c r="I14" s="1108">
        <v>5454528</v>
      </c>
    </row>
    <row r="15" spans="1:9" s="1109" customFormat="1" ht="93.75" customHeight="1">
      <c r="A15" s="1106" t="s">
        <v>560</v>
      </c>
      <c r="B15" s="1107" t="s">
        <v>539</v>
      </c>
      <c r="C15" s="1107" t="s">
        <v>536</v>
      </c>
      <c r="D15" s="1106" t="s">
        <v>561</v>
      </c>
      <c r="E15" s="1107" t="s">
        <v>544</v>
      </c>
      <c r="F15" s="1106" t="s">
        <v>562</v>
      </c>
      <c r="G15" s="1108">
        <v>16000000</v>
      </c>
      <c r="H15" s="1108">
        <v>16000000</v>
      </c>
      <c r="I15" s="1108">
        <v>16000000</v>
      </c>
    </row>
    <row r="16" spans="1:9" s="1109" customFormat="1" ht="50.1" customHeight="1">
      <c r="A16" s="1106" t="s">
        <v>563</v>
      </c>
      <c r="B16" s="1107" t="s">
        <v>564</v>
      </c>
      <c r="C16" s="1107" t="s">
        <v>536</v>
      </c>
      <c r="D16" s="1106" t="s">
        <v>565</v>
      </c>
      <c r="E16" s="1107" t="s">
        <v>544</v>
      </c>
      <c r="F16" s="1106">
        <v>53</v>
      </c>
      <c r="G16" s="1108">
        <v>3500000</v>
      </c>
      <c r="H16" s="1108">
        <v>3499995.95</v>
      </c>
      <c r="I16" s="1108">
        <v>3499995.95</v>
      </c>
    </row>
    <row r="17" spans="1:9" s="1109" customFormat="1" ht="50.1" customHeight="1">
      <c r="A17" s="1214" t="s">
        <v>566</v>
      </c>
      <c r="B17" s="1215" t="s">
        <v>539</v>
      </c>
      <c r="C17" s="1215" t="s">
        <v>536</v>
      </c>
      <c r="D17" s="1214" t="s">
        <v>567</v>
      </c>
      <c r="E17" s="1215" t="s">
        <v>544</v>
      </c>
      <c r="F17" s="1214">
        <v>22</v>
      </c>
      <c r="G17" s="1216">
        <v>1650000</v>
      </c>
      <c r="H17" s="1216">
        <v>1649978</v>
      </c>
      <c r="I17" s="1216">
        <v>1649978</v>
      </c>
    </row>
    <row r="18" spans="1:9" s="1109" customFormat="1" ht="228.75" customHeight="1">
      <c r="A18" s="1106" t="s">
        <v>568</v>
      </c>
      <c r="B18" s="1107" t="s">
        <v>539</v>
      </c>
      <c r="C18" s="1107" t="s">
        <v>536</v>
      </c>
      <c r="D18" s="1106" t="s">
        <v>569</v>
      </c>
      <c r="E18" s="1107" t="s">
        <v>544</v>
      </c>
      <c r="F18" s="1106">
        <v>51</v>
      </c>
      <c r="G18" s="1108">
        <v>4000000</v>
      </c>
      <c r="H18" s="1108">
        <v>3977364.96</v>
      </c>
      <c r="I18" s="1108">
        <v>3977364.96</v>
      </c>
    </row>
    <row r="19" spans="1:9" s="1109" customFormat="1" ht="118.5" customHeight="1">
      <c r="A19" s="1106" t="s">
        <v>570</v>
      </c>
      <c r="B19" s="1107" t="s">
        <v>539</v>
      </c>
      <c r="C19" s="1107" t="s">
        <v>536</v>
      </c>
      <c r="D19" s="1106" t="s">
        <v>554</v>
      </c>
      <c r="E19" s="1107" t="s">
        <v>544</v>
      </c>
      <c r="F19" s="1106" t="s">
        <v>571</v>
      </c>
      <c r="G19" s="1108">
        <v>4700000</v>
      </c>
      <c r="H19" s="1108">
        <v>4699990</v>
      </c>
      <c r="I19" s="1108">
        <v>4699990</v>
      </c>
    </row>
    <row r="20" spans="1:9" s="1109" customFormat="1" ht="50.1" customHeight="1">
      <c r="A20" s="1106" t="s">
        <v>572</v>
      </c>
      <c r="B20" s="1107" t="s">
        <v>539</v>
      </c>
      <c r="C20" s="1107" t="s">
        <v>536</v>
      </c>
      <c r="D20" s="1106" t="s">
        <v>537</v>
      </c>
      <c r="E20" s="1107" t="s">
        <v>436</v>
      </c>
      <c r="F20" s="1106" t="s">
        <v>573</v>
      </c>
      <c r="G20" s="1108">
        <v>20000000</v>
      </c>
      <c r="H20" s="1108">
        <v>1188000</v>
      </c>
      <c r="I20" s="1108">
        <v>1188000</v>
      </c>
    </row>
    <row r="21" spans="1:9" s="1109" customFormat="1" ht="50.1" customHeight="1">
      <c r="A21" s="1106" t="s">
        <v>574</v>
      </c>
      <c r="B21" s="1107" t="s">
        <v>539</v>
      </c>
      <c r="C21" s="1107" t="s">
        <v>536</v>
      </c>
      <c r="D21" s="1106" t="s">
        <v>540</v>
      </c>
      <c r="E21" s="1107" t="s">
        <v>544</v>
      </c>
      <c r="F21" s="1106">
        <v>1000</v>
      </c>
      <c r="G21" s="1108">
        <v>5400000</v>
      </c>
      <c r="H21" s="1108">
        <v>5400000</v>
      </c>
      <c r="I21" s="1108">
        <v>5400000</v>
      </c>
    </row>
    <row r="22" spans="1:9" s="1109" customFormat="1" ht="100.5" customHeight="1">
      <c r="A22" s="1214" t="s">
        <v>575</v>
      </c>
      <c r="B22" s="1215" t="s">
        <v>539</v>
      </c>
      <c r="C22" s="1215" t="s">
        <v>536</v>
      </c>
      <c r="D22" s="1214" t="s">
        <v>537</v>
      </c>
      <c r="E22" s="1215" t="s">
        <v>436</v>
      </c>
      <c r="F22" s="1214" t="s">
        <v>576</v>
      </c>
      <c r="G22" s="1216">
        <v>3000000</v>
      </c>
      <c r="H22" s="1216">
        <v>2999999.8600000003</v>
      </c>
      <c r="I22" s="1216">
        <v>2999999.8600000003</v>
      </c>
    </row>
    <row r="23" spans="1:9" s="1109" customFormat="1" ht="50.1" customHeight="1">
      <c r="A23" s="1106" t="s">
        <v>577</v>
      </c>
      <c r="B23" s="1107" t="s">
        <v>578</v>
      </c>
      <c r="C23" s="1107" t="s">
        <v>536</v>
      </c>
      <c r="D23" s="1106" t="s">
        <v>537</v>
      </c>
      <c r="E23" s="1107" t="s">
        <v>436</v>
      </c>
      <c r="F23" s="1106" t="s">
        <v>579</v>
      </c>
      <c r="G23" s="1108">
        <v>2700000</v>
      </c>
      <c r="H23" s="1108">
        <v>2696436.24</v>
      </c>
      <c r="I23" s="1108">
        <v>2696436.24</v>
      </c>
    </row>
    <row r="24" spans="1:9" s="1109" customFormat="1" ht="385.5" customHeight="1">
      <c r="A24" s="1214" t="s">
        <v>580</v>
      </c>
      <c r="B24" s="1215" t="s">
        <v>581</v>
      </c>
      <c r="C24" s="1215" t="s">
        <v>536</v>
      </c>
      <c r="D24" s="1214" t="s">
        <v>1550</v>
      </c>
      <c r="E24" s="1215" t="s">
        <v>544</v>
      </c>
      <c r="F24" s="1214">
        <v>227</v>
      </c>
      <c r="G24" s="1216">
        <v>13200000</v>
      </c>
      <c r="H24" s="1216">
        <v>13194538</v>
      </c>
      <c r="I24" s="1216">
        <v>13194538</v>
      </c>
    </row>
    <row r="25" spans="1:9" s="1109" customFormat="1" ht="148.5" customHeight="1">
      <c r="A25" s="1106" t="s">
        <v>582</v>
      </c>
      <c r="B25" s="1107" t="s">
        <v>581</v>
      </c>
      <c r="C25" s="1107" t="s">
        <v>536</v>
      </c>
      <c r="D25" s="1113" t="s">
        <v>1552</v>
      </c>
      <c r="E25" s="1107" t="s">
        <v>436</v>
      </c>
      <c r="F25" s="1106" t="s">
        <v>583</v>
      </c>
      <c r="G25" s="1108">
        <v>5000000</v>
      </c>
      <c r="H25" s="1108">
        <v>5000000</v>
      </c>
      <c r="I25" s="1108">
        <v>5000000</v>
      </c>
    </row>
    <row r="26" spans="1:9" s="1109" customFormat="1" ht="163.5" customHeight="1">
      <c r="A26" s="1106" t="s">
        <v>584</v>
      </c>
      <c r="B26" s="1107" t="s">
        <v>585</v>
      </c>
      <c r="C26" s="1107" t="s">
        <v>536</v>
      </c>
      <c r="D26" s="1113" t="s">
        <v>1551</v>
      </c>
      <c r="E26" s="1107" t="s">
        <v>544</v>
      </c>
      <c r="F26" s="1106">
        <v>301</v>
      </c>
      <c r="G26" s="1110">
        <v>6232500</v>
      </c>
      <c r="H26" s="1108">
        <v>19603990.5</v>
      </c>
      <c r="I26" s="1108">
        <v>19603990.5</v>
      </c>
    </row>
    <row r="27" spans="1:9" s="1109" customFormat="1" ht="50.1" customHeight="1">
      <c r="A27" s="1106" t="s">
        <v>586</v>
      </c>
      <c r="B27" s="1107" t="s">
        <v>587</v>
      </c>
      <c r="C27" s="1107" t="s">
        <v>536</v>
      </c>
      <c r="D27" s="1106" t="s">
        <v>540</v>
      </c>
      <c r="E27" s="1107" t="s">
        <v>544</v>
      </c>
      <c r="F27" s="1106">
        <v>117</v>
      </c>
      <c r="G27" s="1108">
        <v>1500000</v>
      </c>
      <c r="H27" s="1108">
        <v>1498500</v>
      </c>
      <c r="I27" s="1108">
        <v>1498500</v>
      </c>
    </row>
    <row r="28" spans="1:9" s="1109" customFormat="1" ht="50.1" customHeight="1">
      <c r="A28" s="1106" t="s">
        <v>588</v>
      </c>
      <c r="B28" s="1107" t="s">
        <v>589</v>
      </c>
      <c r="C28" s="1107" t="s">
        <v>536</v>
      </c>
      <c r="D28" s="1106" t="s">
        <v>540</v>
      </c>
      <c r="E28" s="1107" t="s">
        <v>544</v>
      </c>
      <c r="F28" s="1106">
        <v>450</v>
      </c>
      <c r="G28" s="1108">
        <v>109500000</v>
      </c>
      <c r="H28" s="1108">
        <v>84696338.060000002</v>
      </c>
      <c r="I28" s="1108">
        <v>84696338.060000002</v>
      </c>
    </row>
    <row r="29" spans="1:9" s="1109" customFormat="1" ht="86.25" customHeight="1">
      <c r="A29" s="1106" t="s">
        <v>590</v>
      </c>
      <c r="B29" s="1107" t="s">
        <v>589</v>
      </c>
      <c r="C29" s="1107" t="s">
        <v>536</v>
      </c>
      <c r="D29" s="1106" t="s">
        <v>591</v>
      </c>
      <c r="E29" s="1107" t="s">
        <v>544</v>
      </c>
      <c r="F29" s="1106">
        <v>56</v>
      </c>
      <c r="G29" s="1108">
        <v>350000</v>
      </c>
      <c r="H29" s="1108">
        <v>898500</v>
      </c>
      <c r="I29" s="1108">
        <v>898500</v>
      </c>
    </row>
    <row r="30" spans="1:9" s="1109" customFormat="1" ht="50.1" customHeight="1">
      <c r="A30" s="1214" t="s">
        <v>592</v>
      </c>
      <c r="B30" s="1215" t="s">
        <v>589</v>
      </c>
      <c r="C30" s="1215" t="s">
        <v>536</v>
      </c>
      <c r="D30" s="1214" t="s">
        <v>593</v>
      </c>
      <c r="E30" s="1215" t="s">
        <v>544</v>
      </c>
      <c r="F30" s="1214" t="s">
        <v>594</v>
      </c>
      <c r="G30" s="1216">
        <v>1500000</v>
      </c>
      <c r="H30" s="1216">
        <v>1500000</v>
      </c>
      <c r="I30" s="1216">
        <v>1500000</v>
      </c>
    </row>
    <row r="31" spans="1:9" s="1109" customFormat="1" ht="50.1" customHeight="1">
      <c r="A31" s="1106" t="s">
        <v>595</v>
      </c>
      <c r="B31" s="1107" t="s">
        <v>589</v>
      </c>
      <c r="C31" s="1107" t="s">
        <v>536</v>
      </c>
      <c r="D31" s="1106" t="s">
        <v>596</v>
      </c>
      <c r="E31" s="1107" t="s">
        <v>544</v>
      </c>
      <c r="F31" s="1106">
        <v>145</v>
      </c>
      <c r="G31" s="1108">
        <v>500000</v>
      </c>
      <c r="H31" s="1108">
        <v>500000</v>
      </c>
      <c r="I31" s="1108">
        <v>500000</v>
      </c>
    </row>
    <row r="32" spans="1:9" s="1109" customFormat="1" ht="50.1" customHeight="1">
      <c r="A32" s="1106" t="s">
        <v>597</v>
      </c>
      <c r="B32" s="1107" t="s">
        <v>598</v>
      </c>
      <c r="C32" s="1107" t="s">
        <v>536</v>
      </c>
      <c r="D32" s="1106"/>
      <c r="E32" s="1107" t="s">
        <v>486</v>
      </c>
      <c r="F32" s="1106"/>
      <c r="G32" s="1108">
        <v>3000000</v>
      </c>
      <c r="H32" s="1108">
        <v>3000000</v>
      </c>
      <c r="I32" s="1108">
        <v>3000000</v>
      </c>
    </row>
    <row r="33" spans="1:9" s="26" customFormat="1" ht="11.25">
      <c r="A33" s="1111"/>
      <c r="B33" s="1111"/>
      <c r="C33" s="1111"/>
      <c r="D33" s="1111"/>
      <c r="E33" s="1111"/>
      <c r="F33" s="1111"/>
      <c r="G33" s="1111"/>
      <c r="H33" s="1111"/>
      <c r="I33" s="1111"/>
    </row>
    <row r="34" spans="1:9" s="26" customFormat="1" ht="11.25">
      <c r="A34" s="1112" t="s">
        <v>969</v>
      </c>
      <c r="B34" s="1112"/>
      <c r="C34" s="1111"/>
      <c r="D34" s="1111"/>
      <c r="E34" s="1111"/>
      <c r="F34" s="1114"/>
      <c r="G34" s="1115">
        <f>SUM(G5:G33)</f>
        <v>261082500</v>
      </c>
      <c r="H34" s="1115">
        <f t="shared" ref="H34:I34" si="0">SUM(H5:H33)</f>
        <v>224787173.41999999</v>
      </c>
      <c r="I34" s="1115">
        <f t="shared" si="0"/>
        <v>224787173.41999999</v>
      </c>
    </row>
    <row r="35" spans="1:9" s="503" customFormat="1" ht="12">
      <c r="A35" s="5"/>
      <c r="B35" s="5"/>
      <c r="C35" s="5"/>
      <c r="D35" s="5"/>
      <c r="E35" s="5"/>
      <c r="F35" s="5"/>
      <c r="G35" s="5"/>
      <c r="H35" s="5"/>
      <c r="I35" s="5"/>
    </row>
    <row r="36" spans="1:9">
      <c r="A36" s="7"/>
      <c r="B36" s="7"/>
      <c r="C36" s="7"/>
      <c r="D36" s="7"/>
      <c r="E36" s="7"/>
      <c r="F36" s="7"/>
      <c r="G36" s="7"/>
      <c r="H36" s="7"/>
      <c r="I36" s="7"/>
    </row>
    <row r="37" spans="1:9">
      <c r="A37" s="49" t="s">
        <v>395</v>
      </c>
      <c r="B37" s="49"/>
    </row>
    <row r="38" spans="1:9">
      <c r="A38" s="35"/>
      <c r="B38" s="35"/>
    </row>
    <row r="41" spans="1:9" s="34" customFormat="1" ht="50.1" customHeight="1">
      <c r="A41" s="1547" t="s">
        <v>25</v>
      </c>
      <c r="B41" s="1547"/>
      <c r="C41" s="1547"/>
      <c r="D41" s="56"/>
      <c r="E41" s="56"/>
      <c r="F41" s="56" t="s">
        <v>23</v>
      </c>
      <c r="G41" s="57"/>
      <c r="H41" s="100"/>
      <c r="I41" s="100"/>
    </row>
    <row r="42" spans="1:9" s="583" customFormat="1" ht="50.1" customHeight="1">
      <c r="A42" s="1300" t="s">
        <v>1246</v>
      </c>
      <c r="B42" s="1300"/>
      <c r="C42" s="1300"/>
      <c r="D42" s="584"/>
      <c r="E42" s="584"/>
      <c r="F42" s="1300" t="s">
        <v>1214</v>
      </c>
      <c r="G42" s="1356"/>
      <c r="H42" s="1356"/>
      <c r="I42" s="1356"/>
    </row>
  </sheetData>
  <mergeCells count="11">
    <mergeCell ref="G3:I3"/>
    <mergeCell ref="B3:B4"/>
    <mergeCell ref="A1:I1"/>
    <mergeCell ref="A41:C41"/>
    <mergeCell ref="F42:I42"/>
    <mergeCell ref="A42:C42"/>
    <mergeCell ref="A2:G2"/>
    <mergeCell ref="A3:A4"/>
    <mergeCell ref="C3:C4"/>
    <mergeCell ref="D3:D4"/>
    <mergeCell ref="E3:F3"/>
  </mergeCells>
  <printOptions horizontalCentered="1"/>
  <pageMargins left="0.23622047244094491" right="0.23622047244094491" top="1.3385826771653544" bottom="0.74803149606299213" header="0.31496062992125984" footer="0.31496062992125984"/>
  <pageSetup scale="74" fitToHeight="0" orientation="landscape" r:id="rId1"/>
  <headerFooter scaleWithDoc="0" alignWithMargins="0">
    <oddHeader>&amp;C&amp;G</odd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24"/>
  <sheetViews>
    <sheetView showGridLines="0" view="pageBreakPreview" topLeftCell="A16" zoomScale="60" zoomScaleNormal="100" workbookViewId="0">
      <selection activeCell="G16" sqref="A16:G16"/>
    </sheetView>
  </sheetViews>
  <sheetFormatPr baseColWidth="10" defaultColWidth="11.42578125" defaultRowHeight="13.5"/>
  <cols>
    <col min="1" max="1" width="32.28515625" style="1" customWidth="1"/>
    <col min="2" max="2" width="15.28515625" style="1" customWidth="1"/>
    <col min="3" max="5" width="16.140625" style="1" customWidth="1"/>
    <col min="6" max="6" width="17.28515625" style="1" customWidth="1"/>
    <col min="7" max="7" width="42.7109375" style="1" customWidth="1"/>
    <col min="8" max="16384" width="11.42578125" style="1"/>
  </cols>
  <sheetData>
    <row r="1" spans="1:7" ht="35.1" customHeight="1">
      <c r="A1" s="1553" t="s">
        <v>349</v>
      </c>
      <c r="B1" s="1554"/>
      <c r="C1" s="1554"/>
      <c r="D1" s="1554"/>
      <c r="E1" s="1554"/>
      <c r="F1" s="1554"/>
      <c r="G1" s="1555"/>
    </row>
    <row r="2" spans="1:7" ht="20.100000000000001" customHeight="1">
      <c r="A2" s="1514" t="s">
        <v>428</v>
      </c>
      <c r="B2" s="1515"/>
      <c r="C2" s="1515"/>
      <c r="D2" s="92"/>
      <c r="E2" s="92"/>
      <c r="F2" s="92"/>
      <c r="G2" s="80"/>
    </row>
    <row r="3" spans="1:7" ht="20.100000000000001" customHeight="1">
      <c r="A3" s="1348" t="s">
        <v>374</v>
      </c>
      <c r="B3" s="1351" t="s">
        <v>255</v>
      </c>
      <c r="C3" s="1353"/>
      <c r="D3" s="1351" t="s">
        <v>0</v>
      </c>
      <c r="E3" s="1352"/>
      <c r="F3" s="1353"/>
      <c r="G3" s="1348" t="s">
        <v>377</v>
      </c>
    </row>
    <row r="4" spans="1:7" ht="19.5" customHeight="1">
      <c r="A4" s="1549"/>
      <c r="B4" s="93" t="s">
        <v>375</v>
      </c>
      <c r="C4" s="93" t="s">
        <v>376</v>
      </c>
      <c r="D4" s="91" t="s">
        <v>81</v>
      </c>
      <c r="E4" s="91" t="s">
        <v>83</v>
      </c>
      <c r="F4" s="91" t="s">
        <v>258</v>
      </c>
      <c r="G4" s="1549"/>
    </row>
    <row r="5" spans="1:7" ht="82.5" customHeight="1">
      <c r="A5" s="247" t="s">
        <v>945</v>
      </c>
      <c r="B5" s="247" t="s">
        <v>486</v>
      </c>
      <c r="C5" s="247" t="s">
        <v>946</v>
      </c>
      <c r="D5" s="770">
        <v>11733008</v>
      </c>
      <c r="E5" s="770">
        <v>11733008</v>
      </c>
      <c r="F5" s="770">
        <v>11733008</v>
      </c>
      <c r="G5" s="248" t="s">
        <v>947</v>
      </c>
    </row>
    <row r="6" spans="1:7" ht="58.5" customHeight="1">
      <c r="A6" s="247" t="s">
        <v>945</v>
      </c>
      <c r="B6" s="247" t="s">
        <v>486</v>
      </c>
      <c r="C6" s="247" t="s">
        <v>948</v>
      </c>
      <c r="D6" s="770">
        <f>2250000+1500000</f>
        <v>3750000</v>
      </c>
      <c r="E6" s="770">
        <f>2250000+1500000</f>
        <v>3750000</v>
      </c>
      <c r="F6" s="770">
        <f>2250000+1500000</f>
        <v>3750000</v>
      </c>
      <c r="G6" s="248" t="s">
        <v>949</v>
      </c>
    </row>
    <row r="7" spans="1:7" ht="71.25" customHeight="1">
      <c r="A7" s="249" t="s">
        <v>945</v>
      </c>
      <c r="B7" s="249" t="s">
        <v>486</v>
      </c>
      <c r="C7" s="249" t="s">
        <v>948</v>
      </c>
      <c r="D7" s="770">
        <v>2025400</v>
      </c>
      <c r="E7" s="770">
        <v>2025400</v>
      </c>
      <c r="F7" s="770">
        <v>2025400</v>
      </c>
      <c r="G7" s="250" t="s">
        <v>950</v>
      </c>
    </row>
    <row r="8" spans="1:7" ht="99.95" customHeight="1">
      <c r="A8" s="247" t="s">
        <v>951</v>
      </c>
      <c r="B8" s="247" t="s">
        <v>486</v>
      </c>
      <c r="C8" s="247" t="s">
        <v>952</v>
      </c>
      <c r="D8" s="770">
        <v>10000</v>
      </c>
      <c r="E8" s="770">
        <v>10000</v>
      </c>
      <c r="F8" s="770">
        <v>10000</v>
      </c>
      <c r="G8" s="250" t="s">
        <v>953</v>
      </c>
    </row>
    <row r="9" spans="1:7" ht="77.25" customHeight="1">
      <c r="A9" s="247" t="s">
        <v>951</v>
      </c>
      <c r="B9" s="247" t="s">
        <v>486</v>
      </c>
      <c r="C9" s="247" t="s">
        <v>952</v>
      </c>
      <c r="D9" s="770">
        <v>10000</v>
      </c>
      <c r="E9" s="770">
        <v>10000</v>
      </c>
      <c r="F9" s="770">
        <v>10000</v>
      </c>
      <c r="G9" s="248" t="s">
        <v>954</v>
      </c>
    </row>
    <row r="10" spans="1:7" ht="56.25" customHeight="1">
      <c r="A10" s="247" t="s">
        <v>955</v>
      </c>
      <c r="B10" s="247" t="s">
        <v>486</v>
      </c>
      <c r="C10" s="247" t="s">
        <v>956</v>
      </c>
      <c r="D10" s="770">
        <v>273760</v>
      </c>
      <c r="E10" s="770">
        <v>273760</v>
      </c>
      <c r="F10" s="770">
        <v>273760</v>
      </c>
      <c r="G10" s="248" t="s">
        <v>957</v>
      </c>
    </row>
    <row r="11" spans="1:7" ht="64.5" customHeight="1">
      <c r="A11" s="247" t="s">
        <v>951</v>
      </c>
      <c r="B11" s="247" t="s">
        <v>486</v>
      </c>
      <c r="C11" s="247">
        <v>334</v>
      </c>
      <c r="D11" s="770">
        <v>7877093.8799999999</v>
      </c>
      <c r="E11" s="770">
        <v>7877093.8799999999</v>
      </c>
      <c r="F11" s="770">
        <v>7877093.8799999999</v>
      </c>
      <c r="G11" s="248" t="s">
        <v>958</v>
      </c>
    </row>
    <row r="12" spans="1:7" ht="64.5" customHeight="1">
      <c r="A12" s="247" t="s">
        <v>951</v>
      </c>
      <c r="B12" s="247" t="s">
        <v>486</v>
      </c>
      <c r="C12" s="247">
        <v>220</v>
      </c>
      <c r="D12" s="770">
        <v>2395746.14</v>
      </c>
      <c r="E12" s="770">
        <v>2395746.14</v>
      </c>
      <c r="F12" s="770">
        <v>2395746.14</v>
      </c>
      <c r="G12" s="250" t="s">
        <v>959</v>
      </c>
    </row>
    <row r="13" spans="1:7" ht="64.5" customHeight="1">
      <c r="A13" s="247" t="s">
        <v>960</v>
      </c>
      <c r="B13" s="247" t="s">
        <v>486</v>
      </c>
      <c r="C13" s="247">
        <v>195</v>
      </c>
      <c r="D13" s="770">
        <v>11445879.170000017</v>
      </c>
      <c r="E13" s="770">
        <v>11445879.170000017</v>
      </c>
      <c r="F13" s="770">
        <v>11445879.170000017</v>
      </c>
      <c r="G13" s="248" t="s">
        <v>961</v>
      </c>
    </row>
    <row r="14" spans="1:7" ht="57" customHeight="1">
      <c r="A14" s="247" t="s">
        <v>960</v>
      </c>
      <c r="B14" s="247" t="s">
        <v>486</v>
      </c>
      <c r="C14" s="247">
        <v>2</v>
      </c>
      <c r="D14" s="770">
        <v>10609.85</v>
      </c>
      <c r="E14" s="770">
        <v>10609.85</v>
      </c>
      <c r="F14" s="770">
        <v>10609.85</v>
      </c>
      <c r="G14" s="251" t="s">
        <v>962</v>
      </c>
    </row>
    <row r="15" spans="1:7" ht="77.25" customHeight="1">
      <c r="A15" s="247" t="s">
        <v>960</v>
      </c>
      <c r="B15" s="247" t="s">
        <v>486</v>
      </c>
      <c r="C15" s="247" t="s">
        <v>963</v>
      </c>
      <c r="D15" s="770">
        <v>701484.04</v>
      </c>
      <c r="E15" s="770">
        <v>701484.04</v>
      </c>
      <c r="F15" s="770">
        <v>701484.04</v>
      </c>
      <c r="G15" s="827" t="s">
        <v>964</v>
      </c>
    </row>
    <row r="16" spans="1:7" ht="63.75" customHeight="1">
      <c r="A16" s="247" t="s">
        <v>965</v>
      </c>
      <c r="B16" s="247" t="s">
        <v>486</v>
      </c>
      <c r="C16" s="247"/>
      <c r="D16" s="770">
        <v>35264</v>
      </c>
      <c r="E16" s="770">
        <v>35264</v>
      </c>
      <c r="F16" s="770">
        <v>35264</v>
      </c>
      <c r="G16" s="828" t="s">
        <v>966</v>
      </c>
    </row>
    <row r="17" spans="1:7" ht="140.25" customHeight="1">
      <c r="A17" s="247" t="s">
        <v>951</v>
      </c>
      <c r="B17" s="247" t="s">
        <v>486</v>
      </c>
      <c r="C17" s="247" t="s">
        <v>967</v>
      </c>
      <c r="D17" s="770">
        <v>2539346.9900000002</v>
      </c>
      <c r="E17" s="770">
        <v>2539346.9900000002</v>
      </c>
      <c r="F17" s="770">
        <v>2539346.9900000002</v>
      </c>
      <c r="G17" s="251" t="s">
        <v>968</v>
      </c>
    </row>
    <row r="18" spans="1:7" ht="38.25" customHeight="1">
      <c r="A18" s="184" t="s">
        <v>969</v>
      </c>
      <c r="B18" s="252"/>
      <c r="C18" s="252"/>
      <c r="D18" s="771">
        <f>SUM(D5:D17)</f>
        <v>42807592.070000015</v>
      </c>
      <c r="E18" s="771">
        <f>SUM(E5:E17)</f>
        <v>42807592.070000015</v>
      </c>
      <c r="F18" s="771">
        <f>SUM(F5:F17)</f>
        <v>42807592.070000015</v>
      </c>
      <c r="G18" s="253"/>
    </row>
    <row r="19" spans="1:7">
      <c r="A19" s="27" t="s">
        <v>15</v>
      </c>
      <c r="B19" s="26"/>
      <c r="C19" s="26"/>
      <c r="D19" s="26"/>
      <c r="E19" s="26"/>
      <c r="F19" s="26"/>
    </row>
    <row r="22" spans="1:7" s="34" customFormat="1" ht="50.1" customHeight="1">
      <c r="A22" s="1552" t="s">
        <v>25</v>
      </c>
      <c r="B22" s="1552"/>
      <c r="C22" s="1552"/>
      <c r="D22" s="56"/>
      <c r="E22" s="56" t="s">
        <v>23</v>
      </c>
      <c r="F22" s="57"/>
      <c r="G22" s="100"/>
    </row>
    <row r="23" spans="1:7" s="583" customFormat="1" ht="50.1" customHeight="1">
      <c r="A23" s="1300" t="s">
        <v>1246</v>
      </c>
      <c r="B23" s="1300"/>
      <c r="C23" s="1300"/>
      <c r="D23" s="581"/>
      <c r="E23" s="1300" t="s">
        <v>1216</v>
      </c>
      <c r="F23" s="1300"/>
      <c r="G23" s="1300"/>
    </row>
    <row r="24" spans="1:7" s="34" customFormat="1"/>
  </sheetData>
  <mergeCells count="9">
    <mergeCell ref="A22:C22"/>
    <mergeCell ref="A23:C23"/>
    <mergeCell ref="D3:F3"/>
    <mergeCell ref="A1:G1"/>
    <mergeCell ref="A2:C2"/>
    <mergeCell ref="A3:A4"/>
    <mergeCell ref="B3:C3"/>
    <mergeCell ref="G3:G4"/>
    <mergeCell ref="E23:G23"/>
  </mergeCells>
  <dataValidations disablePrompts="1" count="1">
    <dataValidation allowBlank="1" sqref="A2"/>
  </dataValidations>
  <printOptions horizontalCentered="1"/>
  <pageMargins left="0.23622047244094491" right="0.23622047244094491" top="1.3385826771653544" bottom="0.74803149606299213" header="0.31496062992125984" footer="0.31496062992125984"/>
  <pageSetup scale="87" fitToHeight="0" orientation="landscape" r:id="rId1"/>
  <headerFooter scaleWithDoc="0" alignWithMargins="0">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J31"/>
  <sheetViews>
    <sheetView showGridLines="0" view="pageBreakPreview" zoomScale="75" zoomScaleNormal="80" zoomScaleSheetLayoutView="75" workbookViewId="0">
      <selection activeCell="B11" sqref="B11"/>
    </sheetView>
  </sheetViews>
  <sheetFormatPr baseColWidth="10" defaultColWidth="9.140625" defaultRowHeight="13.5"/>
  <cols>
    <col min="1" max="1" width="14.5703125" style="2" customWidth="1"/>
    <col min="2" max="2" width="18.7109375" style="2" customWidth="1"/>
    <col min="3" max="7" width="18.85546875" style="2" bestFit="1" customWidth="1"/>
    <col min="8" max="8" width="16.7109375" style="2" bestFit="1" customWidth="1"/>
    <col min="9" max="9" width="3.42578125" style="10" bestFit="1" customWidth="1"/>
    <col min="10" max="10" width="51.28515625" style="1230" customWidth="1"/>
    <col min="11" max="12" width="15" style="2" bestFit="1" customWidth="1"/>
    <col min="13" max="13" width="13.7109375" style="2" bestFit="1" customWidth="1"/>
    <col min="14" max="16384" width="9.140625" style="2"/>
  </cols>
  <sheetData>
    <row r="1" spans="1:10" ht="19.5" customHeight="1">
      <c r="A1" s="1301" t="s">
        <v>304</v>
      </c>
      <c r="B1" s="1302"/>
      <c r="C1" s="1302"/>
      <c r="D1" s="1302"/>
      <c r="E1" s="1302"/>
      <c r="F1" s="1302"/>
      <c r="G1" s="1302"/>
      <c r="H1" s="1302"/>
      <c r="I1" s="1302"/>
      <c r="J1" s="1303"/>
    </row>
    <row r="2" spans="1:10" ht="16.5" customHeight="1">
      <c r="A2" s="1304" t="s">
        <v>428</v>
      </c>
      <c r="B2" s="1305"/>
      <c r="C2" s="1305"/>
      <c r="D2" s="1305"/>
      <c r="E2" s="1305"/>
      <c r="F2" s="1305"/>
      <c r="G2" s="1305"/>
      <c r="H2" s="1305"/>
      <c r="I2" s="1305"/>
      <c r="J2" s="1306"/>
    </row>
    <row r="3" spans="1:10" ht="25.15" customHeight="1">
      <c r="A3" s="1310" t="s">
        <v>305</v>
      </c>
      <c r="B3" s="1307" t="s">
        <v>306</v>
      </c>
      <c r="C3" s="1308"/>
      <c r="D3" s="1308"/>
      <c r="E3" s="1308"/>
      <c r="F3" s="1308"/>
      <c r="G3" s="1309"/>
      <c r="H3" s="64" t="s">
        <v>308</v>
      </c>
      <c r="I3" s="1313" t="s">
        <v>309</v>
      </c>
      <c r="J3" s="1314"/>
    </row>
    <row r="4" spans="1:10" ht="15" customHeight="1">
      <c r="A4" s="1311"/>
      <c r="B4" s="65" t="s">
        <v>81</v>
      </c>
      <c r="C4" s="65" t="s">
        <v>83</v>
      </c>
      <c r="D4" s="65" t="s">
        <v>307</v>
      </c>
      <c r="E4" s="65" t="s">
        <v>84</v>
      </c>
      <c r="F4" s="65" t="s">
        <v>258</v>
      </c>
      <c r="G4" s="65" t="s">
        <v>85</v>
      </c>
      <c r="H4" s="66" t="s">
        <v>40</v>
      </c>
      <c r="I4" s="67" t="s">
        <v>9</v>
      </c>
      <c r="J4" s="1228" t="s">
        <v>186</v>
      </c>
    </row>
    <row r="5" spans="1:10" ht="15" customHeight="1">
      <c r="A5" s="1312"/>
      <c r="B5" s="68" t="s">
        <v>26</v>
      </c>
      <c r="C5" s="68" t="s">
        <v>27</v>
      </c>
      <c r="D5" s="68" t="s">
        <v>28</v>
      </c>
      <c r="E5" s="68" t="s">
        <v>29</v>
      </c>
      <c r="F5" s="68" t="s">
        <v>30</v>
      </c>
      <c r="G5" s="68" t="s">
        <v>31</v>
      </c>
      <c r="H5" s="69" t="s">
        <v>39</v>
      </c>
      <c r="I5" s="70" t="s">
        <v>10</v>
      </c>
      <c r="J5" s="1226" t="s">
        <v>396</v>
      </c>
    </row>
    <row r="6" spans="1:10" s="589" customFormat="1" ht="30.75" customHeight="1">
      <c r="A6" s="597" t="s">
        <v>89</v>
      </c>
      <c r="B6" s="1231">
        <v>1501411359</v>
      </c>
      <c r="C6" s="1231">
        <v>1564703052.1900001</v>
      </c>
      <c r="D6" s="1231">
        <v>1539126773.0300002</v>
      </c>
      <c r="E6" s="1231">
        <v>1519058898.0900002</v>
      </c>
      <c r="F6" s="1231">
        <v>1519058898.0900002</v>
      </c>
      <c r="G6" s="1231">
        <v>1443861952.9000003</v>
      </c>
      <c r="H6" s="598"/>
      <c r="I6" s="1232"/>
      <c r="J6" s="599"/>
    </row>
    <row r="7" spans="1:10" s="589" customFormat="1" ht="108">
      <c r="A7" s="588">
        <v>1000</v>
      </c>
      <c r="B7" s="1233">
        <v>629955722</v>
      </c>
      <c r="C7" s="1233">
        <v>613051142.01000011</v>
      </c>
      <c r="D7" s="1233">
        <v>615135563.81000006</v>
      </c>
      <c r="E7" s="1233">
        <v>613051142.01000011</v>
      </c>
      <c r="F7" s="1233">
        <v>613051142.01000011</v>
      </c>
      <c r="G7" s="1233">
        <v>561590178.59000015</v>
      </c>
      <c r="H7" s="1234">
        <f>F7-B7</f>
        <v>-16904579.98999989</v>
      </c>
      <c r="I7" s="1235" t="s">
        <v>7</v>
      </c>
      <c r="J7" s="1227" t="s">
        <v>1559</v>
      </c>
    </row>
    <row r="8" spans="1:10" s="589" customFormat="1" ht="24">
      <c r="A8" s="588"/>
      <c r="B8" s="1236"/>
      <c r="C8" s="1236"/>
      <c r="D8" s="1236"/>
      <c r="E8" s="1236"/>
      <c r="F8" s="1236"/>
      <c r="G8" s="1236"/>
      <c r="H8" s="1234"/>
      <c r="I8" s="1235" t="s">
        <v>8</v>
      </c>
      <c r="J8" s="1227" t="s">
        <v>1560</v>
      </c>
    </row>
    <row r="9" spans="1:10" s="589" customFormat="1" ht="168">
      <c r="A9" s="588">
        <v>2000</v>
      </c>
      <c r="B9" s="1233">
        <v>89915096</v>
      </c>
      <c r="C9" s="1233">
        <v>80578301.519999996</v>
      </c>
      <c r="D9" s="1233">
        <v>80642194.609999999</v>
      </c>
      <c r="E9" s="1233">
        <v>80578301.519999996</v>
      </c>
      <c r="F9" s="1233">
        <v>80578301.519999996</v>
      </c>
      <c r="G9" s="1233">
        <v>77225335.190000027</v>
      </c>
      <c r="H9" s="1234">
        <f>F9-B9</f>
        <v>-9336794.4800000042</v>
      </c>
      <c r="I9" s="1235"/>
      <c r="J9" s="1227" t="s">
        <v>1561</v>
      </c>
    </row>
    <row r="10" spans="1:10" s="589" customFormat="1" ht="24">
      <c r="A10" s="588"/>
      <c r="B10" s="1236"/>
      <c r="C10" s="1236"/>
      <c r="D10" s="1236"/>
      <c r="E10" s="1236"/>
      <c r="F10" s="1236"/>
      <c r="G10" s="1236"/>
      <c r="H10" s="1237"/>
      <c r="I10" s="1235"/>
      <c r="J10" s="1227" t="s">
        <v>1560</v>
      </c>
    </row>
    <row r="11" spans="1:10" s="589" customFormat="1" ht="216">
      <c r="A11" s="590">
        <v>3000</v>
      </c>
      <c r="B11" s="1244">
        <v>490242622</v>
      </c>
      <c r="C11" s="1244">
        <v>557976197.44999993</v>
      </c>
      <c r="D11" s="1244">
        <v>527989627.50999993</v>
      </c>
      <c r="E11" s="1244">
        <v>512347854.12999994</v>
      </c>
      <c r="F11" s="1244">
        <v>512347854.12999994</v>
      </c>
      <c r="G11" s="1244">
        <v>494021207.4799999</v>
      </c>
      <c r="H11" s="1245">
        <f>F11-B11</f>
        <v>22105232.129999936</v>
      </c>
      <c r="I11" s="1242"/>
      <c r="J11" s="1246" t="s">
        <v>1562</v>
      </c>
    </row>
    <row r="12" spans="1:10" s="589" customFormat="1" ht="120" customHeight="1">
      <c r="A12" s="588"/>
      <c r="B12" s="1236"/>
      <c r="C12" s="1236"/>
      <c r="D12" s="1236"/>
      <c r="E12" s="1236"/>
      <c r="F12" s="1236"/>
      <c r="G12" s="1236"/>
      <c r="H12" s="1234">
        <f>E11-C11</f>
        <v>-45628343.319999993</v>
      </c>
      <c r="I12" s="1235"/>
      <c r="J12" s="1227" t="s">
        <v>1563</v>
      </c>
    </row>
    <row r="13" spans="1:10" s="589" customFormat="1" ht="264">
      <c r="A13" s="588">
        <v>4000</v>
      </c>
      <c r="B13" s="1233">
        <v>291297919</v>
      </c>
      <c r="C13" s="1233">
        <v>313097411.21000004</v>
      </c>
      <c r="D13" s="1233">
        <v>315359387.10000008</v>
      </c>
      <c r="E13" s="1233">
        <v>313081600.43000007</v>
      </c>
      <c r="F13" s="1233">
        <v>313081600.43000007</v>
      </c>
      <c r="G13" s="1233">
        <v>311025231.6400001</v>
      </c>
      <c r="H13" s="1234">
        <f>F13-B13</f>
        <v>21783681.430000067</v>
      </c>
      <c r="I13" s="1235"/>
      <c r="J13" s="1227" t="s">
        <v>1564</v>
      </c>
    </row>
    <row r="14" spans="1:10" s="589" customFormat="1" ht="60">
      <c r="A14" s="588"/>
      <c r="B14" s="1247"/>
      <c r="C14" s="1247"/>
      <c r="D14" s="1247"/>
      <c r="E14" s="1247"/>
      <c r="F14" s="1247"/>
      <c r="G14" s="1247"/>
      <c r="H14" s="1248">
        <f>E13-C13</f>
        <v>-15810.77999997139</v>
      </c>
      <c r="I14" s="1235"/>
      <c r="J14" s="1227" t="s">
        <v>1565</v>
      </c>
    </row>
    <row r="15" spans="1:10" s="589" customFormat="1">
      <c r="A15" s="590"/>
      <c r="B15" s="1249">
        <v>941241851</v>
      </c>
      <c r="C15" s="1249">
        <v>886623401.25000024</v>
      </c>
      <c r="D15" s="1249">
        <v>851706816.2900002</v>
      </c>
      <c r="E15" s="1249">
        <v>822394699.93000007</v>
      </c>
      <c r="F15" s="1249">
        <v>822394699.93000007</v>
      </c>
      <c r="G15" s="1249">
        <v>820595498.54000008</v>
      </c>
      <c r="H15" s="1250"/>
      <c r="I15" s="1242"/>
      <c r="J15" s="1246"/>
    </row>
    <row r="16" spans="1:10" s="589" customFormat="1" ht="173.25" customHeight="1">
      <c r="A16" s="588" t="s">
        <v>90</v>
      </c>
      <c r="B16" s="1239">
        <v>359548807</v>
      </c>
      <c r="C16" s="1239">
        <v>338662465.81000012</v>
      </c>
      <c r="D16" s="1239">
        <v>342178631.57000017</v>
      </c>
      <c r="E16" s="1239">
        <v>338662465.81000012</v>
      </c>
      <c r="F16" s="1239">
        <v>338662465.81000012</v>
      </c>
      <c r="G16" s="1239">
        <v>338662465.81000012</v>
      </c>
      <c r="H16" s="1238"/>
      <c r="I16" s="1235"/>
      <c r="J16" s="1227" t="s">
        <v>1566</v>
      </c>
    </row>
    <row r="17" spans="1:10" s="589" customFormat="1" ht="30" customHeight="1">
      <c r="B17" s="1233"/>
      <c r="C17" s="1233"/>
      <c r="D17" s="1233"/>
      <c r="E17" s="1233"/>
      <c r="F17" s="1233"/>
      <c r="G17" s="1233"/>
      <c r="H17" s="1234">
        <f>F17-B17</f>
        <v>0</v>
      </c>
      <c r="I17" s="1235" t="s">
        <v>7</v>
      </c>
      <c r="J17" s="1227" t="s">
        <v>1560</v>
      </c>
    </row>
    <row r="18" spans="1:10" s="589" customFormat="1" ht="198.75" customHeight="1">
      <c r="A18" s="588">
        <v>1000</v>
      </c>
      <c r="B18" s="1233">
        <v>93911027</v>
      </c>
      <c r="C18" s="1233">
        <v>86240653.910000011</v>
      </c>
      <c r="D18" s="1233">
        <v>86435564.990000039</v>
      </c>
      <c r="E18" s="1233">
        <v>86240653.910000011</v>
      </c>
      <c r="F18" s="1233">
        <v>86240653.910000011</v>
      </c>
      <c r="G18" s="1233">
        <v>86240653.910000011</v>
      </c>
      <c r="H18" s="1234">
        <f>E17-C17</f>
        <v>0</v>
      </c>
      <c r="I18" s="1235" t="s">
        <v>8</v>
      </c>
      <c r="J18" s="1227" t="s">
        <v>1567</v>
      </c>
    </row>
    <row r="19" spans="1:10" s="589" customFormat="1" ht="24">
      <c r="B19" s="1233"/>
      <c r="C19" s="1233"/>
      <c r="D19" s="1233"/>
      <c r="E19" s="1233"/>
      <c r="F19" s="1233"/>
      <c r="G19" s="1233"/>
      <c r="H19" s="1234">
        <f>F19-B19</f>
        <v>0</v>
      </c>
      <c r="I19" s="1235"/>
      <c r="J19" s="1227" t="s">
        <v>1560</v>
      </c>
    </row>
    <row r="20" spans="1:10" s="589" customFormat="1" ht="48">
      <c r="A20" s="588">
        <v>2000</v>
      </c>
      <c r="B20" s="1233">
        <v>40125612</v>
      </c>
      <c r="C20" s="1233">
        <v>34419316.479999997</v>
      </c>
      <c r="D20" s="1233">
        <v>36763549.289999999</v>
      </c>
      <c r="E20" s="1233">
        <v>34394005.229999997</v>
      </c>
      <c r="F20" s="1233">
        <v>34394005.229999997</v>
      </c>
      <c r="G20" s="1233">
        <v>34394005.229999997</v>
      </c>
      <c r="H20" s="1234">
        <f>E19-C19</f>
        <v>0</v>
      </c>
      <c r="I20" s="1235"/>
      <c r="J20" s="1227" t="s">
        <v>1568</v>
      </c>
    </row>
    <row r="21" spans="1:10" s="589" customFormat="1" ht="69.75" customHeight="1">
      <c r="B21" s="1233"/>
      <c r="C21" s="1233"/>
      <c r="D21" s="1233"/>
      <c r="E21" s="1233"/>
      <c r="F21" s="1233"/>
      <c r="G21" s="1233"/>
      <c r="H21" s="1234">
        <f>F21-B21</f>
        <v>0</v>
      </c>
      <c r="I21" s="1235"/>
      <c r="J21" s="1227" t="s">
        <v>1569</v>
      </c>
    </row>
    <row r="22" spans="1:10" s="589" customFormat="1" ht="48">
      <c r="A22" s="588">
        <v>3000</v>
      </c>
      <c r="B22" s="1244">
        <v>20000000</v>
      </c>
      <c r="C22" s="1244">
        <v>15172607.989999998</v>
      </c>
      <c r="D22" s="1244">
        <v>15983534.32</v>
      </c>
      <c r="E22" s="1244">
        <v>15172607.989999998</v>
      </c>
      <c r="F22" s="1244">
        <v>15172607.989999998</v>
      </c>
      <c r="G22" s="1244">
        <v>15132007.989999998</v>
      </c>
      <c r="H22" s="1245">
        <f>E21-C21</f>
        <v>0</v>
      </c>
      <c r="I22" s="1242"/>
      <c r="J22" s="1246" t="s">
        <v>1569</v>
      </c>
    </row>
    <row r="23" spans="1:10" s="589" customFormat="1" ht="24">
      <c r="B23" s="1233"/>
      <c r="C23" s="1233"/>
      <c r="D23" s="1233"/>
      <c r="E23" s="1233"/>
      <c r="F23" s="1233"/>
      <c r="G23" s="1233"/>
      <c r="H23" s="1234">
        <f>F23-B23</f>
        <v>0</v>
      </c>
      <c r="I23" s="1235"/>
      <c r="J23" s="1227" t="s">
        <v>1560</v>
      </c>
    </row>
    <row r="24" spans="1:10" s="589" customFormat="1" ht="48">
      <c r="A24" s="588">
        <v>5000</v>
      </c>
      <c r="B24" s="1233">
        <v>427656405</v>
      </c>
      <c r="C24" s="1233">
        <v>412128357.06</v>
      </c>
      <c r="D24" s="1233">
        <v>370345536.12</v>
      </c>
      <c r="E24" s="1233">
        <v>347924966.98999989</v>
      </c>
      <c r="F24" s="1233">
        <v>347924966.98999989</v>
      </c>
      <c r="G24" s="1233">
        <v>346166365.5999999</v>
      </c>
      <c r="H24" s="1234">
        <f>E23-C23</f>
        <v>0</v>
      </c>
      <c r="I24" s="1235"/>
      <c r="J24" s="1227" t="s">
        <v>1570</v>
      </c>
    </row>
    <row r="25" spans="1:10" s="589" customFormat="1" ht="72">
      <c r="B25" s="1233"/>
      <c r="C25" s="1233"/>
      <c r="D25" s="1233"/>
      <c r="E25" s="1233"/>
      <c r="F25" s="1233"/>
      <c r="G25" s="1233"/>
      <c r="H25" s="1234">
        <f>F25-B25</f>
        <v>0</v>
      </c>
      <c r="I25" s="1235"/>
      <c r="J25" s="1227" t="s">
        <v>1571</v>
      </c>
    </row>
    <row r="26" spans="1:10" s="589" customFormat="1" ht="27" customHeight="1">
      <c r="A26" s="588">
        <v>6000</v>
      </c>
      <c r="B26" s="1233">
        <v>2442653210</v>
      </c>
      <c r="C26" s="1233">
        <v>2451326453.4400005</v>
      </c>
      <c r="D26" s="1233">
        <v>2390833589.3200006</v>
      </c>
      <c r="E26" s="1233">
        <v>2341453598.0200005</v>
      </c>
      <c r="F26" s="1233">
        <v>2341453598.0200005</v>
      </c>
      <c r="G26" s="1233">
        <v>2264457451.4400005</v>
      </c>
      <c r="H26" s="1234">
        <f>E25-C25</f>
        <v>0</v>
      </c>
      <c r="I26" s="1235"/>
      <c r="J26" s="1225"/>
    </row>
    <row r="27" spans="1:10" s="589" customFormat="1" ht="30.75" customHeight="1">
      <c r="A27" s="590" t="s">
        <v>319</v>
      </c>
      <c r="B27" s="1240">
        <f t="shared" ref="B27:G27" si="0">SUM(B6+B16)</f>
        <v>1860960166</v>
      </c>
      <c r="C27" s="1240">
        <f t="shared" si="0"/>
        <v>1903365518.0000002</v>
      </c>
      <c r="D27" s="1240">
        <f t="shared" si="0"/>
        <v>1881305404.6000004</v>
      </c>
      <c r="E27" s="1240">
        <f t="shared" si="0"/>
        <v>1857721363.9000003</v>
      </c>
      <c r="F27" s="1240">
        <f t="shared" si="0"/>
        <v>1857721363.9000003</v>
      </c>
      <c r="G27" s="1240">
        <f t="shared" si="0"/>
        <v>1782524418.7100005</v>
      </c>
      <c r="H27" s="1241"/>
      <c r="I27" s="1242"/>
      <c r="J27" s="1243"/>
    </row>
    <row r="28" spans="1:10" s="283" customFormat="1" ht="8.25" customHeight="1">
      <c r="A28" s="591"/>
      <c r="B28" s="592"/>
      <c r="C28" s="592"/>
      <c r="D28" s="592"/>
      <c r="E28" s="592"/>
      <c r="F28" s="592"/>
      <c r="G28" s="592"/>
      <c r="H28" s="593"/>
      <c r="I28" s="594"/>
      <c r="J28" s="1229"/>
    </row>
    <row r="29" spans="1:10">
      <c r="A29" s="12"/>
      <c r="B29" s="13"/>
      <c r="C29" s="13"/>
      <c r="D29" s="13"/>
      <c r="E29" s="13"/>
      <c r="F29" s="13"/>
    </row>
    <row r="30" spans="1:10" ht="50.1" customHeight="1">
      <c r="A30" s="56" t="s">
        <v>22</v>
      </c>
      <c r="B30" s="57"/>
      <c r="C30" s="57"/>
      <c r="D30" s="57"/>
      <c r="E30" s="61"/>
      <c r="F30" s="1315" t="s">
        <v>23</v>
      </c>
      <c r="G30" s="1315"/>
      <c r="H30" s="1315"/>
    </row>
    <row r="31" spans="1:10" ht="50.1" customHeight="1">
      <c r="A31" s="58"/>
      <c r="B31" s="1299" t="s">
        <v>1246</v>
      </c>
      <c r="C31" s="1299"/>
      <c r="D31" s="1299"/>
      <c r="E31" s="582"/>
      <c r="F31" s="1300" t="s">
        <v>1214</v>
      </c>
      <c r="G31" s="1300"/>
      <c r="H31" s="1300"/>
      <c r="I31" s="1300"/>
    </row>
  </sheetData>
  <mergeCells count="8">
    <mergeCell ref="B31:D31"/>
    <mergeCell ref="F31:I31"/>
    <mergeCell ref="A1:J1"/>
    <mergeCell ref="A2:J2"/>
    <mergeCell ref="B3:G3"/>
    <mergeCell ref="A3:A5"/>
    <mergeCell ref="I3:J3"/>
    <mergeCell ref="F30:H30"/>
  </mergeCells>
  <phoneticPr fontId="0" type="noConversion"/>
  <printOptions horizontalCentered="1"/>
  <pageMargins left="0.23622047244094491" right="0.23622047244094491" top="1.3385826771653544" bottom="0.74803149606299213" header="0.31496062992125984" footer="0.31496062992125984"/>
  <pageSetup scale="68" fitToHeight="0" orientation="landscape" r:id="rId1"/>
  <headerFooter scaleWithDoc="0" alignWithMargins="0">
    <oddHeader>&amp;C&amp;G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E11"/>
  <sheetViews>
    <sheetView showGridLines="0" view="pageBreakPreview" zoomScale="60" zoomScaleNormal="100" workbookViewId="0">
      <selection activeCell="A6" sqref="A6"/>
    </sheetView>
  </sheetViews>
  <sheetFormatPr baseColWidth="10" defaultColWidth="12.5703125" defaultRowHeight="13.5"/>
  <cols>
    <col min="1" max="1" width="46.7109375" style="40" customWidth="1"/>
    <col min="2" max="4" width="15.85546875" style="3" customWidth="1"/>
    <col min="5" max="5" width="70" style="3" customWidth="1"/>
    <col min="6" max="16384" width="12.5703125" style="3"/>
  </cols>
  <sheetData>
    <row r="1" spans="1:5" ht="35.1" customHeight="1">
      <c r="A1" s="1556" t="s">
        <v>403</v>
      </c>
      <c r="B1" s="1557"/>
      <c r="C1" s="1557"/>
      <c r="D1" s="1557"/>
      <c r="E1" s="1558"/>
    </row>
    <row r="2" spans="1:5" ht="20.100000000000001" customHeight="1">
      <c r="A2" s="94" t="s">
        <v>428</v>
      </c>
      <c r="B2" s="95"/>
      <c r="C2" s="95"/>
      <c r="D2" s="95"/>
      <c r="E2" s="96"/>
    </row>
    <row r="3" spans="1:5" ht="20.25" customHeight="1">
      <c r="A3" s="1559" t="s">
        <v>350</v>
      </c>
      <c r="B3" s="1561" t="s">
        <v>351</v>
      </c>
      <c r="C3" s="1562"/>
      <c r="D3" s="1562"/>
      <c r="E3" s="1559" t="s">
        <v>353</v>
      </c>
    </row>
    <row r="4" spans="1:5" s="36" customFormat="1" ht="43.5" customHeight="1">
      <c r="A4" s="1560"/>
      <c r="B4" s="178" t="s">
        <v>352</v>
      </c>
      <c r="C4" s="178" t="s">
        <v>83</v>
      </c>
      <c r="D4" s="178" t="s">
        <v>258</v>
      </c>
      <c r="E4" s="1560"/>
    </row>
    <row r="5" spans="1:5" ht="60" customHeight="1">
      <c r="A5" s="692" t="s">
        <v>970</v>
      </c>
      <c r="B5" s="1095">
        <v>109000000</v>
      </c>
      <c r="C5" s="1095">
        <v>104251400.58</v>
      </c>
      <c r="D5" s="1095">
        <v>104251400.58</v>
      </c>
      <c r="E5" s="693" t="s">
        <v>971</v>
      </c>
    </row>
    <row r="6" spans="1:5" ht="189.75" customHeight="1">
      <c r="A6" s="692" t="s">
        <v>1257</v>
      </c>
      <c r="B6" s="1095">
        <v>31000000</v>
      </c>
      <c r="C6" s="1095">
        <v>29844199.309999999</v>
      </c>
      <c r="D6" s="1095">
        <v>29844199.310000002</v>
      </c>
      <c r="E6" s="693" t="s">
        <v>1555</v>
      </c>
    </row>
    <row r="7" spans="1:5" ht="24.75" customHeight="1">
      <c r="A7" s="101" t="s">
        <v>969</v>
      </c>
      <c r="B7" s="691">
        <v>140000000</v>
      </c>
      <c r="C7" s="691">
        <v>134095599.89</v>
      </c>
      <c r="D7" s="691">
        <v>134095599.89</v>
      </c>
      <c r="E7" s="37"/>
    </row>
    <row r="8" spans="1:5" ht="12" hidden="1" customHeight="1">
      <c r="A8" s="38"/>
      <c r="D8" s="39"/>
    </row>
    <row r="9" spans="1:5" hidden="1"/>
    <row r="10" spans="1:5" s="34" customFormat="1" ht="70.5" customHeight="1">
      <c r="A10" s="1547" t="s">
        <v>25</v>
      </c>
      <c r="B10" s="1547"/>
      <c r="C10" s="1547"/>
      <c r="D10" s="56" t="s">
        <v>23</v>
      </c>
      <c r="E10" s="57"/>
    </row>
    <row r="11" spans="1:5" s="583" customFormat="1" ht="50.1" customHeight="1">
      <c r="A11" s="1300" t="s">
        <v>1246</v>
      </c>
      <c r="B11" s="1300"/>
      <c r="C11" s="1300"/>
      <c r="D11" s="1300" t="s">
        <v>1216</v>
      </c>
      <c r="E11" s="1356"/>
    </row>
  </sheetData>
  <mergeCells count="7">
    <mergeCell ref="A1:E1"/>
    <mergeCell ref="A3:A4"/>
    <mergeCell ref="B3:D3"/>
    <mergeCell ref="E3:E4"/>
    <mergeCell ref="D11:E11"/>
    <mergeCell ref="A10:C10"/>
    <mergeCell ref="A11:C11"/>
  </mergeCells>
  <dataValidations disablePrompts="1" count="1">
    <dataValidation allowBlank="1" sqref="A2"/>
  </dataValidations>
  <printOptions horizontalCentered="1"/>
  <pageMargins left="0.23622047244094491" right="0.23622047244094491" top="1.3385826771653544" bottom="0.74803149606299213" header="0.31496062992125984" footer="0.31496062992125984"/>
  <pageSetup scale="83" fitToHeight="0" orientation="landscape" r:id="rId1"/>
  <headerFooter scaleWithDoc="0" alignWithMargins="0">
    <oddHeader>&amp;C&amp;G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H185"/>
  <sheetViews>
    <sheetView showGridLines="0" view="pageBreakPreview" zoomScale="90" zoomScaleNormal="40" zoomScaleSheetLayoutView="90" workbookViewId="0">
      <selection sqref="A1:H1"/>
    </sheetView>
  </sheetViews>
  <sheetFormatPr baseColWidth="10" defaultColWidth="9.140625" defaultRowHeight="13.5"/>
  <cols>
    <col min="1" max="1" width="34.7109375" style="104" customWidth="1"/>
    <col min="2" max="2" width="31.140625" style="104" customWidth="1"/>
    <col min="3" max="3" width="38" style="104" customWidth="1"/>
    <col min="4" max="4" width="12.5703125" style="104" bestFit="1" customWidth="1"/>
    <col min="5" max="7" width="15.7109375" style="104" customWidth="1"/>
    <col min="8" max="8" width="9" style="104" customWidth="1"/>
    <col min="9" max="256" width="9.140625" style="104"/>
    <col min="257" max="257" width="34.7109375" style="104" customWidth="1"/>
    <col min="258" max="258" width="31.140625" style="104" customWidth="1"/>
    <col min="259" max="259" width="38" style="104" customWidth="1"/>
    <col min="260" max="260" width="12.5703125" style="104" bestFit="1" customWidth="1"/>
    <col min="261" max="263" width="15.7109375" style="104" customWidth="1"/>
    <col min="264" max="264" width="9" style="104" customWidth="1"/>
    <col min="265" max="512" width="9.140625" style="104"/>
    <col min="513" max="513" width="34.7109375" style="104" customWidth="1"/>
    <col min="514" max="514" width="31.140625" style="104" customWidth="1"/>
    <col min="515" max="515" width="38" style="104" customWidth="1"/>
    <col min="516" max="516" width="12.5703125" style="104" bestFit="1" customWidth="1"/>
    <col min="517" max="519" width="15.7109375" style="104" customWidth="1"/>
    <col min="520" max="520" width="9" style="104" customWidth="1"/>
    <col min="521" max="768" width="9.140625" style="104"/>
    <col min="769" max="769" width="34.7109375" style="104" customWidth="1"/>
    <col min="770" max="770" width="31.140625" style="104" customWidth="1"/>
    <col min="771" max="771" width="38" style="104" customWidth="1"/>
    <col min="772" max="772" width="12.5703125" style="104" bestFit="1" customWidth="1"/>
    <col min="773" max="775" width="15.7109375" style="104" customWidth="1"/>
    <col min="776" max="776" width="9" style="104" customWidth="1"/>
    <col min="777" max="1024" width="9.140625" style="104"/>
    <col min="1025" max="1025" width="34.7109375" style="104" customWidth="1"/>
    <col min="1026" max="1026" width="31.140625" style="104" customWidth="1"/>
    <col min="1027" max="1027" width="38" style="104" customWidth="1"/>
    <col min="1028" max="1028" width="12.5703125" style="104" bestFit="1" customWidth="1"/>
    <col min="1029" max="1031" width="15.7109375" style="104" customWidth="1"/>
    <col min="1032" max="1032" width="9" style="104" customWidth="1"/>
    <col min="1033" max="1280" width="9.140625" style="104"/>
    <col min="1281" max="1281" width="34.7109375" style="104" customWidth="1"/>
    <col min="1282" max="1282" width="31.140625" style="104" customWidth="1"/>
    <col min="1283" max="1283" width="38" style="104" customWidth="1"/>
    <col min="1284" max="1284" width="12.5703125" style="104" bestFit="1" customWidth="1"/>
    <col min="1285" max="1287" width="15.7109375" style="104" customWidth="1"/>
    <col min="1288" max="1288" width="9" style="104" customWidth="1"/>
    <col min="1289" max="1536" width="9.140625" style="104"/>
    <col min="1537" max="1537" width="34.7109375" style="104" customWidth="1"/>
    <col min="1538" max="1538" width="31.140625" style="104" customWidth="1"/>
    <col min="1539" max="1539" width="38" style="104" customWidth="1"/>
    <col min="1540" max="1540" width="12.5703125" style="104" bestFit="1" customWidth="1"/>
    <col min="1541" max="1543" width="15.7109375" style="104" customWidth="1"/>
    <col min="1544" max="1544" width="9" style="104" customWidth="1"/>
    <col min="1545" max="1792" width="9.140625" style="104"/>
    <col min="1793" max="1793" width="34.7109375" style="104" customWidth="1"/>
    <col min="1794" max="1794" width="31.140625" style="104" customWidth="1"/>
    <col min="1795" max="1795" width="38" style="104" customWidth="1"/>
    <col min="1796" max="1796" width="12.5703125" style="104" bestFit="1" customWidth="1"/>
    <col min="1797" max="1799" width="15.7109375" style="104" customWidth="1"/>
    <col min="1800" max="1800" width="9" style="104" customWidth="1"/>
    <col min="1801" max="2048" width="9.140625" style="104"/>
    <col min="2049" max="2049" width="34.7109375" style="104" customWidth="1"/>
    <col min="2050" max="2050" width="31.140625" style="104" customWidth="1"/>
    <col min="2051" max="2051" width="38" style="104" customWidth="1"/>
    <col min="2052" max="2052" width="12.5703125" style="104" bestFit="1" customWidth="1"/>
    <col min="2053" max="2055" width="15.7109375" style="104" customWidth="1"/>
    <col min="2056" max="2056" width="9" style="104" customWidth="1"/>
    <col min="2057" max="2304" width="9.140625" style="104"/>
    <col min="2305" max="2305" width="34.7109375" style="104" customWidth="1"/>
    <col min="2306" max="2306" width="31.140625" style="104" customWidth="1"/>
    <col min="2307" max="2307" width="38" style="104" customWidth="1"/>
    <col min="2308" max="2308" width="12.5703125" style="104" bestFit="1" customWidth="1"/>
    <col min="2309" max="2311" width="15.7109375" style="104" customWidth="1"/>
    <col min="2312" max="2312" width="9" style="104" customWidth="1"/>
    <col min="2313" max="2560" width="9.140625" style="104"/>
    <col min="2561" max="2561" width="34.7109375" style="104" customWidth="1"/>
    <col min="2562" max="2562" width="31.140625" style="104" customWidth="1"/>
    <col min="2563" max="2563" width="38" style="104" customWidth="1"/>
    <col min="2564" max="2564" width="12.5703125" style="104" bestFit="1" customWidth="1"/>
    <col min="2565" max="2567" width="15.7109375" style="104" customWidth="1"/>
    <col min="2568" max="2568" width="9" style="104" customWidth="1"/>
    <col min="2569" max="2816" width="9.140625" style="104"/>
    <col min="2817" max="2817" width="34.7109375" style="104" customWidth="1"/>
    <col min="2818" max="2818" width="31.140625" style="104" customWidth="1"/>
    <col min="2819" max="2819" width="38" style="104" customWidth="1"/>
    <col min="2820" max="2820" width="12.5703125" style="104" bestFit="1" customWidth="1"/>
    <col min="2821" max="2823" width="15.7109375" style="104" customWidth="1"/>
    <col min="2824" max="2824" width="9" style="104" customWidth="1"/>
    <col min="2825" max="3072" width="9.140625" style="104"/>
    <col min="3073" max="3073" width="34.7109375" style="104" customWidth="1"/>
    <col min="3074" max="3074" width="31.140625" style="104" customWidth="1"/>
    <col min="3075" max="3075" width="38" style="104" customWidth="1"/>
    <col min="3076" max="3076" width="12.5703125" style="104" bestFit="1" customWidth="1"/>
    <col min="3077" max="3079" width="15.7109375" style="104" customWidth="1"/>
    <col min="3080" max="3080" width="9" style="104" customWidth="1"/>
    <col min="3081" max="3328" width="9.140625" style="104"/>
    <col min="3329" max="3329" width="34.7109375" style="104" customWidth="1"/>
    <col min="3330" max="3330" width="31.140625" style="104" customWidth="1"/>
    <col min="3331" max="3331" width="38" style="104" customWidth="1"/>
    <col min="3332" max="3332" width="12.5703125" style="104" bestFit="1" customWidth="1"/>
    <col min="3333" max="3335" width="15.7109375" style="104" customWidth="1"/>
    <col min="3336" max="3336" width="9" style="104" customWidth="1"/>
    <col min="3337" max="3584" width="9.140625" style="104"/>
    <col min="3585" max="3585" width="34.7109375" style="104" customWidth="1"/>
    <col min="3586" max="3586" width="31.140625" style="104" customWidth="1"/>
    <col min="3587" max="3587" width="38" style="104" customWidth="1"/>
    <col min="3588" max="3588" width="12.5703125" style="104" bestFit="1" customWidth="1"/>
    <col min="3589" max="3591" width="15.7109375" style="104" customWidth="1"/>
    <col min="3592" max="3592" width="9" style="104" customWidth="1"/>
    <col min="3593" max="3840" width="9.140625" style="104"/>
    <col min="3841" max="3841" width="34.7109375" style="104" customWidth="1"/>
    <col min="3842" max="3842" width="31.140625" style="104" customWidth="1"/>
    <col min="3843" max="3843" width="38" style="104" customWidth="1"/>
    <col min="3844" max="3844" width="12.5703125" style="104" bestFit="1" customWidth="1"/>
    <col min="3845" max="3847" width="15.7109375" style="104" customWidth="1"/>
    <col min="3848" max="3848" width="9" style="104" customWidth="1"/>
    <col min="3849" max="4096" width="9.140625" style="104"/>
    <col min="4097" max="4097" width="34.7109375" style="104" customWidth="1"/>
    <col min="4098" max="4098" width="31.140625" style="104" customWidth="1"/>
    <col min="4099" max="4099" width="38" style="104" customWidth="1"/>
    <col min="4100" max="4100" width="12.5703125" style="104" bestFit="1" customWidth="1"/>
    <col min="4101" max="4103" width="15.7109375" style="104" customWidth="1"/>
    <col min="4104" max="4104" width="9" style="104" customWidth="1"/>
    <col min="4105" max="4352" width="9.140625" style="104"/>
    <col min="4353" max="4353" width="34.7109375" style="104" customWidth="1"/>
    <col min="4354" max="4354" width="31.140625" style="104" customWidth="1"/>
    <col min="4355" max="4355" width="38" style="104" customWidth="1"/>
    <col min="4356" max="4356" width="12.5703125" style="104" bestFit="1" customWidth="1"/>
    <col min="4357" max="4359" width="15.7109375" style="104" customWidth="1"/>
    <col min="4360" max="4360" width="9" style="104" customWidth="1"/>
    <col min="4361" max="4608" width="9.140625" style="104"/>
    <col min="4609" max="4609" width="34.7109375" style="104" customWidth="1"/>
    <col min="4610" max="4610" width="31.140625" style="104" customWidth="1"/>
    <col min="4611" max="4611" width="38" style="104" customWidth="1"/>
    <col min="4612" max="4612" width="12.5703125" style="104" bestFit="1" customWidth="1"/>
    <col min="4613" max="4615" width="15.7109375" style="104" customWidth="1"/>
    <col min="4616" max="4616" width="9" style="104" customWidth="1"/>
    <col min="4617" max="4864" width="9.140625" style="104"/>
    <col min="4865" max="4865" width="34.7109375" style="104" customWidth="1"/>
    <col min="4866" max="4866" width="31.140625" style="104" customWidth="1"/>
    <col min="4867" max="4867" width="38" style="104" customWidth="1"/>
    <col min="4868" max="4868" width="12.5703125" style="104" bestFit="1" customWidth="1"/>
    <col min="4869" max="4871" width="15.7109375" style="104" customWidth="1"/>
    <col min="4872" max="4872" width="9" style="104" customWidth="1"/>
    <col min="4873" max="5120" width="9.140625" style="104"/>
    <col min="5121" max="5121" width="34.7109375" style="104" customWidth="1"/>
    <col min="5122" max="5122" width="31.140625" style="104" customWidth="1"/>
    <col min="5123" max="5123" width="38" style="104" customWidth="1"/>
    <col min="5124" max="5124" width="12.5703125" style="104" bestFit="1" customWidth="1"/>
    <col min="5125" max="5127" width="15.7109375" style="104" customWidth="1"/>
    <col min="5128" max="5128" width="9" style="104" customWidth="1"/>
    <col min="5129" max="5376" width="9.140625" style="104"/>
    <col min="5377" max="5377" width="34.7109375" style="104" customWidth="1"/>
    <col min="5378" max="5378" width="31.140625" style="104" customWidth="1"/>
    <col min="5379" max="5379" width="38" style="104" customWidth="1"/>
    <col min="5380" max="5380" width="12.5703125" style="104" bestFit="1" customWidth="1"/>
    <col min="5381" max="5383" width="15.7109375" style="104" customWidth="1"/>
    <col min="5384" max="5384" width="9" style="104" customWidth="1"/>
    <col min="5385" max="5632" width="9.140625" style="104"/>
    <col min="5633" max="5633" width="34.7109375" style="104" customWidth="1"/>
    <col min="5634" max="5634" width="31.140625" style="104" customWidth="1"/>
    <col min="5635" max="5635" width="38" style="104" customWidth="1"/>
    <col min="5636" max="5636" width="12.5703125" style="104" bestFit="1" customWidth="1"/>
    <col min="5637" max="5639" width="15.7109375" style="104" customWidth="1"/>
    <col min="5640" max="5640" width="9" style="104" customWidth="1"/>
    <col min="5641" max="5888" width="9.140625" style="104"/>
    <col min="5889" max="5889" width="34.7109375" style="104" customWidth="1"/>
    <col min="5890" max="5890" width="31.140625" style="104" customWidth="1"/>
    <col min="5891" max="5891" width="38" style="104" customWidth="1"/>
    <col min="5892" max="5892" width="12.5703125" style="104" bestFit="1" customWidth="1"/>
    <col min="5893" max="5895" width="15.7109375" style="104" customWidth="1"/>
    <col min="5896" max="5896" width="9" style="104" customWidth="1"/>
    <col min="5897" max="6144" width="9.140625" style="104"/>
    <col min="6145" max="6145" width="34.7109375" style="104" customWidth="1"/>
    <col min="6146" max="6146" width="31.140625" style="104" customWidth="1"/>
    <col min="6147" max="6147" width="38" style="104" customWidth="1"/>
    <col min="6148" max="6148" width="12.5703125" style="104" bestFit="1" customWidth="1"/>
    <col min="6149" max="6151" width="15.7109375" style="104" customWidth="1"/>
    <col min="6152" max="6152" width="9" style="104" customWidth="1"/>
    <col min="6153" max="6400" width="9.140625" style="104"/>
    <col min="6401" max="6401" width="34.7109375" style="104" customWidth="1"/>
    <col min="6402" max="6402" width="31.140625" style="104" customWidth="1"/>
    <col min="6403" max="6403" width="38" style="104" customWidth="1"/>
    <col min="6404" max="6404" width="12.5703125" style="104" bestFit="1" customWidth="1"/>
    <col min="6405" max="6407" width="15.7109375" style="104" customWidth="1"/>
    <col min="6408" max="6408" width="9" style="104" customWidth="1"/>
    <col min="6409" max="6656" width="9.140625" style="104"/>
    <col min="6657" max="6657" width="34.7109375" style="104" customWidth="1"/>
    <col min="6658" max="6658" width="31.140625" style="104" customWidth="1"/>
    <col min="6659" max="6659" width="38" style="104" customWidth="1"/>
    <col min="6660" max="6660" width="12.5703125" style="104" bestFit="1" customWidth="1"/>
    <col min="6661" max="6663" width="15.7109375" style="104" customWidth="1"/>
    <col min="6664" max="6664" width="9" style="104" customWidth="1"/>
    <col min="6665" max="6912" width="9.140625" style="104"/>
    <col min="6913" max="6913" width="34.7109375" style="104" customWidth="1"/>
    <col min="6914" max="6914" width="31.140625" style="104" customWidth="1"/>
    <col min="6915" max="6915" width="38" style="104" customWidth="1"/>
    <col min="6916" max="6916" width="12.5703125" style="104" bestFit="1" customWidth="1"/>
    <col min="6917" max="6919" width="15.7109375" style="104" customWidth="1"/>
    <col min="6920" max="6920" width="9" style="104" customWidth="1"/>
    <col min="6921" max="7168" width="9.140625" style="104"/>
    <col min="7169" max="7169" width="34.7109375" style="104" customWidth="1"/>
    <col min="7170" max="7170" width="31.140625" style="104" customWidth="1"/>
    <col min="7171" max="7171" width="38" style="104" customWidth="1"/>
    <col min="7172" max="7172" width="12.5703125" style="104" bestFit="1" customWidth="1"/>
    <col min="7173" max="7175" width="15.7109375" style="104" customWidth="1"/>
    <col min="7176" max="7176" width="9" style="104" customWidth="1"/>
    <col min="7177" max="7424" width="9.140625" style="104"/>
    <col min="7425" max="7425" width="34.7109375" style="104" customWidth="1"/>
    <col min="7426" max="7426" width="31.140625" style="104" customWidth="1"/>
    <col min="7427" max="7427" width="38" style="104" customWidth="1"/>
    <col min="7428" max="7428" width="12.5703125" style="104" bestFit="1" customWidth="1"/>
    <col min="7429" max="7431" width="15.7109375" style="104" customWidth="1"/>
    <col min="7432" max="7432" width="9" style="104" customWidth="1"/>
    <col min="7433" max="7680" width="9.140625" style="104"/>
    <col min="7681" max="7681" width="34.7109375" style="104" customWidth="1"/>
    <col min="7682" max="7682" width="31.140625" style="104" customWidth="1"/>
    <col min="7683" max="7683" width="38" style="104" customWidth="1"/>
    <col min="7684" max="7684" width="12.5703125" style="104" bestFit="1" customWidth="1"/>
    <col min="7685" max="7687" width="15.7109375" style="104" customWidth="1"/>
    <col min="7688" max="7688" width="9" style="104" customWidth="1"/>
    <col min="7689" max="7936" width="9.140625" style="104"/>
    <col min="7937" max="7937" width="34.7109375" style="104" customWidth="1"/>
    <col min="7938" max="7938" width="31.140625" style="104" customWidth="1"/>
    <col min="7939" max="7939" width="38" style="104" customWidth="1"/>
    <col min="7940" max="7940" width="12.5703125" style="104" bestFit="1" customWidth="1"/>
    <col min="7941" max="7943" width="15.7109375" style="104" customWidth="1"/>
    <col min="7944" max="7944" width="9" style="104" customWidth="1"/>
    <col min="7945" max="8192" width="9.140625" style="104"/>
    <col min="8193" max="8193" width="34.7109375" style="104" customWidth="1"/>
    <col min="8194" max="8194" width="31.140625" style="104" customWidth="1"/>
    <col min="8195" max="8195" width="38" style="104" customWidth="1"/>
    <col min="8196" max="8196" width="12.5703125" style="104" bestFit="1" customWidth="1"/>
    <col min="8197" max="8199" width="15.7109375" style="104" customWidth="1"/>
    <col min="8200" max="8200" width="9" style="104" customWidth="1"/>
    <col min="8201" max="8448" width="9.140625" style="104"/>
    <col min="8449" max="8449" width="34.7109375" style="104" customWidth="1"/>
    <col min="8450" max="8450" width="31.140625" style="104" customWidth="1"/>
    <col min="8451" max="8451" width="38" style="104" customWidth="1"/>
    <col min="8452" max="8452" width="12.5703125" style="104" bestFit="1" customWidth="1"/>
    <col min="8453" max="8455" width="15.7109375" style="104" customWidth="1"/>
    <col min="8456" max="8456" width="9" style="104" customWidth="1"/>
    <col min="8457" max="8704" width="9.140625" style="104"/>
    <col min="8705" max="8705" width="34.7109375" style="104" customWidth="1"/>
    <col min="8706" max="8706" width="31.140625" style="104" customWidth="1"/>
    <col min="8707" max="8707" width="38" style="104" customWidth="1"/>
    <col min="8708" max="8708" width="12.5703125" style="104" bestFit="1" customWidth="1"/>
    <col min="8709" max="8711" width="15.7109375" style="104" customWidth="1"/>
    <col min="8712" max="8712" width="9" style="104" customWidth="1"/>
    <col min="8713" max="8960" width="9.140625" style="104"/>
    <col min="8961" max="8961" width="34.7109375" style="104" customWidth="1"/>
    <col min="8962" max="8962" width="31.140625" style="104" customWidth="1"/>
    <col min="8963" max="8963" width="38" style="104" customWidth="1"/>
    <col min="8964" max="8964" width="12.5703125" style="104" bestFit="1" customWidth="1"/>
    <col min="8965" max="8967" width="15.7109375" style="104" customWidth="1"/>
    <col min="8968" max="8968" width="9" style="104" customWidth="1"/>
    <col min="8969" max="9216" width="9.140625" style="104"/>
    <col min="9217" max="9217" width="34.7109375" style="104" customWidth="1"/>
    <col min="9218" max="9218" width="31.140625" style="104" customWidth="1"/>
    <col min="9219" max="9219" width="38" style="104" customWidth="1"/>
    <col min="9220" max="9220" width="12.5703125" style="104" bestFit="1" customWidth="1"/>
    <col min="9221" max="9223" width="15.7109375" style="104" customWidth="1"/>
    <col min="9224" max="9224" width="9" style="104" customWidth="1"/>
    <col min="9225" max="9472" width="9.140625" style="104"/>
    <col min="9473" max="9473" width="34.7109375" style="104" customWidth="1"/>
    <col min="9474" max="9474" width="31.140625" style="104" customWidth="1"/>
    <col min="9475" max="9475" width="38" style="104" customWidth="1"/>
    <col min="9476" max="9476" width="12.5703125" style="104" bestFit="1" customWidth="1"/>
    <col min="9477" max="9479" width="15.7109375" style="104" customWidth="1"/>
    <col min="9480" max="9480" width="9" style="104" customWidth="1"/>
    <col min="9481" max="9728" width="9.140625" style="104"/>
    <col min="9729" max="9729" width="34.7109375" style="104" customWidth="1"/>
    <col min="9730" max="9730" width="31.140625" style="104" customWidth="1"/>
    <col min="9731" max="9731" width="38" style="104" customWidth="1"/>
    <col min="9732" max="9732" width="12.5703125" style="104" bestFit="1" customWidth="1"/>
    <col min="9733" max="9735" width="15.7109375" style="104" customWidth="1"/>
    <col min="9736" max="9736" width="9" style="104" customWidth="1"/>
    <col min="9737" max="9984" width="9.140625" style="104"/>
    <col min="9985" max="9985" width="34.7109375" style="104" customWidth="1"/>
    <col min="9986" max="9986" width="31.140625" style="104" customWidth="1"/>
    <col min="9987" max="9987" width="38" style="104" customWidth="1"/>
    <col min="9988" max="9988" width="12.5703125" style="104" bestFit="1" customWidth="1"/>
    <col min="9989" max="9991" width="15.7109375" style="104" customWidth="1"/>
    <col min="9992" max="9992" width="9" style="104" customWidth="1"/>
    <col min="9993" max="10240" width="9.140625" style="104"/>
    <col min="10241" max="10241" width="34.7109375" style="104" customWidth="1"/>
    <col min="10242" max="10242" width="31.140625" style="104" customWidth="1"/>
    <col min="10243" max="10243" width="38" style="104" customWidth="1"/>
    <col min="10244" max="10244" width="12.5703125" style="104" bestFit="1" customWidth="1"/>
    <col min="10245" max="10247" width="15.7109375" style="104" customWidth="1"/>
    <col min="10248" max="10248" width="9" style="104" customWidth="1"/>
    <col min="10249" max="10496" width="9.140625" style="104"/>
    <col min="10497" max="10497" width="34.7109375" style="104" customWidth="1"/>
    <col min="10498" max="10498" width="31.140625" style="104" customWidth="1"/>
    <col min="10499" max="10499" width="38" style="104" customWidth="1"/>
    <col min="10500" max="10500" width="12.5703125" style="104" bestFit="1" customWidth="1"/>
    <col min="10501" max="10503" width="15.7109375" style="104" customWidth="1"/>
    <col min="10504" max="10504" width="9" style="104" customWidth="1"/>
    <col min="10505" max="10752" width="9.140625" style="104"/>
    <col min="10753" max="10753" width="34.7109375" style="104" customWidth="1"/>
    <col min="10754" max="10754" width="31.140625" style="104" customWidth="1"/>
    <col min="10755" max="10755" width="38" style="104" customWidth="1"/>
    <col min="10756" max="10756" width="12.5703125" style="104" bestFit="1" customWidth="1"/>
    <col min="10757" max="10759" width="15.7109375" style="104" customWidth="1"/>
    <col min="10760" max="10760" width="9" style="104" customWidth="1"/>
    <col min="10761" max="11008" width="9.140625" style="104"/>
    <col min="11009" max="11009" width="34.7109375" style="104" customWidth="1"/>
    <col min="11010" max="11010" width="31.140625" style="104" customWidth="1"/>
    <col min="11011" max="11011" width="38" style="104" customWidth="1"/>
    <col min="11012" max="11012" width="12.5703125" style="104" bestFit="1" customWidth="1"/>
    <col min="11013" max="11015" width="15.7109375" style="104" customWidth="1"/>
    <col min="11016" max="11016" width="9" style="104" customWidth="1"/>
    <col min="11017" max="11264" width="9.140625" style="104"/>
    <col min="11265" max="11265" width="34.7109375" style="104" customWidth="1"/>
    <col min="11266" max="11266" width="31.140625" style="104" customWidth="1"/>
    <col min="11267" max="11267" width="38" style="104" customWidth="1"/>
    <col min="11268" max="11268" width="12.5703125" style="104" bestFit="1" customWidth="1"/>
    <col min="11269" max="11271" width="15.7109375" style="104" customWidth="1"/>
    <col min="11272" max="11272" width="9" style="104" customWidth="1"/>
    <col min="11273" max="11520" width="9.140625" style="104"/>
    <col min="11521" max="11521" width="34.7109375" style="104" customWidth="1"/>
    <col min="11522" max="11522" width="31.140625" style="104" customWidth="1"/>
    <col min="11523" max="11523" width="38" style="104" customWidth="1"/>
    <col min="11524" max="11524" width="12.5703125" style="104" bestFit="1" customWidth="1"/>
    <col min="11525" max="11527" width="15.7109375" style="104" customWidth="1"/>
    <col min="11528" max="11528" width="9" style="104" customWidth="1"/>
    <col min="11529" max="11776" width="9.140625" style="104"/>
    <col min="11777" max="11777" width="34.7109375" style="104" customWidth="1"/>
    <col min="11778" max="11778" width="31.140625" style="104" customWidth="1"/>
    <col min="11779" max="11779" width="38" style="104" customWidth="1"/>
    <col min="11780" max="11780" width="12.5703125" style="104" bestFit="1" customWidth="1"/>
    <col min="11781" max="11783" width="15.7109375" style="104" customWidth="1"/>
    <col min="11784" max="11784" width="9" style="104" customWidth="1"/>
    <col min="11785" max="12032" width="9.140625" style="104"/>
    <col min="12033" max="12033" width="34.7109375" style="104" customWidth="1"/>
    <col min="12034" max="12034" width="31.140625" style="104" customWidth="1"/>
    <col min="12035" max="12035" width="38" style="104" customWidth="1"/>
    <col min="12036" max="12036" width="12.5703125" style="104" bestFit="1" customWidth="1"/>
    <col min="12037" max="12039" width="15.7109375" style="104" customWidth="1"/>
    <col min="12040" max="12040" width="9" style="104" customWidth="1"/>
    <col min="12041" max="12288" width="9.140625" style="104"/>
    <col min="12289" max="12289" width="34.7109375" style="104" customWidth="1"/>
    <col min="12290" max="12290" width="31.140625" style="104" customWidth="1"/>
    <col min="12291" max="12291" width="38" style="104" customWidth="1"/>
    <col min="12292" max="12292" width="12.5703125" style="104" bestFit="1" customWidth="1"/>
    <col min="12293" max="12295" width="15.7109375" style="104" customWidth="1"/>
    <col min="12296" max="12296" width="9" style="104" customWidth="1"/>
    <col min="12297" max="12544" width="9.140625" style="104"/>
    <col min="12545" max="12545" width="34.7109375" style="104" customWidth="1"/>
    <col min="12546" max="12546" width="31.140625" style="104" customWidth="1"/>
    <col min="12547" max="12547" width="38" style="104" customWidth="1"/>
    <col min="12548" max="12548" width="12.5703125" style="104" bestFit="1" customWidth="1"/>
    <col min="12549" max="12551" width="15.7109375" style="104" customWidth="1"/>
    <col min="12552" max="12552" width="9" style="104" customWidth="1"/>
    <col min="12553" max="12800" width="9.140625" style="104"/>
    <col min="12801" max="12801" width="34.7109375" style="104" customWidth="1"/>
    <col min="12802" max="12802" width="31.140625" style="104" customWidth="1"/>
    <col min="12803" max="12803" width="38" style="104" customWidth="1"/>
    <col min="12804" max="12804" width="12.5703125" style="104" bestFit="1" customWidth="1"/>
    <col min="12805" max="12807" width="15.7109375" style="104" customWidth="1"/>
    <col min="12808" max="12808" width="9" style="104" customWidth="1"/>
    <col min="12809" max="13056" width="9.140625" style="104"/>
    <col min="13057" max="13057" width="34.7109375" style="104" customWidth="1"/>
    <col min="13058" max="13058" width="31.140625" style="104" customWidth="1"/>
    <col min="13059" max="13059" width="38" style="104" customWidth="1"/>
    <col min="13060" max="13060" width="12.5703125" style="104" bestFit="1" customWidth="1"/>
    <col min="13061" max="13063" width="15.7109375" style="104" customWidth="1"/>
    <col min="13064" max="13064" width="9" style="104" customWidth="1"/>
    <col min="13065" max="13312" width="9.140625" style="104"/>
    <col min="13313" max="13313" width="34.7109375" style="104" customWidth="1"/>
    <col min="13314" max="13314" width="31.140625" style="104" customWidth="1"/>
    <col min="13315" max="13315" width="38" style="104" customWidth="1"/>
    <col min="13316" max="13316" width="12.5703125" style="104" bestFit="1" customWidth="1"/>
    <col min="13317" max="13319" width="15.7109375" style="104" customWidth="1"/>
    <col min="13320" max="13320" width="9" style="104" customWidth="1"/>
    <col min="13321" max="13568" width="9.140625" style="104"/>
    <col min="13569" max="13569" width="34.7109375" style="104" customWidth="1"/>
    <col min="13570" max="13570" width="31.140625" style="104" customWidth="1"/>
    <col min="13571" max="13571" width="38" style="104" customWidth="1"/>
    <col min="13572" max="13572" width="12.5703125" style="104" bestFit="1" customWidth="1"/>
    <col min="13573" max="13575" width="15.7109375" style="104" customWidth="1"/>
    <col min="13576" max="13576" width="9" style="104" customWidth="1"/>
    <col min="13577" max="13824" width="9.140625" style="104"/>
    <col min="13825" max="13825" width="34.7109375" style="104" customWidth="1"/>
    <col min="13826" max="13826" width="31.140625" style="104" customWidth="1"/>
    <col min="13827" max="13827" width="38" style="104" customWidth="1"/>
    <col min="13828" max="13828" width="12.5703125" style="104" bestFit="1" customWidth="1"/>
    <col min="13829" max="13831" width="15.7109375" style="104" customWidth="1"/>
    <col min="13832" max="13832" width="9" style="104" customWidth="1"/>
    <col min="13833" max="14080" width="9.140625" style="104"/>
    <col min="14081" max="14081" width="34.7109375" style="104" customWidth="1"/>
    <col min="14082" max="14082" width="31.140625" style="104" customWidth="1"/>
    <col min="14083" max="14083" width="38" style="104" customWidth="1"/>
    <col min="14084" max="14084" width="12.5703125" style="104" bestFit="1" customWidth="1"/>
    <col min="14085" max="14087" width="15.7109375" style="104" customWidth="1"/>
    <col min="14088" max="14088" width="9" style="104" customWidth="1"/>
    <col min="14089" max="14336" width="9.140625" style="104"/>
    <col min="14337" max="14337" width="34.7109375" style="104" customWidth="1"/>
    <col min="14338" max="14338" width="31.140625" style="104" customWidth="1"/>
    <col min="14339" max="14339" width="38" style="104" customWidth="1"/>
    <col min="14340" max="14340" width="12.5703125" style="104" bestFit="1" customWidth="1"/>
    <col min="14341" max="14343" width="15.7109375" style="104" customWidth="1"/>
    <col min="14344" max="14344" width="9" style="104" customWidth="1"/>
    <col min="14345" max="14592" width="9.140625" style="104"/>
    <col min="14593" max="14593" width="34.7109375" style="104" customWidth="1"/>
    <col min="14594" max="14594" width="31.140625" style="104" customWidth="1"/>
    <col min="14595" max="14595" width="38" style="104" customWidth="1"/>
    <col min="14596" max="14596" width="12.5703125" style="104" bestFit="1" customWidth="1"/>
    <col min="14597" max="14599" width="15.7109375" style="104" customWidth="1"/>
    <col min="14600" max="14600" width="9" style="104" customWidth="1"/>
    <col min="14601" max="14848" width="9.140625" style="104"/>
    <col min="14849" max="14849" width="34.7109375" style="104" customWidth="1"/>
    <col min="14850" max="14850" width="31.140625" style="104" customWidth="1"/>
    <col min="14851" max="14851" width="38" style="104" customWidth="1"/>
    <col min="14852" max="14852" width="12.5703125" style="104" bestFit="1" customWidth="1"/>
    <col min="14853" max="14855" width="15.7109375" style="104" customWidth="1"/>
    <col min="14856" max="14856" width="9" style="104" customWidth="1"/>
    <col min="14857" max="15104" width="9.140625" style="104"/>
    <col min="15105" max="15105" width="34.7109375" style="104" customWidth="1"/>
    <col min="15106" max="15106" width="31.140625" style="104" customWidth="1"/>
    <col min="15107" max="15107" width="38" style="104" customWidth="1"/>
    <col min="15108" max="15108" width="12.5703125" style="104" bestFit="1" customWidth="1"/>
    <col min="15109" max="15111" width="15.7109375" style="104" customWidth="1"/>
    <col min="15112" max="15112" width="9" style="104" customWidth="1"/>
    <col min="15113" max="15360" width="9.140625" style="104"/>
    <col min="15361" max="15361" width="34.7109375" style="104" customWidth="1"/>
    <col min="15362" max="15362" width="31.140625" style="104" customWidth="1"/>
    <col min="15363" max="15363" width="38" style="104" customWidth="1"/>
    <col min="15364" max="15364" width="12.5703125" style="104" bestFit="1" customWidth="1"/>
    <col min="15365" max="15367" width="15.7109375" style="104" customWidth="1"/>
    <col min="15368" max="15368" width="9" style="104" customWidth="1"/>
    <col min="15369" max="15616" width="9.140625" style="104"/>
    <col min="15617" max="15617" width="34.7109375" style="104" customWidth="1"/>
    <col min="15618" max="15618" width="31.140625" style="104" customWidth="1"/>
    <col min="15619" max="15619" width="38" style="104" customWidth="1"/>
    <col min="15620" max="15620" width="12.5703125" style="104" bestFit="1" customWidth="1"/>
    <col min="15621" max="15623" width="15.7109375" style="104" customWidth="1"/>
    <col min="15624" max="15624" width="9" style="104" customWidth="1"/>
    <col min="15625" max="15872" width="9.140625" style="104"/>
    <col min="15873" max="15873" width="34.7109375" style="104" customWidth="1"/>
    <col min="15874" max="15874" width="31.140625" style="104" customWidth="1"/>
    <col min="15875" max="15875" width="38" style="104" customWidth="1"/>
    <col min="15876" max="15876" width="12.5703125" style="104" bestFit="1" customWidth="1"/>
    <col min="15877" max="15879" width="15.7109375" style="104" customWidth="1"/>
    <col min="15880" max="15880" width="9" style="104" customWidth="1"/>
    <col min="15881" max="16128" width="9.140625" style="104"/>
    <col min="16129" max="16129" width="34.7109375" style="104" customWidth="1"/>
    <col min="16130" max="16130" width="31.140625" style="104" customWidth="1"/>
    <col min="16131" max="16131" width="38" style="104" customWidth="1"/>
    <col min="16132" max="16132" width="12.5703125" style="104" bestFit="1" customWidth="1"/>
    <col min="16133" max="16135" width="15.7109375" style="104" customWidth="1"/>
    <col min="16136" max="16136" width="9" style="104" customWidth="1"/>
    <col min="16137" max="16384" width="9.140625" style="104"/>
  </cols>
  <sheetData>
    <row r="1" spans="1:8" ht="35.1" customHeight="1">
      <c r="A1" s="1563" t="s">
        <v>368</v>
      </c>
      <c r="B1" s="1564"/>
      <c r="C1" s="1564"/>
      <c r="D1" s="1564"/>
      <c r="E1" s="1564"/>
      <c r="F1" s="1564"/>
      <c r="G1" s="1564"/>
      <c r="H1" s="1565"/>
    </row>
    <row r="2" spans="1:8" s="107" customFormat="1" ht="19.5" customHeight="1">
      <c r="A2" s="1514" t="s">
        <v>428</v>
      </c>
      <c r="B2" s="1515"/>
      <c r="C2" s="105"/>
      <c r="D2" s="105"/>
      <c r="E2" s="105"/>
      <c r="F2" s="105"/>
      <c r="G2" s="105"/>
      <c r="H2" s="106"/>
    </row>
    <row r="3" spans="1:8" ht="19.5" customHeight="1">
      <c r="A3" s="1566" t="s">
        <v>354</v>
      </c>
      <c r="B3" s="1566" t="s">
        <v>355</v>
      </c>
      <c r="C3" s="1566" t="s">
        <v>353</v>
      </c>
      <c r="D3" s="1566" t="s">
        <v>356</v>
      </c>
      <c r="E3" s="1568" t="s">
        <v>306</v>
      </c>
      <c r="F3" s="1569"/>
      <c r="G3" s="1569"/>
      <c r="H3" s="1570"/>
    </row>
    <row r="4" spans="1:8" s="109" customFormat="1" ht="38.450000000000003" customHeight="1">
      <c r="A4" s="1567"/>
      <c r="B4" s="1567"/>
      <c r="C4" s="1567"/>
      <c r="D4" s="1567"/>
      <c r="E4" s="974" t="s">
        <v>357</v>
      </c>
      <c r="F4" s="1096" t="s">
        <v>358</v>
      </c>
      <c r="G4" s="974" t="s">
        <v>359</v>
      </c>
      <c r="H4" s="974" t="s">
        <v>360</v>
      </c>
    </row>
    <row r="5" spans="1:8" s="801" customFormat="1" ht="233.25" customHeight="1">
      <c r="A5" s="1097" t="s">
        <v>599</v>
      </c>
      <c r="B5" s="1097" t="s">
        <v>600</v>
      </c>
      <c r="C5" s="1097" t="s">
        <v>1488</v>
      </c>
      <c r="D5" s="1217">
        <v>1</v>
      </c>
      <c r="E5" s="1101">
        <v>360176</v>
      </c>
      <c r="F5" s="1101">
        <v>346807.8193939394</v>
      </c>
      <c r="G5" s="1101">
        <v>346807.8193939394</v>
      </c>
      <c r="H5" s="1218">
        <f>G5/E5</f>
        <v>0.96288431043139855</v>
      </c>
    </row>
    <row r="6" spans="1:8" s="801" customFormat="1" ht="243.75" customHeight="1">
      <c r="A6" s="1097" t="s">
        <v>601</v>
      </c>
      <c r="B6" s="1097" t="s">
        <v>602</v>
      </c>
      <c r="C6" s="1097" t="s">
        <v>1488</v>
      </c>
      <c r="D6" s="1217">
        <v>1</v>
      </c>
      <c r="E6" s="1101">
        <v>360176</v>
      </c>
      <c r="F6" s="1101">
        <v>346807.8193939394</v>
      </c>
      <c r="G6" s="1101">
        <v>346807.8193939394</v>
      </c>
      <c r="H6" s="1218">
        <f t="shared" ref="H6:H69" si="0">G6/E6</f>
        <v>0.96288431043139855</v>
      </c>
    </row>
    <row r="7" spans="1:8" s="801" customFormat="1" ht="45">
      <c r="A7" s="1097" t="s">
        <v>603</v>
      </c>
      <c r="B7" s="1097" t="s">
        <v>604</v>
      </c>
      <c r="C7" s="1102" t="s">
        <v>1489</v>
      </c>
      <c r="D7" s="1219">
        <v>1</v>
      </c>
      <c r="E7" s="1101">
        <v>360176</v>
      </c>
      <c r="F7" s="1101">
        <v>353036.81379310344</v>
      </c>
      <c r="G7" s="1101">
        <v>353036.81379310344</v>
      </c>
      <c r="H7" s="1218">
        <f t="shared" si="0"/>
        <v>0.98017861765665515</v>
      </c>
    </row>
    <row r="8" spans="1:8" s="801" customFormat="1" ht="231" customHeight="1">
      <c r="A8" s="1097" t="s">
        <v>606</v>
      </c>
      <c r="B8" s="1097" t="s">
        <v>607</v>
      </c>
      <c r="C8" s="1097" t="s">
        <v>1488</v>
      </c>
      <c r="D8" s="1217">
        <v>1</v>
      </c>
      <c r="E8" s="1101">
        <v>360176</v>
      </c>
      <c r="F8" s="1101">
        <v>346807.8193939394</v>
      </c>
      <c r="G8" s="1101">
        <v>346807.8193939394</v>
      </c>
      <c r="H8" s="1218">
        <f t="shared" si="0"/>
        <v>0.96288431043139855</v>
      </c>
    </row>
    <row r="9" spans="1:8" s="801" customFormat="1" ht="71.25" customHeight="1">
      <c r="A9" s="1097" t="s">
        <v>608</v>
      </c>
      <c r="B9" s="1097" t="s">
        <v>609</v>
      </c>
      <c r="C9" s="1097" t="s">
        <v>1490</v>
      </c>
      <c r="D9" s="1217">
        <v>1</v>
      </c>
      <c r="E9" s="1101">
        <v>360176</v>
      </c>
      <c r="F9" s="1101">
        <v>346807.8193939394</v>
      </c>
      <c r="G9" s="1101">
        <v>346807.8193939394</v>
      </c>
      <c r="H9" s="1218">
        <f t="shared" si="0"/>
        <v>0.96288431043139855</v>
      </c>
    </row>
    <row r="10" spans="1:8" s="801" customFormat="1" ht="136.5" customHeight="1">
      <c r="A10" s="1097" t="s">
        <v>1491</v>
      </c>
      <c r="B10" s="1097" t="s">
        <v>1492</v>
      </c>
      <c r="C10" s="1102" t="s">
        <v>1493</v>
      </c>
      <c r="D10" s="1219">
        <v>1</v>
      </c>
      <c r="E10" s="1101">
        <v>360176</v>
      </c>
      <c r="F10" s="1101">
        <v>332787.7508333333</v>
      </c>
      <c r="G10" s="1101">
        <v>332787.7508333333</v>
      </c>
      <c r="H10" s="1218">
        <f t="shared" si="0"/>
        <v>0.92395870583640582</v>
      </c>
    </row>
    <row r="11" spans="1:8" s="801" customFormat="1" ht="78.75">
      <c r="A11" s="1097" t="s">
        <v>610</v>
      </c>
      <c r="B11" s="1103" t="s">
        <v>611</v>
      </c>
      <c r="C11" s="1102" t="s">
        <v>1494</v>
      </c>
      <c r="D11" s="1219">
        <v>1</v>
      </c>
      <c r="E11" s="1101">
        <v>360176</v>
      </c>
      <c r="F11" s="1101">
        <v>348804.39399999997</v>
      </c>
      <c r="G11" s="1101">
        <v>348804.39399999997</v>
      </c>
      <c r="H11" s="1218">
        <f t="shared" si="0"/>
        <v>0.96842764093110023</v>
      </c>
    </row>
    <row r="12" spans="1:8" s="801" customFormat="1" ht="46.5" customHeight="1">
      <c r="A12" s="1103" t="s">
        <v>612</v>
      </c>
      <c r="B12" s="1103" t="s">
        <v>613</v>
      </c>
      <c r="C12" s="1102" t="s">
        <v>1495</v>
      </c>
      <c r="D12" s="1219">
        <v>1</v>
      </c>
      <c r="E12" s="1101">
        <v>360176</v>
      </c>
      <c r="F12" s="1101">
        <v>240117.22666666668</v>
      </c>
      <c r="G12" s="1101">
        <v>240117.22666666668</v>
      </c>
      <c r="H12" s="1218">
        <f t="shared" si="0"/>
        <v>0.66666637051515565</v>
      </c>
    </row>
    <row r="13" spans="1:8" s="801" customFormat="1" ht="78.75">
      <c r="A13" s="1103" t="s">
        <v>614</v>
      </c>
      <c r="B13" s="1103" t="s">
        <v>615</v>
      </c>
      <c r="C13" s="1102" t="s">
        <v>1494</v>
      </c>
      <c r="D13" s="1219">
        <v>1</v>
      </c>
      <c r="E13" s="1101">
        <v>360176</v>
      </c>
      <c r="F13" s="1101">
        <v>348804.39399999997</v>
      </c>
      <c r="G13" s="1101">
        <v>348804.39399999997</v>
      </c>
      <c r="H13" s="1218">
        <f t="shared" si="0"/>
        <v>0.96842764093110023</v>
      </c>
    </row>
    <row r="14" spans="1:8" s="801" customFormat="1" ht="231" customHeight="1">
      <c r="A14" s="1103" t="s">
        <v>616</v>
      </c>
      <c r="B14" s="1103" t="s">
        <v>617</v>
      </c>
      <c r="C14" s="1097" t="s">
        <v>1488</v>
      </c>
      <c r="D14" s="1217">
        <v>1</v>
      </c>
      <c r="E14" s="1101">
        <v>360176</v>
      </c>
      <c r="F14" s="1101">
        <v>346807.8193939394</v>
      </c>
      <c r="G14" s="1101">
        <v>346807.8193939394</v>
      </c>
      <c r="H14" s="1218">
        <f t="shared" si="0"/>
        <v>0.96288431043139855</v>
      </c>
    </row>
    <row r="15" spans="1:8" s="801" customFormat="1" ht="132" customHeight="1">
      <c r="A15" s="1097" t="s">
        <v>618</v>
      </c>
      <c r="B15" s="1103" t="s">
        <v>619</v>
      </c>
      <c r="C15" s="1102" t="s">
        <v>1493</v>
      </c>
      <c r="D15" s="1219">
        <v>1</v>
      </c>
      <c r="E15" s="1101">
        <v>360176</v>
      </c>
      <c r="F15" s="1101">
        <v>332787.7508333333</v>
      </c>
      <c r="G15" s="1101">
        <v>332787.7508333333</v>
      </c>
      <c r="H15" s="1218">
        <f t="shared" si="0"/>
        <v>0.92395870583640582</v>
      </c>
    </row>
    <row r="16" spans="1:8" s="801" customFormat="1" ht="56.25">
      <c r="A16" s="1097" t="s">
        <v>620</v>
      </c>
      <c r="B16" s="1103" t="s">
        <v>621</v>
      </c>
      <c r="C16" s="1102" t="s">
        <v>1496</v>
      </c>
      <c r="D16" s="1219">
        <v>1</v>
      </c>
      <c r="E16" s="1101">
        <v>360176</v>
      </c>
      <c r="F16" s="1220">
        <v>360175.85</v>
      </c>
      <c r="G16" s="1220">
        <v>360175.85</v>
      </c>
      <c r="H16" s="1218">
        <f t="shared" si="0"/>
        <v>0.99999958353693741</v>
      </c>
    </row>
    <row r="17" spans="1:8" s="801" customFormat="1" ht="45">
      <c r="A17" s="1097" t="s">
        <v>622</v>
      </c>
      <c r="B17" s="1103" t="s">
        <v>623</v>
      </c>
      <c r="C17" s="1102" t="s">
        <v>1489</v>
      </c>
      <c r="D17" s="1219">
        <v>1</v>
      </c>
      <c r="E17" s="1101">
        <v>360176</v>
      </c>
      <c r="F17" s="1101">
        <v>353036.81379310344</v>
      </c>
      <c r="G17" s="1101">
        <v>353036.81379310344</v>
      </c>
      <c r="H17" s="1218">
        <f t="shared" si="0"/>
        <v>0.98017861765665515</v>
      </c>
    </row>
    <row r="18" spans="1:8" s="801" customFormat="1" ht="126" customHeight="1">
      <c r="A18" s="1103" t="s">
        <v>624</v>
      </c>
      <c r="B18" s="1103" t="s">
        <v>625</v>
      </c>
      <c r="C18" s="1102" t="s">
        <v>626</v>
      </c>
      <c r="D18" s="1221">
        <v>1</v>
      </c>
      <c r="E18" s="1101">
        <v>360176</v>
      </c>
      <c r="F18" s="1101">
        <v>352179.09333333297</v>
      </c>
      <c r="G18" s="1101">
        <v>352179.09333333297</v>
      </c>
      <c r="H18" s="1218">
        <f t="shared" si="0"/>
        <v>0.97779722506033984</v>
      </c>
    </row>
    <row r="19" spans="1:8" s="801" customFormat="1" ht="112.5">
      <c r="A19" s="1103" t="s">
        <v>627</v>
      </c>
      <c r="B19" s="1103" t="s">
        <v>628</v>
      </c>
      <c r="C19" s="1102" t="s">
        <v>1497</v>
      </c>
      <c r="D19" s="1219">
        <v>1</v>
      </c>
      <c r="E19" s="1101">
        <v>360176</v>
      </c>
      <c r="F19" s="1101">
        <v>335711.06</v>
      </c>
      <c r="G19" s="1101">
        <v>335711.06</v>
      </c>
      <c r="H19" s="1218">
        <f t="shared" si="0"/>
        <v>0.93207504109102213</v>
      </c>
    </row>
    <row r="20" spans="1:8" s="801" customFormat="1" ht="22.5">
      <c r="A20" s="1103" t="s">
        <v>629</v>
      </c>
      <c r="B20" s="1103" t="s">
        <v>630</v>
      </c>
      <c r="C20" s="1104"/>
      <c r="D20" s="1221">
        <v>0</v>
      </c>
      <c r="E20" s="1101">
        <v>360176</v>
      </c>
      <c r="F20" s="1101">
        <v>0</v>
      </c>
      <c r="G20" s="1101">
        <v>0</v>
      </c>
      <c r="H20" s="1218">
        <f t="shared" si="0"/>
        <v>0</v>
      </c>
    </row>
    <row r="21" spans="1:8" s="801" customFormat="1" ht="123.75">
      <c r="A21" s="1103" t="s">
        <v>631</v>
      </c>
      <c r="B21" s="1103" t="s">
        <v>632</v>
      </c>
      <c r="C21" s="1102" t="s">
        <v>1493</v>
      </c>
      <c r="D21" s="1219">
        <v>1</v>
      </c>
      <c r="E21" s="1101">
        <v>360176</v>
      </c>
      <c r="F21" s="1101">
        <v>332787.7508333333</v>
      </c>
      <c r="G21" s="1101">
        <v>332787.7508333333</v>
      </c>
      <c r="H21" s="1218">
        <f t="shared" si="0"/>
        <v>0.92395870583640582</v>
      </c>
    </row>
    <row r="22" spans="1:8" s="801" customFormat="1" ht="42" customHeight="1">
      <c r="A22" s="1103" t="s">
        <v>633</v>
      </c>
      <c r="B22" s="1103" t="s">
        <v>634</v>
      </c>
      <c r="C22" s="1102" t="s">
        <v>1549</v>
      </c>
      <c r="D22" s="1219">
        <v>1</v>
      </c>
      <c r="E22" s="1101">
        <v>360176</v>
      </c>
      <c r="F22" s="1101">
        <v>266635.59333333338</v>
      </c>
      <c r="G22" s="1101">
        <v>266635.59333333338</v>
      </c>
      <c r="H22" s="1218">
        <f t="shared" si="0"/>
        <v>0.74029250514563261</v>
      </c>
    </row>
    <row r="23" spans="1:8" s="801" customFormat="1" ht="231.75" customHeight="1">
      <c r="A23" s="1103" t="s">
        <v>635</v>
      </c>
      <c r="B23" s="1103" t="s">
        <v>636</v>
      </c>
      <c r="C23" s="1097" t="s">
        <v>1488</v>
      </c>
      <c r="D23" s="1217">
        <v>1</v>
      </c>
      <c r="E23" s="1101">
        <v>360176</v>
      </c>
      <c r="F23" s="1101">
        <v>346807.8193939394</v>
      </c>
      <c r="G23" s="1101">
        <v>346807.8193939394</v>
      </c>
      <c r="H23" s="1218">
        <f t="shared" si="0"/>
        <v>0.96288431043139855</v>
      </c>
    </row>
    <row r="24" spans="1:8" s="801" customFormat="1" ht="45">
      <c r="A24" s="1103" t="s">
        <v>637</v>
      </c>
      <c r="B24" s="1103" t="s">
        <v>638</v>
      </c>
      <c r="C24" s="1102" t="s">
        <v>1489</v>
      </c>
      <c r="D24" s="1219">
        <v>1</v>
      </c>
      <c r="E24" s="1101">
        <v>360176</v>
      </c>
      <c r="F24" s="1101">
        <v>353036.81379310344</v>
      </c>
      <c r="G24" s="1101">
        <v>353036.81379310344</v>
      </c>
      <c r="H24" s="1218">
        <f t="shared" si="0"/>
        <v>0.98017861765665515</v>
      </c>
    </row>
    <row r="25" spans="1:8" s="801" customFormat="1" ht="135.75" customHeight="1">
      <c r="A25" s="1103" t="s">
        <v>639</v>
      </c>
      <c r="B25" s="1103" t="s">
        <v>640</v>
      </c>
      <c r="C25" s="1102" t="s">
        <v>1493</v>
      </c>
      <c r="D25" s="1219">
        <v>1</v>
      </c>
      <c r="E25" s="1101">
        <v>360176</v>
      </c>
      <c r="F25" s="1101">
        <v>332787.7508333333</v>
      </c>
      <c r="G25" s="1101">
        <v>332787.7508333333</v>
      </c>
      <c r="H25" s="1218">
        <f t="shared" si="0"/>
        <v>0.92395870583640582</v>
      </c>
    </row>
    <row r="26" spans="1:8" s="801" customFormat="1" ht="52.5" customHeight="1">
      <c r="A26" s="1103" t="s">
        <v>641</v>
      </c>
      <c r="B26" s="1103" t="s">
        <v>642</v>
      </c>
      <c r="C26" s="1102" t="s">
        <v>1489</v>
      </c>
      <c r="D26" s="1219">
        <v>1</v>
      </c>
      <c r="E26" s="1101">
        <v>360176</v>
      </c>
      <c r="F26" s="1101">
        <v>353036.81379310344</v>
      </c>
      <c r="G26" s="1101">
        <v>353036.81379310344</v>
      </c>
      <c r="H26" s="1218">
        <f t="shared" si="0"/>
        <v>0.98017861765665515</v>
      </c>
    </row>
    <row r="27" spans="1:8" s="801" customFormat="1" ht="138" customHeight="1">
      <c r="A27" s="1103" t="s">
        <v>643</v>
      </c>
      <c r="B27" s="1103" t="s">
        <v>644</v>
      </c>
      <c r="C27" s="1102" t="s">
        <v>1493</v>
      </c>
      <c r="D27" s="1219">
        <v>1</v>
      </c>
      <c r="E27" s="1101">
        <v>360176</v>
      </c>
      <c r="F27" s="1101">
        <v>332787.7508333333</v>
      </c>
      <c r="G27" s="1101">
        <v>332787.7508333333</v>
      </c>
      <c r="H27" s="1218">
        <f t="shared" si="0"/>
        <v>0.92395870583640582</v>
      </c>
    </row>
    <row r="28" spans="1:8" s="801" customFormat="1" ht="185.25" customHeight="1">
      <c r="A28" s="1103" t="s">
        <v>645</v>
      </c>
      <c r="B28" s="1103" t="s">
        <v>646</v>
      </c>
      <c r="C28" s="1102" t="s">
        <v>1498</v>
      </c>
      <c r="D28" s="1219">
        <v>0.7</v>
      </c>
      <c r="E28" s="1101">
        <v>360176</v>
      </c>
      <c r="F28" s="1101">
        <v>360175.84</v>
      </c>
      <c r="G28" s="1101">
        <v>360175.84</v>
      </c>
      <c r="H28" s="1218">
        <f t="shared" si="0"/>
        <v>0.99999955577273336</v>
      </c>
    </row>
    <row r="29" spans="1:8" s="801" customFormat="1" ht="200.1" customHeight="1">
      <c r="A29" s="1103" t="s">
        <v>1499</v>
      </c>
      <c r="B29" s="1103" t="s">
        <v>647</v>
      </c>
      <c r="C29" s="1102" t="s">
        <v>1500</v>
      </c>
      <c r="D29" s="1219">
        <v>0.7</v>
      </c>
      <c r="E29" s="1101">
        <v>360176</v>
      </c>
      <c r="F29" s="1101">
        <v>360175.84</v>
      </c>
      <c r="G29" s="1101">
        <v>360175.84</v>
      </c>
      <c r="H29" s="1218">
        <f t="shared" si="0"/>
        <v>0.99999955577273336</v>
      </c>
    </row>
    <row r="30" spans="1:8" s="801" customFormat="1" ht="190.5" customHeight="1">
      <c r="A30" s="1103" t="s">
        <v>648</v>
      </c>
      <c r="B30" s="1103" t="s">
        <v>649</v>
      </c>
      <c r="C30" s="1102" t="s">
        <v>1501</v>
      </c>
      <c r="D30" s="1219">
        <v>0.7</v>
      </c>
      <c r="E30" s="1101">
        <v>360176</v>
      </c>
      <c r="F30" s="1101">
        <v>360175.84</v>
      </c>
      <c r="G30" s="1101">
        <v>360175.84</v>
      </c>
      <c r="H30" s="1218">
        <f t="shared" si="0"/>
        <v>0.99999955577273336</v>
      </c>
    </row>
    <row r="31" spans="1:8" s="801" customFormat="1" ht="185.25" customHeight="1">
      <c r="A31" s="1103" t="s">
        <v>650</v>
      </c>
      <c r="B31" s="1103" t="s">
        <v>651</v>
      </c>
      <c r="C31" s="1102" t="s">
        <v>1502</v>
      </c>
      <c r="D31" s="1219">
        <v>0.7</v>
      </c>
      <c r="E31" s="1101">
        <v>360176</v>
      </c>
      <c r="F31" s="1101">
        <v>360175.84</v>
      </c>
      <c r="G31" s="1101">
        <v>360175.84</v>
      </c>
      <c r="H31" s="1218">
        <f t="shared" si="0"/>
        <v>0.99999955577273336</v>
      </c>
    </row>
    <row r="32" spans="1:8" s="801" customFormat="1" ht="79.5" customHeight="1">
      <c r="A32" s="1103" t="s">
        <v>652</v>
      </c>
      <c r="B32" s="1103" t="s">
        <v>653</v>
      </c>
      <c r="C32" s="1102" t="s">
        <v>1494</v>
      </c>
      <c r="D32" s="1219">
        <v>1</v>
      </c>
      <c r="E32" s="1101">
        <v>360176</v>
      </c>
      <c r="F32" s="1101">
        <v>348804.39399999997</v>
      </c>
      <c r="G32" s="1101">
        <v>348804.39399999997</v>
      </c>
      <c r="H32" s="1218">
        <f t="shared" si="0"/>
        <v>0.96842764093110023</v>
      </c>
    </row>
    <row r="33" spans="1:8" s="801" customFormat="1" ht="46.5" customHeight="1">
      <c r="A33" s="1103" t="s">
        <v>654</v>
      </c>
      <c r="B33" s="1103" t="s">
        <v>655</v>
      </c>
      <c r="C33" s="1102" t="s">
        <v>1503</v>
      </c>
      <c r="D33" s="1219">
        <v>1</v>
      </c>
      <c r="E33" s="1101">
        <v>360176</v>
      </c>
      <c r="F33" s="1101">
        <v>266635.59333333338</v>
      </c>
      <c r="G33" s="1101">
        <v>266635.59333333338</v>
      </c>
      <c r="H33" s="1218">
        <f t="shared" si="0"/>
        <v>0.74029250514563261</v>
      </c>
    </row>
    <row r="34" spans="1:8" s="801" customFormat="1" ht="232.5" customHeight="1">
      <c r="A34" s="1103" t="s">
        <v>656</v>
      </c>
      <c r="B34" s="1103" t="s">
        <v>657</v>
      </c>
      <c r="C34" s="1102" t="s">
        <v>1488</v>
      </c>
      <c r="D34" s="1219">
        <v>1</v>
      </c>
      <c r="E34" s="1101">
        <v>360176</v>
      </c>
      <c r="F34" s="1101">
        <v>346807.8193939394</v>
      </c>
      <c r="G34" s="1101">
        <v>346807.8193939394</v>
      </c>
      <c r="H34" s="1218">
        <f t="shared" si="0"/>
        <v>0.96288431043139855</v>
      </c>
    </row>
    <row r="35" spans="1:8" s="801" customFormat="1" ht="159.75" customHeight="1">
      <c r="A35" s="1103" t="s">
        <v>658</v>
      </c>
      <c r="B35" s="1103" t="s">
        <v>659</v>
      </c>
      <c r="C35" s="1102" t="s">
        <v>1504</v>
      </c>
      <c r="D35" s="1219">
        <v>1</v>
      </c>
      <c r="E35" s="1101">
        <v>360176</v>
      </c>
      <c r="F35" s="1101">
        <v>349377.08875</v>
      </c>
      <c r="G35" s="1101">
        <v>349377.08875</v>
      </c>
      <c r="H35" s="1218">
        <f t="shared" si="0"/>
        <v>0.97001768232752872</v>
      </c>
    </row>
    <row r="36" spans="1:8" s="801" customFormat="1" ht="50.1" customHeight="1">
      <c r="A36" s="1103" t="s">
        <v>660</v>
      </c>
      <c r="B36" s="1103" t="s">
        <v>661</v>
      </c>
      <c r="C36" s="1102" t="s">
        <v>1505</v>
      </c>
      <c r="D36" s="1219">
        <v>1</v>
      </c>
      <c r="E36" s="1101">
        <v>360176</v>
      </c>
      <c r="F36" s="1101">
        <v>322650</v>
      </c>
      <c r="G36" s="1101">
        <v>322650</v>
      </c>
      <c r="H36" s="1218">
        <f t="shared" si="0"/>
        <v>0.89581204744347209</v>
      </c>
    </row>
    <row r="37" spans="1:8" s="801" customFormat="1" ht="50.1" customHeight="1">
      <c r="A37" s="1103" t="s">
        <v>662</v>
      </c>
      <c r="B37" s="1103" t="s">
        <v>663</v>
      </c>
      <c r="C37" s="1102" t="s">
        <v>663</v>
      </c>
      <c r="D37" s="1219">
        <v>1</v>
      </c>
      <c r="E37" s="1101">
        <v>360176</v>
      </c>
      <c r="F37" s="1101">
        <v>360174.2</v>
      </c>
      <c r="G37" s="1101">
        <v>360174.2</v>
      </c>
      <c r="H37" s="1218">
        <f t="shared" si="0"/>
        <v>0.99999500244325001</v>
      </c>
    </row>
    <row r="38" spans="1:8" s="801" customFormat="1" ht="50.1" customHeight="1">
      <c r="A38" s="1103" t="s">
        <v>664</v>
      </c>
      <c r="B38" s="1103" t="s">
        <v>665</v>
      </c>
      <c r="C38" s="1102" t="s">
        <v>605</v>
      </c>
      <c r="D38" s="1219">
        <v>1</v>
      </c>
      <c r="E38" s="1101">
        <v>360176</v>
      </c>
      <c r="F38" s="1101">
        <v>249801.83333333328</v>
      </c>
      <c r="G38" s="1101">
        <v>249801.83333333328</v>
      </c>
      <c r="H38" s="1218">
        <f t="shared" si="0"/>
        <v>0.69355491019205417</v>
      </c>
    </row>
    <row r="39" spans="1:8" s="801" customFormat="1" ht="50.25" customHeight="1">
      <c r="A39" s="1103" t="s">
        <v>666</v>
      </c>
      <c r="B39" s="1103" t="s">
        <v>667</v>
      </c>
      <c r="C39" s="1102" t="s">
        <v>1489</v>
      </c>
      <c r="D39" s="1219">
        <v>1</v>
      </c>
      <c r="E39" s="1101">
        <v>360176</v>
      </c>
      <c r="F39" s="1101">
        <v>353036.81379310344</v>
      </c>
      <c r="G39" s="1101">
        <v>353036.81379310344</v>
      </c>
      <c r="H39" s="1218">
        <f t="shared" si="0"/>
        <v>0.98017861765665515</v>
      </c>
    </row>
    <row r="40" spans="1:8" s="801" customFormat="1" ht="234.75" customHeight="1">
      <c r="A40" s="1103" t="s">
        <v>668</v>
      </c>
      <c r="B40" s="1103" t="s">
        <v>669</v>
      </c>
      <c r="C40" s="1102" t="s">
        <v>1488</v>
      </c>
      <c r="D40" s="1219">
        <v>1</v>
      </c>
      <c r="E40" s="1101">
        <v>360176</v>
      </c>
      <c r="F40" s="1101">
        <v>346807.8193939394</v>
      </c>
      <c r="G40" s="1101">
        <v>346807.8193939394</v>
      </c>
      <c r="H40" s="1218">
        <f t="shared" si="0"/>
        <v>0.96288431043139855</v>
      </c>
    </row>
    <row r="41" spans="1:8" s="801" customFormat="1" ht="168.75" customHeight="1">
      <c r="A41" s="1103" t="s">
        <v>670</v>
      </c>
      <c r="B41" s="1103" t="s">
        <v>671</v>
      </c>
      <c r="C41" s="1102" t="s">
        <v>1504</v>
      </c>
      <c r="D41" s="1219">
        <v>1</v>
      </c>
      <c r="E41" s="1101">
        <v>360176</v>
      </c>
      <c r="F41" s="1101">
        <v>349377.08875</v>
      </c>
      <c r="G41" s="1101">
        <v>349377.08875</v>
      </c>
      <c r="H41" s="1218">
        <f t="shared" si="0"/>
        <v>0.97001768232752872</v>
      </c>
    </row>
    <row r="42" spans="1:8" s="801" customFormat="1" ht="51.75" customHeight="1">
      <c r="A42" s="1103" t="s">
        <v>672</v>
      </c>
      <c r="B42" s="1103" t="s">
        <v>673</v>
      </c>
      <c r="C42" s="1102" t="s">
        <v>1506</v>
      </c>
      <c r="D42" s="1219">
        <v>1</v>
      </c>
      <c r="E42" s="1101">
        <v>360176</v>
      </c>
      <c r="F42" s="1101">
        <v>360175.84</v>
      </c>
      <c r="G42" s="1101">
        <v>326905.57833333331</v>
      </c>
      <c r="H42" s="1218">
        <f t="shared" si="0"/>
        <v>0.90762732201294172</v>
      </c>
    </row>
    <row r="43" spans="1:8" s="801" customFormat="1" ht="200.1" customHeight="1">
      <c r="A43" s="1103" t="s">
        <v>674</v>
      </c>
      <c r="B43" s="1103" t="s">
        <v>675</v>
      </c>
      <c r="C43" s="1102" t="s">
        <v>1507</v>
      </c>
      <c r="D43" s="1219">
        <v>0.7</v>
      </c>
      <c r="E43" s="1101">
        <v>360176</v>
      </c>
      <c r="F43" s="1101">
        <v>360175.83</v>
      </c>
      <c r="G43" s="1101">
        <v>360175.84</v>
      </c>
      <c r="H43" s="1218">
        <f t="shared" si="0"/>
        <v>0.99999955577273336</v>
      </c>
    </row>
    <row r="44" spans="1:8" s="801" customFormat="1" ht="50.1" customHeight="1">
      <c r="A44" s="1103" t="s">
        <v>676</v>
      </c>
      <c r="B44" s="1103" t="s">
        <v>677</v>
      </c>
      <c r="C44" s="1102" t="s">
        <v>1506</v>
      </c>
      <c r="D44" s="1219">
        <v>1</v>
      </c>
      <c r="E44" s="1101">
        <v>360176</v>
      </c>
      <c r="F44" s="1101">
        <v>360175.84</v>
      </c>
      <c r="G44" s="1101">
        <v>326905.57833333331</v>
      </c>
      <c r="H44" s="1218">
        <f t="shared" si="0"/>
        <v>0.90762732201294172</v>
      </c>
    </row>
    <row r="45" spans="1:8" s="801" customFormat="1" ht="50.1" customHeight="1">
      <c r="A45" s="1103" t="s">
        <v>678</v>
      </c>
      <c r="B45" s="1103" t="s">
        <v>679</v>
      </c>
      <c r="C45" s="1102" t="s">
        <v>679</v>
      </c>
      <c r="D45" s="1219">
        <v>1</v>
      </c>
      <c r="E45" s="1101">
        <v>360176</v>
      </c>
      <c r="F45" s="1101">
        <v>360174.2</v>
      </c>
      <c r="G45" s="1101">
        <v>360174.2</v>
      </c>
      <c r="H45" s="1218">
        <f t="shared" si="0"/>
        <v>0.99999500244325001</v>
      </c>
    </row>
    <row r="46" spans="1:8" s="801" customFormat="1" ht="200.1" customHeight="1">
      <c r="A46" s="1103" t="s">
        <v>680</v>
      </c>
      <c r="B46" s="1103" t="s">
        <v>681</v>
      </c>
      <c r="C46" s="1102" t="s">
        <v>1508</v>
      </c>
      <c r="D46" s="1219">
        <v>0.7</v>
      </c>
      <c r="E46" s="1101">
        <v>360176</v>
      </c>
      <c r="F46" s="1101">
        <v>360175.84</v>
      </c>
      <c r="G46" s="1101">
        <v>360175.84</v>
      </c>
      <c r="H46" s="1218">
        <f t="shared" si="0"/>
        <v>0.99999955577273336</v>
      </c>
    </row>
    <row r="47" spans="1:8" s="801" customFormat="1" ht="200.1" customHeight="1">
      <c r="A47" s="1103" t="s">
        <v>682</v>
      </c>
      <c r="B47" s="1103" t="s">
        <v>683</v>
      </c>
      <c r="C47" s="1102" t="s">
        <v>1488</v>
      </c>
      <c r="D47" s="1219">
        <v>1</v>
      </c>
      <c r="E47" s="1101">
        <v>360176</v>
      </c>
      <c r="F47" s="1101">
        <v>346807.8193939394</v>
      </c>
      <c r="G47" s="1101">
        <v>346807.8193939394</v>
      </c>
      <c r="H47" s="1218">
        <f t="shared" si="0"/>
        <v>0.96288431043139855</v>
      </c>
    </row>
    <row r="48" spans="1:8" s="801" customFormat="1" ht="200.1" customHeight="1">
      <c r="A48" s="1103" t="s">
        <v>684</v>
      </c>
      <c r="B48" s="1103" t="s">
        <v>685</v>
      </c>
      <c r="C48" s="1102" t="s">
        <v>1509</v>
      </c>
      <c r="D48" s="1219">
        <v>0.7</v>
      </c>
      <c r="E48" s="1101">
        <v>360176</v>
      </c>
      <c r="F48" s="1101">
        <v>360175.84</v>
      </c>
      <c r="G48" s="1101">
        <v>360175.84</v>
      </c>
      <c r="H48" s="1218">
        <f t="shared" si="0"/>
        <v>0.99999955577273336</v>
      </c>
    </row>
    <row r="49" spans="1:8" s="801" customFormat="1" ht="52.5" customHeight="1">
      <c r="A49" s="1103" t="s">
        <v>686</v>
      </c>
      <c r="B49" s="1103" t="s">
        <v>687</v>
      </c>
      <c r="C49" s="1102" t="s">
        <v>1489</v>
      </c>
      <c r="D49" s="1219">
        <v>1</v>
      </c>
      <c r="E49" s="1101">
        <v>360176</v>
      </c>
      <c r="F49" s="1101">
        <v>353036.81379310344</v>
      </c>
      <c r="G49" s="1101">
        <v>353036.81379310344</v>
      </c>
      <c r="H49" s="1218">
        <f t="shared" si="0"/>
        <v>0.98017861765665515</v>
      </c>
    </row>
    <row r="50" spans="1:8" s="801" customFormat="1" ht="172.5" customHeight="1">
      <c r="A50" s="1103" t="s">
        <v>688</v>
      </c>
      <c r="B50" s="1103" t="s">
        <v>689</v>
      </c>
      <c r="C50" s="1102" t="s">
        <v>1510</v>
      </c>
      <c r="D50" s="1219">
        <v>1</v>
      </c>
      <c r="E50" s="1101">
        <v>360176</v>
      </c>
      <c r="F50" s="1101">
        <v>351960.93</v>
      </c>
      <c r="G50" s="1101">
        <v>351960.93</v>
      </c>
      <c r="H50" s="1218">
        <f t="shared" si="0"/>
        <v>0.97719151192750209</v>
      </c>
    </row>
    <row r="51" spans="1:8" s="801" customFormat="1" ht="189" customHeight="1">
      <c r="A51" s="1103" t="s">
        <v>690</v>
      </c>
      <c r="B51" s="1103" t="s">
        <v>691</v>
      </c>
      <c r="C51" s="1102" t="s">
        <v>1511</v>
      </c>
      <c r="D51" s="1219">
        <v>0.7</v>
      </c>
      <c r="E51" s="1101">
        <v>360176</v>
      </c>
      <c r="F51" s="1101">
        <v>360175.84</v>
      </c>
      <c r="G51" s="1101">
        <v>360175.84</v>
      </c>
      <c r="H51" s="1218">
        <f t="shared" si="0"/>
        <v>0.99999955577273336</v>
      </c>
    </row>
    <row r="52" spans="1:8" s="801" customFormat="1" ht="142.5" customHeight="1">
      <c r="A52" s="1103" t="s">
        <v>692</v>
      </c>
      <c r="B52" s="1103" t="s">
        <v>693</v>
      </c>
      <c r="C52" s="1102" t="s">
        <v>1512</v>
      </c>
      <c r="D52" s="1219">
        <v>1</v>
      </c>
      <c r="E52" s="1101">
        <v>360176</v>
      </c>
      <c r="F52" s="1101">
        <v>324118.34333333332</v>
      </c>
      <c r="G52" s="1101">
        <v>324118.34333333332</v>
      </c>
      <c r="H52" s="1218">
        <f t="shared" si="0"/>
        <v>0.89988878585284227</v>
      </c>
    </row>
    <row r="53" spans="1:8" s="801" customFormat="1" ht="50.1" customHeight="1">
      <c r="A53" s="1103" t="s">
        <v>694</v>
      </c>
      <c r="B53" s="1103" t="s">
        <v>695</v>
      </c>
      <c r="C53" s="1102" t="s">
        <v>1505</v>
      </c>
      <c r="D53" s="1219">
        <v>1</v>
      </c>
      <c r="E53" s="1101">
        <v>360176</v>
      </c>
      <c r="F53" s="1101">
        <v>249801.83333333328</v>
      </c>
      <c r="G53" s="1101">
        <v>249801.83333333328</v>
      </c>
      <c r="H53" s="1218">
        <f t="shared" si="0"/>
        <v>0.69355491019205417</v>
      </c>
    </row>
    <row r="54" spans="1:8" s="801" customFormat="1" ht="50.1" customHeight="1">
      <c r="A54" s="1103" t="s">
        <v>696</v>
      </c>
      <c r="B54" s="1103" t="s">
        <v>697</v>
      </c>
      <c r="C54" s="1102" t="s">
        <v>1489</v>
      </c>
      <c r="D54" s="1219">
        <v>1</v>
      </c>
      <c r="E54" s="1101">
        <v>360176</v>
      </c>
      <c r="F54" s="1101">
        <v>353036.81379310344</v>
      </c>
      <c r="G54" s="1101">
        <v>353036.81379310344</v>
      </c>
      <c r="H54" s="1218">
        <f t="shared" si="0"/>
        <v>0.98017861765665515</v>
      </c>
    </row>
    <row r="55" spans="1:8" s="801" customFormat="1" ht="50.1" customHeight="1">
      <c r="A55" s="1103" t="s">
        <v>698</v>
      </c>
      <c r="B55" s="1103" t="s">
        <v>699</v>
      </c>
      <c r="C55" s="1102" t="s">
        <v>1513</v>
      </c>
      <c r="D55" s="1219">
        <v>1</v>
      </c>
      <c r="E55" s="1101">
        <v>360176</v>
      </c>
      <c r="F55" s="1101">
        <v>343500.26</v>
      </c>
      <c r="G55" s="1101">
        <v>343500.26</v>
      </c>
      <c r="H55" s="1218">
        <f t="shared" si="0"/>
        <v>0.95370113500066633</v>
      </c>
    </row>
    <row r="56" spans="1:8" s="801" customFormat="1" ht="137.25" customHeight="1">
      <c r="A56" s="1103" t="s">
        <v>700</v>
      </c>
      <c r="B56" s="1103" t="s">
        <v>701</v>
      </c>
      <c r="C56" s="1102" t="s">
        <v>1514</v>
      </c>
      <c r="D56" s="1219">
        <v>1</v>
      </c>
      <c r="E56" s="1101">
        <v>360176</v>
      </c>
      <c r="F56" s="1101">
        <v>287978.38833333337</v>
      </c>
      <c r="G56" s="1101">
        <v>287978.38833333337</v>
      </c>
      <c r="H56" s="1218">
        <f t="shared" si="0"/>
        <v>0.7995490769327589</v>
      </c>
    </row>
    <row r="57" spans="1:8" s="801" customFormat="1" ht="50.1" customHeight="1">
      <c r="A57" s="1103" t="s">
        <v>702</v>
      </c>
      <c r="B57" s="1103" t="s">
        <v>703</v>
      </c>
      <c r="C57" s="1102" t="s">
        <v>1489</v>
      </c>
      <c r="D57" s="1219">
        <v>1</v>
      </c>
      <c r="E57" s="1101">
        <v>360176</v>
      </c>
      <c r="F57" s="1101">
        <v>353036.81379310344</v>
      </c>
      <c r="G57" s="1101">
        <v>353036.81379310344</v>
      </c>
      <c r="H57" s="1218">
        <f t="shared" si="0"/>
        <v>0.98017861765665515</v>
      </c>
    </row>
    <row r="58" spans="1:8" s="801" customFormat="1" ht="50.1" customHeight="1">
      <c r="A58" s="1103" t="s">
        <v>704</v>
      </c>
      <c r="B58" s="1103" t="s">
        <v>705</v>
      </c>
      <c r="C58" s="1102" t="s">
        <v>1489</v>
      </c>
      <c r="D58" s="1219">
        <v>1</v>
      </c>
      <c r="E58" s="1101">
        <v>360176</v>
      </c>
      <c r="F58" s="1101">
        <v>353036.81379310344</v>
      </c>
      <c r="G58" s="1101">
        <v>353036.81379310344</v>
      </c>
      <c r="H58" s="1218">
        <f t="shared" si="0"/>
        <v>0.98017861765665515</v>
      </c>
    </row>
    <row r="59" spans="1:8" s="801" customFormat="1" ht="50.1" customHeight="1">
      <c r="A59" s="1103" t="s">
        <v>706</v>
      </c>
      <c r="B59" s="1103" t="s">
        <v>707</v>
      </c>
      <c r="C59" s="1102" t="s">
        <v>1489</v>
      </c>
      <c r="D59" s="1219">
        <v>1</v>
      </c>
      <c r="E59" s="1101">
        <v>360176</v>
      </c>
      <c r="F59" s="1101">
        <v>353036.81379310344</v>
      </c>
      <c r="G59" s="1101">
        <v>353036.81379310344</v>
      </c>
      <c r="H59" s="1218">
        <f t="shared" si="0"/>
        <v>0.98017861765665515</v>
      </c>
    </row>
    <row r="60" spans="1:8" s="801" customFormat="1" ht="50.1" customHeight="1">
      <c r="A60" s="1103" t="s">
        <v>708</v>
      </c>
      <c r="B60" s="1103" t="s">
        <v>709</v>
      </c>
      <c r="C60" s="1102" t="s">
        <v>1489</v>
      </c>
      <c r="D60" s="1219">
        <v>1</v>
      </c>
      <c r="E60" s="1101">
        <v>360176</v>
      </c>
      <c r="F60" s="1101">
        <v>353036.81379310344</v>
      </c>
      <c r="G60" s="1101">
        <v>353036.81379310344</v>
      </c>
      <c r="H60" s="1218">
        <f t="shared" si="0"/>
        <v>0.98017861765665515</v>
      </c>
    </row>
    <row r="61" spans="1:8" s="801" customFormat="1" ht="50.1" customHeight="1">
      <c r="A61" s="1103" t="s">
        <v>710</v>
      </c>
      <c r="B61" s="1103" t="s">
        <v>711</v>
      </c>
      <c r="C61" s="1102" t="s">
        <v>1489</v>
      </c>
      <c r="D61" s="1219">
        <v>1</v>
      </c>
      <c r="E61" s="1101">
        <v>360176</v>
      </c>
      <c r="F61" s="1101">
        <v>353036.81379310344</v>
      </c>
      <c r="G61" s="1101">
        <v>353036.81379310344</v>
      </c>
      <c r="H61" s="1218">
        <f t="shared" si="0"/>
        <v>0.98017861765665515</v>
      </c>
    </row>
    <row r="62" spans="1:8" s="801" customFormat="1" ht="200.1" customHeight="1">
      <c r="A62" s="1103" t="s">
        <v>712</v>
      </c>
      <c r="B62" s="1103" t="s">
        <v>713</v>
      </c>
      <c r="C62" s="1102" t="s">
        <v>1515</v>
      </c>
      <c r="D62" s="1219">
        <v>0.7</v>
      </c>
      <c r="E62" s="1101">
        <v>360176</v>
      </c>
      <c r="F62" s="1101">
        <v>360175.84</v>
      </c>
      <c r="G62" s="1101">
        <v>360175.84</v>
      </c>
      <c r="H62" s="1218">
        <f t="shared" si="0"/>
        <v>0.99999955577273336</v>
      </c>
    </row>
    <row r="63" spans="1:8" s="801" customFormat="1" ht="55.5" customHeight="1">
      <c r="A63" s="1103" t="s">
        <v>714</v>
      </c>
      <c r="B63" s="1103" t="s">
        <v>715</v>
      </c>
      <c r="C63" s="1102" t="s">
        <v>715</v>
      </c>
      <c r="D63" s="1219">
        <v>1</v>
      </c>
      <c r="E63" s="1101">
        <v>360176</v>
      </c>
      <c r="F63" s="1101">
        <v>360174.2</v>
      </c>
      <c r="G63" s="1101">
        <v>360174.2</v>
      </c>
      <c r="H63" s="1218">
        <f t="shared" si="0"/>
        <v>0.99999500244325001</v>
      </c>
    </row>
    <row r="64" spans="1:8" s="801" customFormat="1" ht="129.75" customHeight="1">
      <c r="A64" s="1103" t="s">
        <v>716</v>
      </c>
      <c r="B64" s="1103" t="s">
        <v>717</v>
      </c>
      <c r="C64" s="1102" t="s">
        <v>1493</v>
      </c>
      <c r="D64" s="1219">
        <v>1</v>
      </c>
      <c r="E64" s="1101">
        <v>360176</v>
      </c>
      <c r="F64" s="1101">
        <v>332787.7508333333</v>
      </c>
      <c r="G64" s="1101">
        <v>332787.7508333333</v>
      </c>
      <c r="H64" s="1218">
        <f t="shared" si="0"/>
        <v>0.92395870583640582</v>
      </c>
    </row>
    <row r="65" spans="1:8" s="801" customFormat="1" ht="132.75" customHeight="1">
      <c r="A65" s="1103" t="s">
        <v>718</v>
      </c>
      <c r="B65" s="1103" t="s">
        <v>719</v>
      </c>
      <c r="C65" s="1102" t="s">
        <v>1493</v>
      </c>
      <c r="D65" s="1219">
        <v>1</v>
      </c>
      <c r="E65" s="1101">
        <v>360176</v>
      </c>
      <c r="F65" s="1101">
        <v>332787.7508333333</v>
      </c>
      <c r="G65" s="1101">
        <v>332787.7508333333</v>
      </c>
      <c r="H65" s="1218">
        <f t="shared" si="0"/>
        <v>0.92395870583640582</v>
      </c>
    </row>
    <row r="66" spans="1:8" s="801" customFormat="1" ht="75" customHeight="1">
      <c r="A66" s="1103" t="s">
        <v>720</v>
      </c>
      <c r="B66" s="1103" t="s">
        <v>721</v>
      </c>
      <c r="C66" s="1102" t="s">
        <v>722</v>
      </c>
      <c r="D66" s="1219">
        <v>1</v>
      </c>
      <c r="E66" s="1101">
        <v>360176</v>
      </c>
      <c r="F66" s="1101">
        <v>339069.85</v>
      </c>
      <c r="G66" s="1101">
        <v>339069.85</v>
      </c>
      <c r="H66" s="1218">
        <f t="shared" si="0"/>
        <v>0.94140045422238006</v>
      </c>
    </row>
    <row r="67" spans="1:8" s="801" customFormat="1" ht="67.5" customHeight="1">
      <c r="A67" s="1103" t="s">
        <v>723</v>
      </c>
      <c r="B67" s="1103" t="s">
        <v>724</v>
      </c>
      <c r="C67" s="1102" t="s">
        <v>1489</v>
      </c>
      <c r="D67" s="1219">
        <v>1</v>
      </c>
      <c r="E67" s="1101">
        <v>360176</v>
      </c>
      <c r="F67" s="1101">
        <v>353036.81379310344</v>
      </c>
      <c r="G67" s="1101">
        <v>353036.81379310344</v>
      </c>
      <c r="H67" s="1218">
        <f t="shared" si="0"/>
        <v>0.98017861765665515</v>
      </c>
    </row>
    <row r="68" spans="1:8" s="801" customFormat="1" ht="50.1" customHeight="1">
      <c r="A68" s="1103" t="s">
        <v>725</v>
      </c>
      <c r="B68" s="1103" t="s">
        <v>726</v>
      </c>
      <c r="C68" s="1102"/>
      <c r="D68" s="1219">
        <v>0</v>
      </c>
      <c r="E68" s="1101">
        <v>360176</v>
      </c>
      <c r="F68" s="1101">
        <v>0</v>
      </c>
      <c r="G68" s="1101">
        <v>0</v>
      </c>
      <c r="H68" s="1218">
        <f t="shared" si="0"/>
        <v>0</v>
      </c>
    </row>
    <row r="69" spans="1:8" s="801" customFormat="1" ht="50.1" customHeight="1">
      <c r="A69" s="1103" t="s">
        <v>727</v>
      </c>
      <c r="B69" s="1103" t="s">
        <v>728</v>
      </c>
      <c r="C69" s="1102" t="s">
        <v>1489</v>
      </c>
      <c r="D69" s="1219">
        <v>1</v>
      </c>
      <c r="E69" s="1101">
        <v>360176</v>
      </c>
      <c r="F69" s="1101">
        <v>353036.81379310344</v>
      </c>
      <c r="G69" s="1101">
        <v>353036.81379310344</v>
      </c>
      <c r="H69" s="1218">
        <f t="shared" si="0"/>
        <v>0.98017861765665515</v>
      </c>
    </row>
    <row r="70" spans="1:8" s="801" customFormat="1" ht="50.1" customHeight="1">
      <c r="A70" s="1103" t="s">
        <v>729</v>
      </c>
      <c r="B70" s="1103" t="s">
        <v>730</v>
      </c>
      <c r="C70" s="1102" t="s">
        <v>731</v>
      </c>
      <c r="D70" s="1219">
        <v>1</v>
      </c>
      <c r="E70" s="1101">
        <v>360176</v>
      </c>
      <c r="F70" s="1101">
        <v>352179.09333333297</v>
      </c>
      <c r="G70" s="1101">
        <v>352179.09333333297</v>
      </c>
      <c r="H70" s="1218">
        <f t="shared" ref="H70:H133" si="1">G70/E70</f>
        <v>0.97779722506033984</v>
      </c>
    </row>
    <row r="71" spans="1:8" s="801" customFormat="1" ht="50.1" customHeight="1">
      <c r="A71" s="1103" t="s">
        <v>732</v>
      </c>
      <c r="B71" s="1103" t="s">
        <v>733</v>
      </c>
      <c r="C71" s="1102" t="s">
        <v>1489</v>
      </c>
      <c r="D71" s="1219">
        <v>1</v>
      </c>
      <c r="E71" s="1101">
        <v>360176</v>
      </c>
      <c r="F71" s="1101">
        <v>353036.81379310344</v>
      </c>
      <c r="G71" s="1101">
        <v>353036.81379310344</v>
      </c>
      <c r="H71" s="1218">
        <f t="shared" si="1"/>
        <v>0.98017861765665515</v>
      </c>
    </row>
    <row r="72" spans="1:8" s="801" customFormat="1" ht="230.25" customHeight="1">
      <c r="A72" s="1103" t="s">
        <v>734</v>
      </c>
      <c r="B72" s="1103" t="s">
        <v>735</v>
      </c>
      <c r="C72" s="1102" t="s">
        <v>1488</v>
      </c>
      <c r="D72" s="1219">
        <v>1</v>
      </c>
      <c r="E72" s="1101">
        <v>360176</v>
      </c>
      <c r="F72" s="1101">
        <v>346807.8193939394</v>
      </c>
      <c r="G72" s="1101">
        <v>346807.8193939394</v>
      </c>
      <c r="H72" s="1218">
        <f t="shared" si="1"/>
        <v>0.96288431043139855</v>
      </c>
    </row>
    <row r="73" spans="1:8" s="801" customFormat="1" ht="50.1" customHeight="1">
      <c r="A73" s="1103" t="s">
        <v>736</v>
      </c>
      <c r="B73" s="1103" t="s">
        <v>737</v>
      </c>
      <c r="C73" s="1102" t="s">
        <v>1516</v>
      </c>
      <c r="D73" s="1219">
        <v>1</v>
      </c>
      <c r="E73" s="1101">
        <v>360176</v>
      </c>
      <c r="F73" s="1101">
        <v>240117.22666666668</v>
      </c>
      <c r="G73" s="1101">
        <v>240117.22666666668</v>
      </c>
      <c r="H73" s="1218">
        <f t="shared" si="1"/>
        <v>0.66666637051515565</v>
      </c>
    </row>
    <row r="74" spans="1:8" s="801" customFormat="1" ht="50.1" customHeight="1">
      <c r="A74" s="1103" t="s">
        <v>738</v>
      </c>
      <c r="B74" s="1103" t="s">
        <v>739</v>
      </c>
      <c r="C74" s="1102" t="s">
        <v>1517</v>
      </c>
      <c r="D74" s="1219">
        <v>1</v>
      </c>
      <c r="E74" s="1101">
        <v>360176</v>
      </c>
      <c r="F74" s="1101">
        <v>360174.2</v>
      </c>
      <c r="G74" s="1101">
        <v>360174.2</v>
      </c>
      <c r="H74" s="1218">
        <f t="shared" si="1"/>
        <v>0.99999500244325001</v>
      </c>
    </row>
    <row r="75" spans="1:8" s="801" customFormat="1" ht="246.75" customHeight="1">
      <c r="A75" s="1103" t="s">
        <v>740</v>
      </c>
      <c r="B75" s="1103" t="s">
        <v>741</v>
      </c>
      <c r="C75" s="1102" t="s">
        <v>1488</v>
      </c>
      <c r="D75" s="1219">
        <v>1</v>
      </c>
      <c r="E75" s="1101">
        <v>360176</v>
      </c>
      <c r="F75" s="1101">
        <v>346807.8193939394</v>
      </c>
      <c r="G75" s="1101">
        <v>346807.8193939394</v>
      </c>
      <c r="H75" s="1218">
        <f t="shared" si="1"/>
        <v>0.96288431043139855</v>
      </c>
    </row>
    <row r="76" spans="1:8" s="801" customFormat="1" ht="126" customHeight="1">
      <c r="A76" s="1103" t="s">
        <v>742</v>
      </c>
      <c r="B76" s="1103" t="s">
        <v>743</v>
      </c>
      <c r="C76" s="1102" t="s">
        <v>1497</v>
      </c>
      <c r="D76" s="1219">
        <v>1</v>
      </c>
      <c r="E76" s="1101">
        <v>360176</v>
      </c>
      <c r="F76" s="1101">
        <v>335711.06</v>
      </c>
      <c r="G76" s="1101">
        <v>335711.06</v>
      </c>
      <c r="H76" s="1218">
        <f t="shared" si="1"/>
        <v>0.93207504109102213</v>
      </c>
    </row>
    <row r="77" spans="1:8" s="801" customFormat="1" ht="134.25" customHeight="1">
      <c r="A77" s="1103" t="s">
        <v>744</v>
      </c>
      <c r="B77" s="1103" t="s">
        <v>745</v>
      </c>
      <c r="C77" s="1102" t="s">
        <v>1493</v>
      </c>
      <c r="D77" s="1219">
        <v>1</v>
      </c>
      <c r="E77" s="1101">
        <v>360176</v>
      </c>
      <c r="F77" s="1101">
        <v>332787.7508333333</v>
      </c>
      <c r="G77" s="1101">
        <v>332787.7508333333</v>
      </c>
      <c r="H77" s="1218">
        <f t="shared" si="1"/>
        <v>0.92395870583640582</v>
      </c>
    </row>
    <row r="78" spans="1:8" s="801" customFormat="1" ht="239.25" customHeight="1">
      <c r="A78" s="1103" t="s">
        <v>746</v>
      </c>
      <c r="B78" s="1103" t="s">
        <v>747</v>
      </c>
      <c r="C78" s="1102" t="s">
        <v>1488</v>
      </c>
      <c r="D78" s="1219">
        <v>1</v>
      </c>
      <c r="E78" s="1101">
        <v>360176</v>
      </c>
      <c r="F78" s="1101">
        <v>346807.8193939394</v>
      </c>
      <c r="G78" s="1101">
        <v>346807.8193939394</v>
      </c>
      <c r="H78" s="1218">
        <f t="shared" si="1"/>
        <v>0.96288431043139855</v>
      </c>
    </row>
    <row r="79" spans="1:8" s="801" customFormat="1" ht="155.25" customHeight="1">
      <c r="A79" s="1103" t="s">
        <v>748</v>
      </c>
      <c r="B79" s="1103" t="s">
        <v>749</v>
      </c>
      <c r="C79" s="1102" t="s">
        <v>1504</v>
      </c>
      <c r="D79" s="1219">
        <v>1</v>
      </c>
      <c r="E79" s="1101">
        <v>360176</v>
      </c>
      <c r="F79" s="1101">
        <v>349377.08875</v>
      </c>
      <c r="G79" s="1101">
        <v>349377.08875</v>
      </c>
      <c r="H79" s="1218">
        <f t="shared" si="1"/>
        <v>0.97001768232752872</v>
      </c>
    </row>
    <row r="80" spans="1:8" s="801" customFormat="1" ht="50.1" customHeight="1">
      <c r="A80" s="1103" t="s">
        <v>750</v>
      </c>
      <c r="B80" s="1103" t="s">
        <v>751</v>
      </c>
      <c r="C80" s="1102" t="s">
        <v>1489</v>
      </c>
      <c r="D80" s="1219">
        <v>1</v>
      </c>
      <c r="E80" s="1101">
        <v>360176</v>
      </c>
      <c r="F80" s="1101">
        <v>353036.81379310344</v>
      </c>
      <c r="G80" s="1101">
        <v>353036.81379310344</v>
      </c>
      <c r="H80" s="1218">
        <f t="shared" si="1"/>
        <v>0.98017861765665515</v>
      </c>
    </row>
    <row r="81" spans="1:8" s="801" customFormat="1" ht="50.1" customHeight="1">
      <c r="A81" s="1103" t="s">
        <v>752</v>
      </c>
      <c r="B81" s="1103" t="s">
        <v>753</v>
      </c>
      <c r="C81" s="1102" t="s">
        <v>1489</v>
      </c>
      <c r="D81" s="1219">
        <v>1</v>
      </c>
      <c r="E81" s="1101">
        <v>360176</v>
      </c>
      <c r="F81" s="1101">
        <v>353036.81379310344</v>
      </c>
      <c r="G81" s="1101">
        <v>353036.81379310344</v>
      </c>
      <c r="H81" s="1218">
        <f t="shared" si="1"/>
        <v>0.98017861765665515</v>
      </c>
    </row>
    <row r="82" spans="1:8" s="801" customFormat="1" ht="50.1" customHeight="1">
      <c r="A82" s="1103" t="s">
        <v>754</v>
      </c>
      <c r="B82" s="1103" t="s">
        <v>755</v>
      </c>
      <c r="C82" s="1102" t="s">
        <v>756</v>
      </c>
      <c r="D82" s="1219">
        <v>1</v>
      </c>
      <c r="E82" s="1101">
        <v>360176</v>
      </c>
      <c r="F82" s="1101">
        <v>359418.73</v>
      </c>
      <c r="G82" s="1101">
        <v>359418.73</v>
      </c>
      <c r="H82" s="1218">
        <f t="shared" si="1"/>
        <v>0.99789750011105671</v>
      </c>
    </row>
    <row r="83" spans="1:8" s="801" customFormat="1" ht="50.1" customHeight="1">
      <c r="A83" s="1103" t="s">
        <v>757</v>
      </c>
      <c r="B83" s="1103" t="s">
        <v>758</v>
      </c>
      <c r="C83" s="1102" t="s">
        <v>1513</v>
      </c>
      <c r="D83" s="1219">
        <v>1</v>
      </c>
      <c r="E83" s="1101">
        <v>360176</v>
      </c>
      <c r="F83" s="1101">
        <v>343500.26</v>
      </c>
      <c r="G83" s="1101">
        <v>343500.26</v>
      </c>
      <c r="H83" s="1218">
        <f t="shared" si="1"/>
        <v>0.95370113500066633</v>
      </c>
    </row>
    <row r="84" spans="1:8" s="801" customFormat="1" ht="124.5" customHeight="1">
      <c r="A84" s="1103" t="s">
        <v>759</v>
      </c>
      <c r="B84" s="1103" t="s">
        <v>760</v>
      </c>
      <c r="C84" s="1102" t="s">
        <v>1518</v>
      </c>
      <c r="D84" s="1219">
        <v>1</v>
      </c>
      <c r="E84" s="1101">
        <v>360176</v>
      </c>
      <c r="F84" s="1101">
        <v>346807.8193939394</v>
      </c>
      <c r="G84" s="1101">
        <v>346807.8193939394</v>
      </c>
      <c r="H84" s="1218">
        <f t="shared" si="1"/>
        <v>0.96288431043139855</v>
      </c>
    </row>
    <row r="85" spans="1:8" s="801" customFormat="1" ht="54" customHeight="1">
      <c r="A85" s="1103" t="s">
        <v>761</v>
      </c>
      <c r="B85" s="1103" t="s">
        <v>762</v>
      </c>
      <c r="C85" s="1102" t="s">
        <v>1489</v>
      </c>
      <c r="D85" s="1219">
        <v>1</v>
      </c>
      <c r="E85" s="1101">
        <v>360176</v>
      </c>
      <c r="F85" s="1101">
        <v>353036.81379310344</v>
      </c>
      <c r="G85" s="1101">
        <v>353036.81379310344</v>
      </c>
      <c r="H85" s="1218">
        <f t="shared" si="1"/>
        <v>0.98017861765665515</v>
      </c>
    </row>
    <row r="86" spans="1:8" s="801" customFormat="1" ht="92.25" customHeight="1">
      <c r="A86" s="1103" t="s">
        <v>763</v>
      </c>
      <c r="B86" s="1103" t="s">
        <v>764</v>
      </c>
      <c r="C86" s="1102" t="s">
        <v>1494</v>
      </c>
      <c r="D86" s="1219">
        <v>1</v>
      </c>
      <c r="E86" s="1101">
        <v>360176</v>
      </c>
      <c r="F86" s="1101">
        <v>348804.39399999997</v>
      </c>
      <c r="G86" s="1101">
        <v>348804.39399999997</v>
      </c>
      <c r="H86" s="1218">
        <f t="shared" si="1"/>
        <v>0.96842764093110023</v>
      </c>
    </row>
    <row r="87" spans="1:8" s="801" customFormat="1" ht="132.75" customHeight="1">
      <c r="A87" s="1103" t="s">
        <v>765</v>
      </c>
      <c r="B87" s="1103" t="s">
        <v>766</v>
      </c>
      <c r="C87" s="1102" t="s">
        <v>1514</v>
      </c>
      <c r="D87" s="1219">
        <v>1</v>
      </c>
      <c r="E87" s="1101">
        <v>360176</v>
      </c>
      <c r="F87" s="1101">
        <v>287978.38833333337</v>
      </c>
      <c r="G87" s="1101">
        <v>287978.38833333337</v>
      </c>
      <c r="H87" s="1218">
        <f t="shared" si="1"/>
        <v>0.7995490769327589</v>
      </c>
    </row>
    <row r="88" spans="1:8" s="801" customFormat="1" ht="87" customHeight="1">
      <c r="A88" s="1103" t="s">
        <v>767</v>
      </c>
      <c r="B88" s="1103" t="s">
        <v>768</v>
      </c>
      <c r="C88" s="1102" t="s">
        <v>1519</v>
      </c>
      <c r="D88" s="1219">
        <v>1</v>
      </c>
      <c r="E88" s="1101">
        <v>360176</v>
      </c>
      <c r="F88" s="1101">
        <v>346807.8193939394</v>
      </c>
      <c r="G88" s="1101">
        <v>346807.8193939394</v>
      </c>
      <c r="H88" s="1218">
        <f t="shared" si="1"/>
        <v>0.96288431043139855</v>
      </c>
    </row>
    <row r="89" spans="1:8" s="801" customFormat="1" ht="234.75" customHeight="1">
      <c r="A89" s="1103" t="s">
        <v>769</v>
      </c>
      <c r="B89" s="1103" t="s">
        <v>770</v>
      </c>
      <c r="C89" s="1102" t="s">
        <v>1488</v>
      </c>
      <c r="D89" s="1219">
        <v>1</v>
      </c>
      <c r="E89" s="1101">
        <v>360176</v>
      </c>
      <c r="F89" s="1101">
        <v>346807.8193939394</v>
      </c>
      <c r="G89" s="1101">
        <v>346807.8193939394</v>
      </c>
      <c r="H89" s="1218">
        <f t="shared" si="1"/>
        <v>0.96288431043139855</v>
      </c>
    </row>
    <row r="90" spans="1:8" s="801" customFormat="1" ht="50.1" customHeight="1">
      <c r="A90" s="1103" t="s">
        <v>771</v>
      </c>
      <c r="B90" s="1103" t="s">
        <v>772</v>
      </c>
      <c r="C90" s="1102" t="s">
        <v>772</v>
      </c>
      <c r="D90" s="1219">
        <v>1</v>
      </c>
      <c r="E90" s="1101">
        <v>360176</v>
      </c>
      <c r="F90" s="1101">
        <v>360174.2</v>
      </c>
      <c r="G90" s="1101">
        <v>360174.2</v>
      </c>
      <c r="H90" s="1218">
        <f t="shared" si="1"/>
        <v>0.99999500244325001</v>
      </c>
    </row>
    <row r="91" spans="1:8" s="801" customFormat="1" ht="165" customHeight="1">
      <c r="A91" s="1103" t="s">
        <v>773</v>
      </c>
      <c r="B91" s="1103" t="s">
        <v>774</v>
      </c>
      <c r="C91" s="1102" t="s">
        <v>1504</v>
      </c>
      <c r="D91" s="1219">
        <v>1</v>
      </c>
      <c r="E91" s="1101">
        <v>360176</v>
      </c>
      <c r="F91" s="1101">
        <v>349377.08875</v>
      </c>
      <c r="G91" s="1101">
        <v>349377.08875</v>
      </c>
      <c r="H91" s="1218">
        <f t="shared" si="1"/>
        <v>0.97001768232752872</v>
      </c>
    </row>
    <row r="92" spans="1:8" s="801" customFormat="1" ht="87.75" customHeight="1">
      <c r="A92" s="1103" t="s">
        <v>1520</v>
      </c>
      <c r="B92" s="1103" t="s">
        <v>775</v>
      </c>
      <c r="C92" s="1102" t="s">
        <v>1521</v>
      </c>
      <c r="D92" s="1219">
        <v>1</v>
      </c>
      <c r="E92" s="1101">
        <v>360176</v>
      </c>
      <c r="F92" s="1101">
        <v>249801.83333333328</v>
      </c>
      <c r="G92" s="1101">
        <v>249801.83333333328</v>
      </c>
      <c r="H92" s="1218">
        <f t="shared" si="1"/>
        <v>0.69355491019205417</v>
      </c>
    </row>
    <row r="93" spans="1:8" s="801" customFormat="1" ht="54" customHeight="1">
      <c r="A93" s="1103" t="s">
        <v>776</v>
      </c>
      <c r="B93" s="1103" t="s">
        <v>777</v>
      </c>
      <c r="C93" s="1102" t="s">
        <v>1506</v>
      </c>
      <c r="D93" s="1219">
        <v>1</v>
      </c>
      <c r="E93" s="1101">
        <v>360176</v>
      </c>
      <c r="F93" s="1101">
        <v>360175.84</v>
      </c>
      <c r="G93" s="1101">
        <v>326905.57833333331</v>
      </c>
      <c r="H93" s="1218">
        <f t="shared" si="1"/>
        <v>0.90762732201294172</v>
      </c>
    </row>
    <row r="94" spans="1:8" s="801" customFormat="1" ht="231.75" customHeight="1">
      <c r="A94" s="1103" t="s">
        <v>778</v>
      </c>
      <c r="B94" s="1103" t="s">
        <v>779</v>
      </c>
      <c r="C94" s="1102" t="s">
        <v>1488</v>
      </c>
      <c r="D94" s="1219">
        <v>1</v>
      </c>
      <c r="E94" s="1101">
        <v>360176</v>
      </c>
      <c r="F94" s="1101">
        <v>346807.8193939394</v>
      </c>
      <c r="G94" s="1101">
        <v>346807.8193939394</v>
      </c>
      <c r="H94" s="1218">
        <f t="shared" si="1"/>
        <v>0.96288431043139855</v>
      </c>
    </row>
    <row r="95" spans="1:8" s="801" customFormat="1" ht="50.1" customHeight="1">
      <c r="A95" s="1103" t="s">
        <v>780</v>
      </c>
      <c r="B95" s="1103" t="s">
        <v>781</v>
      </c>
      <c r="C95" s="1102" t="s">
        <v>781</v>
      </c>
      <c r="D95" s="1219">
        <v>1</v>
      </c>
      <c r="E95" s="1101">
        <v>360176</v>
      </c>
      <c r="F95" s="1101">
        <v>360174.2</v>
      </c>
      <c r="G95" s="1101">
        <v>360174.2</v>
      </c>
      <c r="H95" s="1218">
        <f t="shared" si="1"/>
        <v>0.99999500244325001</v>
      </c>
    </row>
    <row r="96" spans="1:8" s="801" customFormat="1" ht="50.1" customHeight="1">
      <c r="A96" s="1103" t="s">
        <v>782</v>
      </c>
      <c r="B96" s="1103" t="s">
        <v>783</v>
      </c>
      <c r="C96" s="1102" t="s">
        <v>1489</v>
      </c>
      <c r="D96" s="1219">
        <v>1</v>
      </c>
      <c r="E96" s="1101">
        <v>360176</v>
      </c>
      <c r="F96" s="1101">
        <v>353036.81379310344</v>
      </c>
      <c r="G96" s="1101">
        <v>353036.81379310344</v>
      </c>
      <c r="H96" s="1218">
        <f t="shared" si="1"/>
        <v>0.98017861765665515</v>
      </c>
    </row>
    <row r="97" spans="1:8" s="801" customFormat="1" ht="50.1" customHeight="1">
      <c r="A97" s="1103" t="s">
        <v>784</v>
      </c>
      <c r="B97" s="1103" t="s">
        <v>785</v>
      </c>
      <c r="C97" s="1102" t="s">
        <v>1489</v>
      </c>
      <c r="D97" s="1219">
        <v>1</v>
      </c>
      <c r="E97" s="1101">
        <v>360176</v>
      </c>
      <c r="F97" s="1101">
        <v>353036.81379310344</v>
      </c>
      <c r="G97" s="1101">
        <v>353036.81379310344</v>
      </c>
      <c r="H97" s="1218">
        <f t="shared" si="1"/>
        <v>0.98017861765665515</v>
      </c>
    </row>
    <row r="98" spans="1:8" s="801" customFormat="1" ht="141" customHeight="1">
      <c r="A98" s="1103" t="s">
        <v>1522</v>
      </c>
      <c r="B98" s="1103" t="s">
        <v>1556</v>
      </c>
      <c r="C98" s="1102" t="s">
        <v>1504</v>
      </c>
      <c r="D98" s="1219">
        <v>1</v>
      </c>
      <c r="E98" s="1101">
        <v>360176</v>
      </c>
      <c r="F98" s="1101">
        <v>349377.08875</v>
      </c>
      <c r="G98" s="1101">
        <v>349377.08875</v>
      </c>
      <c r="H98" s="1218">
        <f t="shared" si="1"/>
        <v>0.97001768232752872</v>
      </c>
    </row>
    <row r="99" spans="1:8" s="801" customFormat="1" ht="212.25" customHeight="1">
      <c r="A99" s="1103" t="s">
        <v>786</v>
      </c>
      <c r="B99" s="1103" t="s">
        <v>787</v>
      </c>
      <c r="C99" s="1102" t="s">
        <v>1488</v>
      </c>
      <c r="D99" s="1219">
        <v>1</v>
      </c>
      <c r="E99" s="1101">
        <v>360176</v>
      </c>
      <c r="F99" s="1101">
        <v>346807.8193939394</v>
      </c>
      <c r="G99" s="1101">
        <v>346807.8193939394</v>
      </c>
      <c r="H99" s="1218">
        <f t="shared" si="1"/>
        <v>0.96288431043139855</v>
      </c>
    </row>
    <row r="100" spans="1:8" s="801" customFormat="1" ht="50.1" customHeight="1">
      <c r="A100" s="1103" t="s">
        <v>788</v>
      </c>
      <c r="B100" s="1103" t="s">
        <v>789</v>
      </c>
      <c r="C100" s="1102" t="s">
        <v>789</v>
      </c>
      <c r="D100" s="1219">
        <v>1</v>
      </c>
      <c r="E100" s="1101">
        <v>360176</v>
      </c>
      <c r="F100" s="1101">
        <v>360174.2</v>
      </c>
      <c r="G100" s="1101">
        <v>360174.2</v>
      </c>
      <c r="H100" s="1218">
        <f t="shared" si="1"/>
        <v>0.99999500244325001</v>
      </c>
    </row>
    <row r="101" spans="1:8" s="801" customFormat="1" ht="175.5" customHeight="1">
      <c r="A101" s="1103" t="s">
        <v>790</v>
      </c>
      <c r="B101" s="1103" t="s">
        <v>791</v>
      </c>
      <c r="C101" s="1102" t="s">
        <v>1523</v>
      </c>
      <c r="D101" s="1219">
        <v>0.7</v>
      </c>
      <c r="E101" s="1101">
        <v>360176</v>
      </c>
      <c r="F101" s="1101">
        <v>360175.84</v>
      </c>
      <c r="G101" s="1101">
        <v>360175.84</v>
      </c>
      <c r="H101" s="1218">
        <f t="shared" si="1"/>
        <v>0.99999955577273336</v>
      </c>
    </row>
    <row r="102" spans="1:8" s="801" customFormat="1" ht="200.1" customHeight="1">
      <c r="A102" s="1103" t="s">
        <v>792</v>
      </c>
      <c r="B102" s="1103" t="s">
        <v>793</v>
      </c>
      <c r="C102" s="1102" t="s">
        <v>1524</v>
      </c>
      <c r="D102" s="1219">
        <v>0.7</v>
      </c>
      <c r="E102" s="1101">
        <v>360176</v>
      </c>
      <c r="F102" s="1101">
        <v>360175.84</v>
      </c>
      <c r="G102" s="1101">
        <v>360175.84</v>
      </c>
      <c r="H102" s="1218">
        <f t="shared" si="1"/>
        <v>0.99999955577273336</v>
      </c>
    </row>
    <row r="103" spans="1:8" s="801" customFormat="1" ht="200.1" customHeight="1">
      <c r="A103" s="1103" t="s">
        <v>794</v>
      </c>
      <c r="B103" s="1103" t="s">
        <v>795</v>
      </c>
      <c r="C103" s="1102" t="s">
        <v>1525</v>
      </c>
      <c r="D103" s="1219">
        <v>0.7</v>
      </c>
      <c r="E103" s="1101">
        <v>360176</v>
      </c>
      <c r="F103" s="1101">
        <v>360175.83</v>
      </c>
      <c r="G103" s="1101">
        <v>360175.84</v>
      </c>
      <c r="H103" s="1218">
        <f t="shared" si="1"/>
        <v>0.99999955577273336</v>
      </c>
    </row>
    <row r="104" spans="1:8" s="801" customFormat="1" ht="200.1" customHeight="1">
      <c r="A104" s="1103" t="s">
        <v>796</v>
      </c>
      <c r="B104" s="1103" t="s">
        <v>797</v>
      </c>
      <c r="C104" s="1102" t="s">
        <v>1526</v>
      </c>
      <c r="D104" s="1219">
        <v>0.7</v>
      </c>
      <c r="E104" s="1101">
        <v>360176</v>
      </c>
      <c r="F104" s="1101">
        <v>360175.84</v>
      </c>
      <c r="G104" s="1101">
        <v>360175.84</v>
      </c>
      <c r="H104" s="1218">
        <f t="shared" si="1"/>
        <v>0.99999955577273336</v>
      </c>
    </row>
    <row r="105" spans="1:8" s="801" customFormat="1" ht="200.1" customHeight="1">
      <c r="A105" s="1103" t="s">
        <v>798</v>
      </c>
      <c r="B105" s="1103" t="s">
        <v>799</v>
      </c>
      <c r="C105" s="1102" t="s">
        <v>1524</v>
      </c>
      <c r="D105" s="1219">
        <v>0.7</v>
      </c>
      <c r="E105" s="1101">
        <v>360176</v>
      </c>
      <c r="F105" s="1101">
        <v>360175.84</v>
      </c>
      <c r="G105" s="1101">
        <v>360175.84</v>
      </c>
      <c r="H105" s="1218">
        <f t="shared" si="1"/>
        <v>0.99999955577273336</v>
      </c>
    </row>
    <row r="106" spans="1:8" s="801" customFormat="1" ht="50.1" customHeight="1">
      <c r="A106" s="1103" t="s">
        <v>800</v>
      </c>
      <c r="B106" s="1103" t="s">
        <v>801</v>
      </c>
      <c r="C106" s="1102" t="s">
        <v>801</v>
      </c>
      <c r="D106" s="1219">
        <v>1</v>
      </c>
      <c r="E106" s="1101">
        <v>360176</v>
      </c>
      <c r="F106" s="1101">
        <v>360174.2</v>
      </c>
      <c r="G106" s="1101">
        <v>360174.2</v>
      </c>
      <c r="H106" s="1218">
        <f t="shared" si="1"/>
        <v>0.99999500244325001</v>
      </c>
    </row>
    <row r="107" spans="1:8" s="801" customFormat="1" ht="50.1" customHeight="1">
      <c r="A107" s="1103" t="s">
        <v>802</v>
      </c>
      <c r="B107" s="1103" t="s">
        <v>803</v>
      </c>
      <c r="C107" s="1102" t="s">
        <v>803</v>
      </c>
      <c r="D107" s="1219">
        <v>1</v>
      </c>
      <c r="E107" s="1101">
        <v>360176</v>
      </c>
      <c r="F107" s="1101">
        <v>360174.2</v>
      </c>
      <c r="G107" s="1101">
        <v>360174.2</v>
      </c>
      <c r="H107" s="1218">
        <f t="shared" si="1"/>
        <v>0.99999500244325001</v>
      </c>
    </row>
    <row r="108" spans="1:8" s="801" customFormat="1" ht="50.1" customHeight="1">
      <c r="A108" s="1103" t="s">
        <v>804</v>
      </c>
      <c r="B108" s="1103" t="s">
        <v>805</v>
      </c>
      <c r="C108" s="1102" t="s">
        <v>805</v>
      </c>
      <c r="D108" s="1219">
        <v>1</v>
      </c>
      <c r="E108" s="1101">
        <v>360176</v>
      </c>
      <c r="F108" s="1101">
        <v>360174.2</v>
      </c>
      <c r="G108" s="1101">
        <v>360174.2</v>
      </c>
      <c r="H108" s="1218">
        <f t="shared" si="1"/>
        <v>0.99999500244325001</v>
      </c>
    </row>
    <row r="109" spans="1:8" s="801" customFormat="1" ht="227.25" customHeight="1">
      <c r="A109" s="1103" t="s">
        <v>806</v>
      </c>
      <c r="B109" s="1103" t="s">
        <v>807</v>
      </c>
      <c r="C109" s="1102" t="s">
        <v>1488</v>
      </c>
      <c r="D109" s="1219">
        <v>1</v>
      </c>
      <c r="E109" s="1101">
        <v>360176</v>
      </c>
      <c r="F109" s="1101">
        <v>346807.8193939394</v>
      </c>
      <c r="G109" s="1101">
        <v>346807.8193939394</v>
      </c>
      <c r="H109" s="1218">
        <f t="shared" si="1"/>
        <v>0.96288431043139855</v>
      </c>
    </row>
    <row r="110" spans="1:8" s="801" customFormat="1" ht="177" customHeight="1">
      <c r="A110" s="1103" t="s">
        <v>808</v>
      </c>
      <c r="B110" s="1103" t="s">
        <v>809</v>
      </c>
      <c r="C110" s="1102" t="s">
        <v>1510</v>
      </c>
      <c r="D110" s="1219">
        <v>1</v>
      </c>
      <c r="E110" s="1101">
        <v>360176</v>
      </c>
      <c r="F110" s="1101">
        <v>351960.93</v>
      </c>
      <c r="G110" s="1101">
        <v>351960.93</v>
      </c>
      <c r="H110" s="1218">
        <f t="shared" si="1"/>
        <v>0.97719151192750209</v>
      </c>
    </row>
    <row r="111" spans="1:8" s="801" customFormat="1" ht="50.1" customHeight="1">
      <c r="A111" s="1103" t="s">
        <v>810</v>
      </c>
      <c r="B111" s="1103" t="s">
        <v>811</v>
      </c>
      <c r="C111" s="1102" t="s">
        <v>1489</v>
      </c>
      <c r="D111" s="1219">
        <v>1</v>
      </c>
      <c r="E111" s="1101">
        <v>360176</v>
      </c>
      <c r="F111" s="1101">
        <v>353036.81379310344</v>
      </c>
      <c r="G111" s="1101">
        <v>353036.81379310344</v>
      </c>
      <c r="H111" s="1218">
        <f t="shared" si="1"/>
        <v>0.98017861765665515</v>
      </c>
    </row>
    <row r="112" spans="1:8" s="801" customFormat="1" ht="132" customHeight="1">
      <c r="A112" s="1103" t="s">
        <v>812</v>
      </c>
      <c r="B112" s="1103" t="s">
        <v>813</v>
      </c>
      <c r="C112" s="1102" t="s">
        <v>1493</v>
      </c>
      <c r="D112" s="1219">
        <v>1</v>
      </c>
      <c r="E112" s="1101">
        <v>360176</v>
      </c>
      <c r="F112" s="1101">
        <v>332787.7508333333</v>
      </c>
      <c r="G112" s="1101">
        <v>332787.7508333333</v>
      </c>
      <c r="H112" s="1218">
        <f t="shared" si="1"/>
        <v>0.92395870583640582</v>
      </c>
    </row>
    <row r="113" spans="1:8" s="801" customFormat="1" ht="118.5" customHeight="1">
      <c r="A113" s="1103" t="s">
        <v>814</v>
      </c>
      <c r="B113" s="1103" t="s">
        <v>815</v>
      </c>
      <c r="C113" s="1102" t="s">
        <v>1514</v>
      </c>
      <c r="D113" s="1219">
        <v>1</v>
      </c>
      <c r="E113" s="1101">
        <v>360176</v>
      </c>
      <c r="F113" s="1101">
        <v>287978.38833333337</v>
      </c>
      <c r="G113" s="1101">
        <v>287978.38833333337</v>
      </c>
      <c r="H113" s="1218">
        <f t="shared" si="1"/>
        <v>0.7995490769327589</v>
      </c>
    </row>
    <row r="114" spans="1:8" s="801" customFormat="1" ht="219.95" customHeight="1">
      <c r="A114" s="1103" t="s">
        <v>816</v>
      </c>
      <c r="B114" s="1103" t="s">
        <v>817</v>
      </c>
      <c r="C114" s="1102" t="s">
        <v>1488</v>
      </c>
      <c r="D114" s="1219">
        <v>1</v>
      </c>
      <c r="E114" s="1101">
        <v>360176</v>
      </c>
      <c r="F114" s="1101">
        <v>346807.8193939394</v>
      </c>
      <c r="G114" s="1101">
        <v>346807.8193939394</v>
      </c>
      <c r="H114" s="1218">
        <f t="shared" si="1"/>
        <v>0.96288431043139855</v>
      </c>
    </row>
    <row r="115" spans="1:8" s="801" customFormat="1" ht="219.95" customHeight="1">
      <c r="A115" s="1103" t="s">
        <v>818</v>
      </c>
      <c r="B115" s="1103" t="s">
        <v>819</v>
      </c>
      <c r="C115" s="1102" t="s">
        <v>1488</v>
      </c>
      <c r="D115" s="1219">
        <v>1</v>
      </c>
      <c r="E115" s="1101">
        <v>360176</v>
      </c>
      <c r="F115" s="1101">
        <v>346807.8193939394</v>
      </c>
      <c r="G115" s="1101">
        <v>346807.8193939394</v>
      </c>
      <c r="H115" s="1218">
        <f t="shared" si="1"/>
        <v>0.96288431043139855</v>
      </c>
    </row>
    <row r="116" spans="1:8" s="801" customFormat="1" ht="219.95" customHeight="1">
      <c r="A116" s="1103" t="s">
        <v>820</v>
      </c>
      <c r="B116" s="1103" t="s">
        <v>821</v>
      </c>
      <c r="C116" s="1102" t="s">
        <v>1488</v>
      </c>
      <c r="D116" s="1219">
        <v>1</v>
      </c>
      <c r="E116" s="1101">
        <v>360176</v>
      </c>
      <c r="F116" s="1101">
        <v>346807.8193939394</v>
      </c>
      <c r="G116" s="1101">
        <v>346807.8193939394</v>
      </c>
      <c r="H116" s="1218">
        <f t="shared" si="1"/>
        <v>0.96288431043139855</v>
      </c>
    </row>
    <row r="117" spans="1:8" s="801" customFormat="1" ht="219.95" customHeight="1">
      <c r="A117" s="1103" t="s">
        <v>822</v>
      </c>
      <c r="B117" s="1103" t="s">
        <v>823</v>
      </c>
      <c r="C117" s="1102" t="s">
        <v>1488</v>
      </c>
      <c r="D117" s="1219">
        <v>1</v>
      </c>
      <c r="E117" s="1101">
        <v>360176</v>
      </c>
      <c r="F117" s="1101">
        <v>346807.8193939394</v>
      </c>
      <c r="G117" s="1101">
        <v>346807.8193939394</v>
      </c>
      <c r="H117" s="1218">
        <f t="shared" si="1"/>
        <v>0.96288431043139855</v>
      </c>
    </row>
    <row r="118" spans="1:8" s="801" customFormat="1" ht="42" customHeight="1">
      <c r="A118" s="1103" t="s">
        <v>824</v>
      </c>
      <c r="B118" s="1103" t="s">
        <v>825</v>
      </c>
      <c r="C118" s="1102" t="s">
        <v>1505</v>
      </c>
      <c r="D118" s="1219">
        <v>1</v>
      </c>
      <c r="E118" s="1101">
        <v>360176</v>
      </c>
      <c r="F118" s="1101">
        <v>249801.83333333328</v>
      </c>
      <c r="G118" s="1101">
        <v>249801.83333333328</v>
      </c>
      <c r="H118" s="1218">
        <f t="shared" si="1"/>
        <v>0.69355491019205417</v>
      </c>
    </row>
    <row r="119" spans="1:8" s="801" customFormat="1" ht="129.75" customHeight="1">
      <c r="A119" s="1103" t="s">
        <v>826</v>
      </c>
      <c r="B119" s="1103" t="s">
        <v>827</v>
      </c>
      <c r="C119" s="1102" t="s">
        <v>828</v>
      </c>
      <c r="D119" s="1219">
        <v>1</v>
      </c>
      <c r="E119" s="1101">
        <v>360176</v>
      </c>
      <c r="F119" s="1101">
        <v>352179.09333333297</v>
      </c>
      <c r="G119" s="1101">
        <v>352179.09333333297</v>
      </c>
      <c r="H119" s="1218">
        <f t="shared" si="1"/>
        <v>0.97779722506033984</v>
      </c>
    </row>
    <row r="120" spans="1:8" s="801" customFormat="1" ht="28.5" customHeight="1">
      <c r="A120" s="1103" t="s">
        <v>829</v>
      </c>
      <c r="B120" s="1103" t="s">
        <v>830</v>
      </c>
      <c r="C120" s="1102"/>
      <c r="D120" s="1219">
        <v>0</v>
      </c>
      <c r="E120" s="1101">
        <v>360176</v>
      </c>
      <c r="F120" s="1101">
        <v>0</v>
      </c>
      <c r="G120" s="1101">
        <v>0</v>
      </c>
      <c r="H120" s="1218">
        <f t="shared" si="1"/>
        <v>0</v>
      </c>
    </row>
    <row r="121" spans="1:8" s="801" customFormat="1" ht="135.75" customHeight="1">
      <c r="A121" s="1103" t="s">
        <v>831</v>
      </c>
      <c r="B121" s="1103" t="s">
        <v>832</v>
      </c>
      <c r="C121" s="1102" t="s">
        <v>1493</v>
      </c>
      <c r="D121" s="1219">
        <v>1</v>
      </c>
      <c r="E121" s="1101">
        <v>360176</v>
      </c>
      <c r="F121" s="1101">
        <v>332787.7508333333</v>
      </c>
      <c r="G121" s="1101">
        <v>332787.7508333333</v>
      </c>
      <c r="H121" s="1218">
        <f t="shared" si="1"/>
        <v>0.92395870583640582</v>
      </c>
    </row>
    <row r="122" spans="1:8" s="801" customFormat="1" ht="219.75" customHeight="1">
      <c r="A122" s="1103" t="s">
        <v>833</v>
      </c>
      <c r="B122" s="1103" t="s">
        <v>834</v>
      </c>
      <c r="C122" s="1102" t="s">
        <v>1488</v>
      </c>
      <c r="D122" s="1219">
        <v>1</v>
      </c>
      <c r="E122" s="1101">
        <v>360176</v>
      </c>
      <c r="F122" s="1101">
        <v>346807.8193939394</v>
      </c>
      <c r="G122" s="1101">
        <v>346807.8193939394</v>
      </c>
      <c r="H122" s="1218">
        <f t="shared" si="1"/>
        <v>0.96288431043139855</v>
      </c>
    </row>
    <row r="123" spans="1:8" s="801" customFormat="1" ht="54.75" customHeight="1">
      <c r="A123" s="1103" t="s">
        <v>835</v>
      </c>
      <c r="B123" s="1103" t="s">
        <v>836</v>
      </c>
      <c r="C123" s="1102" t="s">
        <v>1527</v>
      </c>
      <c r="D123" s="1219">
        <v>1</v>
      </c>
      <c r="E123" s="1101">
        <v>360176</v>
      </c>
      <c r="F123" s="1101">
        <v>343500.26</v>
      </c>
      <c r="G123" s="1101">
        <v>343500.26</v>
      </c>
      <c r="H123" s="1218">
        <f t="shared" si="1"/>
        <v>0.95370113500066633</v>
      </c>
    </row>
    <row r="124" spans="1:8" s="801" customFormat="1" ht="43.5" customHeight="1">
      <c r="A124" s="1103" t="s">
        <v>837</v>
      </c>
      <c r="B124" s="1103" t="s">
        <v>838</v>
      </c>
      <c r="C124" s="1102" t="s">
        <v>838</v>
      </c>
      <c r="D124" s="1219">
        <v>1</v>
      </c>
      <c r="E124" s="1101">
        <v>360176</v>
      </c>
      <c r="F124" s="1101">
        <v>360174.2</v>
      </c>
      <c r="G124" s="1101">
        <v>360174.2</v>
      </c>
      <c r="H124" s="1218">
        <f t="shared" si="1"/>
        <v>0.99999500244325001</v>
      </c>
    </row>
    <row r="125" spans="1:8" s="801" customFormat="1" ht="58.5" customHeight="1">
      <c r="A125" s="1103" t="s">
        <v>839</v>
      </c>
      <c r="B125" s="1103" t="s">
        <v>840</v>
      </c>
      <c r="C125" s="1102" t="s">
        <v>1506</v>
      </c>
      <c r="D125" s="1219">
        <v>1</v>
      </c>
      <c r="E125" s="1101">
        <v>360176</v>
      </c>
      <c r="F125" s="1101">
        <v>360175.84</v>
      </c>
      <c r="G125" s="1101">
        <v>326905.57833333331</v>
      </c>
      <c r="H125" s="1218">
        <f t="shared" si="1"/>
        <v>0.90762732201294172</v>
      </c>
    </row>
    <row r="126" spans="1:8" s="801" customFormat="1" ht="132" customHeight="1">
      <c r="A126" s="1103" t="s">
        <v>841</v>
      </c>
      <c r="B126" s="1103" t="s">
        <v>842</v>
      </c>
      <c r="C126" s="1102" t="s">
        <v>1493</v>
      </c>
      <c r="D126" s="1219">
        <v>1</v>
      </c>
      <c r="E126" s="1101">
        <v>360176</v>
      </c>
      <c r="F126" s="1101">
        <v>332787.7508333333</v>
      </c>
      <c r="G126" s="1101">
        <v>332787.7508333333</v>
      </c>
      <c r="H126" s="1218">
        <f t="shared" si="1"/>
        <v>0.92395870583640582</v>
      </c>
    </row>
    <row r="127" spans="1:8" s="801" customFormat="1" ht="132" customHeight="1">
      <c r="A127" s="1103" t="s">
        <v>843</v>
      </c>
      <c r="B127" s="1103" t="s">
        <v>844</v>
      </c>
      <c r="C127" s="1102" t="s">
        <v>1512</v>
      </c>
      <c r="D127" s="1219">
        <v>1</v>
      </c>
      <c r="E127" s="1101">
        <v>360176</v>
      </c>
      <c r="F127" s="1101">
        <v>324118.34333333332</v>
      </c>
      <c r="G127" s="1101">
        <v>324118.34333333332</v>
      </c>
      <c r="H127" s="1218">
        <f t="shared" si="1"/>
        <v>0.89988878585284227</v>
      </c>
    </row>
    <row r="128" spans="1:8" s="801" customFormat="1" ht="60.75" customHeight="1">
      <c r="A128" s="1103" t="s">
        <v>845</v>
      </c>
      <c r="B128" s="1103" t="s">
        <v>846</v>
      </c>
      <c r="C128" s="1102" t="s">
        <v>1506</v>
      </c>
      <c r="D128" s="1219">
        <v>1</v>
      </c>
      <c r="E128" s="1101">
        <v>360176</v>
      </c>
      <c r="F128" s="1101">
        <v>360175.84</v>
      </c>
      <c r="G128" s="1101">
        <v>326905.57833333331</v>
      </c>
      <c r="H128" s="1218">
        <f t="shared" si="1"/>
        <v>0.90762732201294172</v>
      </c>
    </row>
    <row r="129" spans="1:8" s="801" customFormat="1" ht="188.25" customHeight="1">
      <c r="A129" s="1103" t="s">
        <v>847</v>
      </c>
      <c r="B129" s="1103" t="s">
        <v>848</v>
      </c>
      <c r="C129" s="1102" t="s">
        <v>1524</v>
      </c>
      <c r="D129" s="1219">
        <v>0.7</v>
      </c>
      <c r="E129" s="1101">
        <v>360176</v>
      </c>
      <c r="F129" s="1101">
        <v>360175.84</v>
      </c>
      <c r="G129" s="1101">
        <v>360175.84</v>
      </c>
      <c r="H129" s="1218">
        <f t="shared" si="1"/>
        <v>0.99999955577273336</v>
      </c>
    </row>
    <row r="130" spans="1:8" s="801" customFormat="1" ht="200.1" customHeight="1">
      <c r="A130" s="1103" t="s">
        <v>849</v>
      </c>
      <c r="B130" s="1103" t="s">
        <v>850</v>
      </c>
      <c r="C130" s="1102" t="s">
        <v>1528</v>
      </c>
      <c r="D130" s="1219">
        <v>0.7</v>
      </c>
      <c r="E130" s="1101">
        <v>360176</v>
      </c>
      <c r="F130" s="1101">
        <v>360175.84</v>
      </c>
      <c r="G130" s="1101">
        <v>360175.84</v>
      </c>
      <c r="H130" s="1218">
        <f t="shared" si="1"/>
        <v>0.99999955577273336</v>
      </c>
    </row>
    <row r="131" spans="1:8" s="801" customFormat="1" ht="177" customHeight="1">
      <c r="A131" s="1103" t="s">
        <v>851</v>
      </c>
      <c r="B131" s="1103" t="s">
        <v>852</v>
      </c>
      <c r="C131" s="1102" t="s">
        <v>1529</v>
      </c>
      <c r="D131" s="1219">
        <v>0.7</v>
      </c>
      <c r="E131" s="1101">
        <v>360176</v>
      </c>
      <c r="F131" s="1101">
        <v>360175.84</v>
      </c>
      <c r="G131" s="1101">
        <v>360175.84</v>
      </c>
      <c r="H131" s="1218">
        <f t="shared" si="1"/>
        <v>0.99999955577273336</v>
      </c>
    </row>
    <row r="132" spans="1:8" s="801" customFormat="1" ht="84.75" customHeight="1">
      <c r="A132" s="1103" t="s">
        <v>853</v>
      </c>
      <c r="B132" s="1103" t="s">
        <v>854</v>
      </c>
      <c r="C132" s="1102" t="s">
        <v>1494</v>
      </c>
      <c r="D132" s="1219">
        <v>1</v>
      </c>
      <c r="E132" s="1101">
        <v>360176</v>
      </c>
      <c r="F132" s="1101">
        <v>348804.39399999997</v>
      </c>
      <c r="G132" s="1101">
        <v>348804.39399999997</v>
      </c>
      <c r="H132" s="1218">
        <f t="shared" si="1"/>
        <v>0.96842764093110023</v>
      </c>
    </row>
    <row r="133" spans="1:8" s="801" customFormat="1" ht="214.5" customHeight="1">
      <c r="A133" s="1103" t="s">
        <v>855</v>
      </c>
      <c r="B133" s="1103" t="s">
        <v>856</v>
      </c>
      <c r="C133" s="1102" t="s">
        <v>1488</v>
      </c>
      <c r="D133" s="1219">
        <v>1</v>
      </c>
      <c r="E133" s="1101">
        <v>360176</v>
      </c>
      <c r="F133" s="1101">
        <v>346807.8193939394</v>
      </c>
      <c r="G133" s="1101">
        <v>346807.8193939394</v>
      </c>
      <c r="H133" s="1218">
        <f t="shared" si="1"/>
        <v>0.96288431043139855</v>
      </c>
    </row>
    <row r="134" spans="1:8" s="801" customFormat="1" ht="53.25" customHeight="1">
      <c r="A134" s="1103" t="s">
        <v>857</v>
      </c>
      <c r="B134" s="1103" t="s">
        <v>858</v>
      </c>
      <c r="C134" s="1102" t="s">
        <v>1489</v>
      </c>
      <c r="D134" s="1219">
        <v>1</v>
      </c>
      <c r="E134" s="1101">
        <v>360176</v>
      </c>
      <c r="F134" s="1101">
        <v>353036.81379310344</v>
      </c>
      <c r="G134" s="1101">
        <v>353036.81379310344</v>
      </c>
      <c r="H134" s="1218">
        <f t="shared" ref="H134:H182" si="2">G134/E134</f>
        <v>0.98017861765665515</v>
      </c>
    </row>
    <row r="135" spans="1:8" s="801" customFormat="1" ht="147" customHeight="1">
      <c r="A135" s="1103" t="s">
        <v>859</v>
      </c>
      <c r="B135" s="1103" t="s">
        <v>860</v>
      </c>
      <c r="C135" s="1102" t="s">
        <v>1512</v>
      </c>
      <c r="D135" s="1219">
        <v>1</v>
      </c>
      <c r="E135" s="1101">
        <v>360176</v>
      </c>
      <c r="F135" s="1101">
        <v>324118.34333333332</v>
      </c>
      <c r="G135" s="1101">
        <v>324118.34333333332</v>
      </c>
      <c r="H135" s="1218">
        <f t="shared" si="2"/>
        <v>0.89988878585284227</v>
      </c>
    </row>
    <row r="136" spans="1:8" s="801" customFormat="1" ht="30.75" customHeight="1">
      <c r="A136" s="1103" t="s">
        <v>861</v>
      </c>
      <c r="B136" s="1103" t="s">
        <v>862</v>
      </c>
      <c r="C136" s="1102" t="s">
        <v>862</v>
      </c>
      <c r="D136" s="1219">
        <v>1</v>
      </c>
      <c r="E136" s="1101">
        <v>360176</v>
      </c>
      <c r="F136" s="1101">
        <v>360174.2</v>
      </c>
      <c r="G136" s="1101">
        <v>360174.2</v>
      </c>
      <c r="H136" s="1218">
        <f t="shared" si="2"/>
        <v>0.99999500244325001</v>
      </c>
    </row>
    <row r="137" spans="1:8" s="801" customFormat="1" ht="99.75" customHeight="1">
      <c r="A137" s="1103" t="s">
        <v>863</v>
      </c>
      <c r="B137" s="1103" t="s">
        <v>864</v>
      </c>
      <c r="C137" s="1102" t="s">
        <v>1530</v>
      </c>
      <c r="D137" s="1219">
        <v>1</v>
      </c>
      <c r="E137" s="1101">
        <v>360176</v>
      </c>
      <c r="F137" s="1101">
        <v>360175.84</v>
      </c>
      <c r="G137" s="1101">
        <v>313084.46999999997</v>
      </c>
      <c r="H137" s="1218">
        <f t="shared" si="2"/>
        <v>0.86925411465505742</v>
      </c>
    </row>
    <row r="138" spans="1:8" s="801" customFormat="1" ht="118.5" customHeight="1">
      <c r="A138" s="1103" t="s">
        <v>865</v>
      </c>
      <c r="B138" s="1103" t="s">
        <v>866</v>
      </c>
      <c r="C138" s="1102" t="s">
        <v>1514</v>
      </c>
      <c r="D138" s="1219">
        <v>1</v>
      </c>
      <c r="E138" s="1101">
        <v>360176</v>
      </c>
      <c r="F138" s="1101">
        <v>287978.38833333337</v>
      </c>
      <c r="G138" s="1101">
        <v>287978.38833333337</v>
      </c>
      <c r="H138" s="1218">
        <f t="shared" si="2"/>
        <v>0.7995490769327589</v>
      </c>
    </row>
    <row r="139" spans="1:8" s="801" customFormat="1" ht="50.1" customHeight="1">
      <c r="A139" s="1103" t="s">
        <v>867</v>
      </c>
      <c r="B139" s="1103" t="s">
        <v>868</v>
      </c>
      <c r="C139" s="1102" t="s">
        <v>1489</v>
      </c>
      <c r="D139" s="1219">
        <v>1</v>
      </c>
      <c r="E139" s="1101">
        <v>360176</v>
      </c>
      <c r="F139" s="1101">
        <v>353036.81379310344</v>
      </c>
      <c r="G139" s="1101">
        <v>353036.81379310344</v>
      </c>
      <c r="H139" s="1218">
        <f t="shared" si="2"/>
        <v>0.98017861765665515</v>
      </c>
    </row>
    <row r="140" spans="1:8" s="801" customFormat="1" ht="50.1" customHeight="1">
      <c r="A140" s="1103" t="s">
        <v>869</v>
      </c>
      <c r="B140" s="1103" t="s">
        <v>870</v>
      </c>
      <c r="C140" s="1102" t="s">
        <v>1489</v>
      </c>
      <c r="D140" s="1219">
        <v>1</v>
      </c>
      <c r="E140" s="1101">
        <v>360176</v>
      </c>
      <c r="F140" s="1101">
        <v>353036.81379310344</v>
      </c>
      <c r="G140" s="1101">
        <v>353036.81379310344</v>
      </c>
      <c r="H140" s="1218">
        <f t="shared" si="2"/>
        <v>0.98017861765665515</v>
      </c>
    </row>
    <row r="141" spans="1:8" s="801" customFormat="1" ht="225.75" customHeight="1">
      <c r="A141" s="1103" t="s">
        <v>871</v>
      </c>
      <c r="B141" s="1103" t="s">
        <v>872</v>
      </c>
      <c r="C141" s="1102" t="s">
        <v>1488</v>
      </c>
      <c r="D141" s="1219">
        <v>1</v>
      </c>
      <c r="E141" s="1101">
        <v>360176</v>
      </c>
      <c r="F141" s="1101">
        <v>346807.8193939394</v>
      </c>
      <c r="G141" s="1101">
        <v>346807.8193939394</v>
      </c>
      <c r="H141" s="1218">
        <f t="shared" si="2"/>
        <v>0.96288431043139855</v>
      </c>
    </row>
    <row r="142" spans="1:8" s="801" customFormat="1" ht="64.5" customHeight="1">
      <c r="A142" s="1103" t="s">
        <v>873</v>
      </c>
      <c r="B142" s="1103" t="s">
        <v>874</v>
      </c>
      <c r="C142" s="1102" t="s">
        <v>1531</v>
      </c>
      <c r="D142" s="1219">
        <v>1</v>
      </c>
      <c r="E142" s="1101">
        <v>360176</v>
      </c>
      <c r="F142" s="1101">
        <v>240117.22666666668</v>
      </c>
      <c r="G142" s="1101">
        <v>240117.22666666668</v>
      </c>
      <c r="H142" s="1218">
        <f t="shared" si="2"/>
        <v>0.66666637051515565</v>
      </c>
    </row>
    <row r="143" spans="1:8" s="801" customFormat="1" ht="219.95" customHeight="1">
      <c r="A143" s="1103" t="s">
        <v>875</v>
      </c>
      <c r="B143" s="1103" t="s">
        <v>876</v>
      </c>
      <c r="C143" s="1102" t="s">
        <v>1488</v>
      </c>
      <c r="D143" s="1219">
        <v>1</v>
      </c>
      <c r="E143" s="1101">
        <v>360176</v>
      </c>
      <c r="F143" s="1101">
        <v>346807.8193939394</v>
      </c>
      <c r="G143" s="1101">
        <v>346807.8193939394</v>
      </c>
      <c r="H143" s="1218">
        <f t="shared" si="2"/>
        <v>0.96288431043139855</v>
      </c>
    </row>
    <row r="144" spans="1:8" s="801" customFormat="1" ht="219.95" customHeight="1">
      <c r="A144" s="1103" t="s">
        <v>877</v>
      </c>
      <c r="B144" s="1103" t="s">
        <v>747</v>
      </c>
      <c r="C144" s="1102" t="s">
        <v>1488</v>
      </c>
      <c r="D144" s="1219">
        <v>1</v>
      </c>
      <c r="E144" s="1101">
        <v>360176</v>
      </c>
      <c r="F144" s="1101">
        <v>346807.8193939394</v>
      </c>
      <c r="G144" s="1101">
        <v>346807.8193939394</v>
      </c>
      <c r="H144" s="1218">
        <f t="shared" si="2"/>
        <v>0.96288431043139855</v>
      </c>
    </row>
    <row r="145" spans="1:8" s="801" customFormat="1" ht="50.1" customHeight="1">
      <c r="A145" s="1103" t="s">
        <v>878</v>
      </c>
      <c r="B145" s="1103" t="s">
        <v>879</v>
      </c>
      <c r="C145" s="1102" t="s">
        <v>1505</v>
      </c>
      <c r="D145" s="1219">
        <v>1</v>
      </c>
      <c r="E145" s="1101">
        <v>360176</v>
      </c>
      <c r="F145" s="1101">
        <v>249801.83333333328</v>
      </c>
      <c r="G145" s="1101">
        <v>249801.83333333328</v>
      </c>
      <c r="H145" s="1218">
        <f t="shared" si="2"/>
        <v>0.69355491019205417</v>
      </c>
    </row>
    <row r="146" spans="1:8" s="801" customFormat="1" ht="98.25" customHeight="1">
      <c r="A146" s="1103" t="s">
        <v>1532</v>
      </c>
      <c r="B146" s="1103" t="s">
        <v>1533</v>
      </c>
      <c r="C146" s="1102" t="s">
        <v>1489</v>
      </c>
      <c r="D146" s="1219">
        <v>1</v>
      </c>
      <c r="E146" s="1101">
        <v>360176</v>
      </c>
      <c r="F146" s="1101">
        <v>353036.81379310344</v>
      </c>
      <c r="G146" s="1101">
        <v>353036.81379310344</v>
      </c>
      <c r="H146" s="1218">
        <f t="shared" si="2"/>
        <v>0.98017861765665515</v>
      </c>
    </row>
    <row r="147" spans="1:8" s="801" customFormat="1" ht="167.25" customHeight="1">
      <c r="A147" s="1103" t="s">
        <v>880</v>
      </c>
      <c r="B147" s="1103" t="s">
        <v>881</v>
      </c>
      <c r="C147" s="1102" t="s">
        <v>1523</v>
      </c>
      <c r="D147" s="1219">
        <v>0.7</v>
      </c>
      <c r="E147" s="1101">
        <v>360176</v>
      </c>
      <c r="F147" s="1101">
        <v>360175.84</v>
      </c>
      <c r="G147" s="1101">
        <v>360175.84</v>
      </c>
      <c r="H147" s="1218">
        <f t="shared" si="2"/>
        <v>0.99999955577273336</v>
      </c>
    </row>
    <row r="148" spans="1:8" s="801" customFormat="1" ht="60.75" customHeight="1">
      <c r="A148" s="1103" t="s">
        <v>882</v>
      </c>
      <c r="B148" s="1103" t="s">
        <v>883</v>
      </c>
      <c r="C148" s="1102" t="s">
        <v>756</v>
      </c>
      <c r="D148" s="1219">
        <v>1</v>
      </c>
      <c r="E148" s="1101">
        <v>360176</v>
      </c>
      <c r="F148" s="1101">
        <v>359418.73</v>
      </c>
      <c r="G148" s="1101">
        <v>359418.73</v>
      </c>
      <c r="H148" s="1218">
        <f t="shared" si="2"/>
        <v>0.99789750011105671</v>
      </c>
    </row>
    <row r="149" spans="1:8" s="801" customFormat="1" ht="216.75" customHeight="1">
      <c r="A149" s="1103" t="s">
        <v>884</v>
      </c>
      <c r="B149" s="1103" t="s">
        <v>885</v>
      </c>
      <c r="C149" s="1102" t="s">
        <v>1488</v>
      </c>
      <c r="D149" s="1219">
        <v>1</v>
      </c>
      <c r="E149" s="1101">
        <v>360176</v>
      </c>
      <c r="F149" s="1101">
        <v>346807.8193939394</v>
      </c>
      <c r="G149" s="1101">
        <v>346807.8193939394</v>
      </c>
      <c r="H149" s="1218">
        <f t="shared" si="2"/>
        <v>0.96288431043139855</v>
      </c>
    </row>
    <row r="150" spans="1:8" s="801" customFormat="1" ht="113.25" customHeight="1">
      <c r="A150" s="1103" t="s">
        <v>886</v>
      </c>
      <c r="B150" s="1103" t="s">
        <v>887</v>
      </c>
      <c r="C150" s="1102" t="s">
        <v>1497</v>
      </c>
      <c r="D150" s="1219">
        <v>1</v>
      </c>
      <c r="E150" s="1101">
        <v>360176</v>
      </c>
      <c r="F150" s="1101">
        <v>335711.06</v>
      </c>
      <c r="G150" s="1101">
        <v>335711.06</v>
      </c>
      <c r="H150" s="1218">
        <f t="shared" si="2"/>
        <v>0.93207504109102213</v>
      </c>
    </row>
    <row r="151" spans="1:8" s="801" customFormat="1" ht="173.25" customHeight="1">
      <c r="A151" s="1103" t="s">
        <v>888</v>
      </c>
      <c r="B151" s="1103" t="s">
        <v>889</v>
      </c>
      <c r="C151" s="1102" t="s">
        <v>1534</v>
      </c>
      <c r="D151" s="1219">
        <v>0.7</v>
      </c>
      <c r="E151" s="1101">
        <v>360176</v>
      </c>
      <c r="F151" s="1101">
        <v>360175.84</v>
      </c>
      <c r="G151" s="1101">
        <v>360175.84</v>
      </c>
      <c r="H151" s="1218">
        <f t="shared" si="2"/>
        <v>0.99999955577273336</v>
      </c>
    </row>
    <row r="152" spans="1:8" s="801" customFormat="1" ht="50.1" customHeight="1">
      <c r="A152" s="1103" t="s">
        <v>890</v>
      </c>
      <c r="B152" s="1103" t="s">
        <v>891</v>
      </c>
      <c r="C152" s="1102" t="s">
        <v>1489</v>
      </c>
      <c r="D152" s="1219">
        <v>1</v>
      </c>
      <c r="E152" s="1101">
        <v>360176</v>
      </c>
      <c r="F152" s="1101">
        <v>353036.81379310344</v>
      </c>
      <c r="G152" s="1101">
        <v>353036.81379310344</v>
      </c>
      <c r="H152" s="1218">
        <f t="shared" si="2"/>
        <v>0.98017861765665515</v>
      </c>
    </row>
    <row r="153" spans="1:8" s="801" customFormat="1" ht="154.5" customHeight="1">
      <c r="A153" s="1103" t="s">
        <v>892</v>
      </c>
      <c r="B153" s="1103" t="s">
        <v>893</v>
      </c>
      <c r="C153" s="1102" t="s">
        <v>1504</v>
      </c>
      <c r="D153" s="1219">
        <v>1</v>
      </c>
      <c r="E153" s="1101">
        <v>360176</v>
      </c>
      <c r="F153" s="1101">
        <v>349377.08875</v>
      </c>
      <c r="G153" s="1101">
        <v>349377.08875</v>
      </c>
      <c r="H153" s="1218">
        <f t="shared" si="2"/>
        <v>0.97001768232752872</v>
      </c>
    </row>
    <row r="154" spans="1:8" s="801" customFormat="1" ht="152.25" customHeight="1">
      <c r="A154" s="1103" t="s">
        <v>894</v>
      </c>
      <c r="B154" s="1103" t="s">
        <v>895</v>
      </c>
      <c r="C154" s="1102" t="s">
        <v>1504</v>
      </c>
      <c r="D154" s="1219">
        <v>1</v>
      </c>
      <c r="E154" s="1101">
        <v>360176</v>
      </c>
      <c r="F154" s="1101">
        <v>349377.08875</v>
      </c>
      <c r="G154" s="1101">
        <v>349377.08875</v>
      </c>
      <c r="H154" s="1218">
        <f t="shared" si="2"/>
        <v>0.97001768232752872</v>
      </c>
    </row>
    <row r="155" spans="1:8" s="801" customFormat="1" ht="174.75" customHeight="1">
      <c r="A155" s="1103" t="s">
        <v>896</v>
      </c>
      <c r="B155" s="1103" t="s">
        <v>897</v>
      </c>
      <c r="C155" s="1102" t="s">
        <v>1523</v>
      </c>
      <c r="D155" s="1219">
        <v>0.7</v>
      </c>
      <c r="E155" s="1101">
        <v>360176</v>
      </c>
      <c r="F155" s="1101">
        <v>360175.84</v>
      </c>
      <c r="G155" s="1101">
        <v>360175.84</v>
      </c>
      <c r="H155" s="1218">
        <f t="shared" si="2"/>
        <v>0.99999955577273336</v>
      </c>
    </row>
    <row r="156" spans="1:8" s="801" customFormat="1" ht="69.75" customHeight="1">
      <c r="A156" s="1103" t="s">
        <v>898</v>
      </c>
      <c r="B156" s="1103" t="s">
        <v>899</v>
      </c>
      <c r="C156" s="1102" t="s">
        <v>1535</v>
      </c>
      <c r="D156" s="1219">
        <v>1</v>
      </c>
      <c r="E156" s="1101">
        <v>360175</v>
      </c>
      <c r="F156" s="1101">
        <v>346807.8193939394</v>
      </c>
      <c r="G156" s="1101">
        <v>346807.8193939394</v>
      </c>
      <c r="H156" s="1218">
        <f t="shared" si="2"/>
        <v>0.96288698381047932</v>
      </c>
    </row>
    <row r="157" spans="1:8" s="801" customFormat="1" ht="58.5" customHeight="1">
      <c r="A157" s="1103" t="s">
        <v>900</v>
      </c>
      <c r="B157" s="1103" t="s">
        <v>901</v>
      </c>
      <c r="C157" s="1102" t="s">
        <v>1536</v>
      </c>
      <c r="D157" s="1219">
        <v>1</v>
      </c>
      <c r="E157" s="1101">
        <v>360175</v>
      </c>
      <c r="F157" s="1101">
        <v>266635.59333333338</v>
      </c>
      <c r="G157" s="1101">
        <v>266635.59333333338</v>
      </c>
      <c r="H157" s="1218">
        <f t="shared" si="2"/>
        <v>0.74029456051456477</v>
      </c>
    </row>
    <row r="158" spans="1:8" s="801" customFormat="1" ht="50.1" customHeight="1">
      <c r="A158" s="1103" t="s">
        <v>902</v>
      </c>
      <c r="B158" s="1103" t="s">
        <v>1537</v>
      </c>
      <c r="C158" s="1102" t="s">
        <v>1538</v>
      </c>
      <c r="D158" s="1219">
        <v>1</v>
      </c>
      <c r="E158" s="1101">
        <v>360175</v>
      </c>
      <c r="F158" s="1101">
        <v>360174.2</v>
      </c>
      <c r="G158" s="1101">
        <v>360174.2</v>
      </c>
      <c r="H158" s="1218">
        <f t="shared" si="2"/>
        <v>0.99999777885749985</v>
      </c>
    </row>
    <row r="159" spans="1:8" s="801" customFormat="1" ht="167.25" customHeight="1">
      <c r="A159" s="1103" t="s">
        <v>903</v>
      </c>
      <c r="B159" s="1103" t="s">
        <v>904</v>
      </c>
      <c r="C159" s="1102" t="s">
        <v>1510</v>
      </c>
      <c r="D159" s="1219">
        <v>1</v>
      </c>
      <c r="E159" s="1101">
        <v>360175</v>
      </c>
      <c r="F159" s="1101">
        <v>351960.93</v>
      </c>
      <c r="G159" s="1101">
        <v>351960.93</v>
      </c>
      <c r="H159" s="1218">
        <f t="shared" si="2"/>
        <v>0.97719422502949949</v>
      </c>
    </row>
    <row r="160" spans="1:8" s="801" customFormat="1" ht="229.5" customHeight="1">
      <c r="A160" s="1103" t="s">
        <v>905</v>
      </c>
      <c r="B160" s="1103" t="s">
        <v>747</v>
      </c>
      <c r="C160" s="1102" t="s">
        <v>1488</v>
      </c>
      <c r="D160" s="1219">
        <v>1</v>
      </c>
      <c r="E160" s="1101">
        <v>360175</v>
      </c>
      <c r="F160" s="1101">
        <v>346807.8193939394</v>
      </c>
      <c r="G160" s="1101">
        <v>346807.8193939394</v>
      </c>
      <c r="H160" s="1218">
        <f t="shared" si="2"/>
        <v>0.96288698381047932</v>
      </c>
    </row>
    <row r="161" spans="1:8" s="801" customFormat="1" ht="50.1" customHeight="1">
      <c r="A161" s="1103" t="s">
        <v>906</v>
      </c>
      <c r="B161" s="1103" t="s">
        <v>907</v>
      </c>
      <c r="C161" s="1102" t="s">
        <v>1489</v>
      </c>
      <c r="D161" s="1219">
        <v>1</v>
      </c>
      <c r="E161" s="1101">
        <v>360175</v>
      </c>
      <c r="F161" s="1101">
        <v>353036.81379310344</v>
      </c>
      <c r="G161" s="1101">
        <v>353036.81379310344</v>
      </c>
      <c r="H161" s="1218">
        <f t="shared" si="2"/>
        <v>0.980181339052137</v>
      </c>
    </row>
    <row r="162" spans="1:8" s="801" customFormat="1" ht="100.5" customHeight="1">
      <c r="A162" s="1103" t="s">
        <v>908</v>
      </c>
      <c r="B162" s="1103" t="s">
        <v>1557</v>
      </c>
      <c r="C162" s="1102" t="s">
        <v>1539</v>
      </c>
      <c r="D162" s="1219">
        <v>1</v>
      </c>
      <c r="E162" s="1101">
        <v>360175</v>
      </c>
      <c r="F162" s="1101">
        <v>360000</v>
      </c>
      <c r="G162" s="1101">
        <v>360000</v>
      </c>
      <c r="H162" s="1218">
        <f t="shared" si="2"/>
        <v>0.99951412507808701</v>
      </c>
    </row>
    <row r="163" spans="1:8" s="801" customFormat="1" ht="120.75" customHeight="1">
      <c r="A163" s="1103" t="s">
        <v>909</v>
      </c>
      <c r="B163" s="1103" t="s">
        <v>910</v>
      </c>
      <c r="C163" s="1102" t="s">
        <v>1514</v>
      </c>
      <c r="D163" s="1219">
        <v>1</v>
      </c>
      <c r="E163" s="1101">
        <v>360175</v>
      </c>
      <c r="F163" s="1101">
        <v>287978.38833333337</v>
      </c>
      <c r="G163" s="1101">
        <v>287978.38833333337</v>
      </c>
      <c r="H163" s="1218">
        <f t="shared" si="2"/>
        <v>0.79955129682330361</v>
      </c>
    </row>
    <row r="164" spans="1:8" s="801" customFormat="1" ht="152.25" customHeight="1">
      <c r="A164" s="1103" t="s">
        <v>911</v>
      </c>
      <c r="B164" s="1103" t="s">
        <v>912</v>
      </c>
      <c r="C164" s="1102" t="s">
        <v>1504</v>
      </c>
      <c r="D164" s="1219">
        <v>1</v>
      </c>
      <c r="E164" s="1101">
        <v>360175</v>
      </c>
      <c r="F164" s="1101">
        <v>349377.08875</v>
      </c>
      <c r="G164" s="1101">
        <v>349377.08875</v>
      </c>
      <c r="H164" s="1218">
        <f t="shared" si="2"/>
        <v>0.9700203755119039</v>
      </c>
    </row>
    <row r="165" spans="1:8" s="801" customFormat="1" ht="214.5" customHeight="1">
      <c r="A165" s="1103" t="s">
        <v>913</v>
      </c>
      <c r="B165" s="1103" t="s">
        <v>914</v>
      </c>
      <c r="C165" s="1102" t="s">
        <v>1488</v>
      </c>
      <c r="D165" s="1219">
        <v>1</v>
      </c>
      <c r="E165" s="1101">
        <v>360175</v>
      </c>
      <c r="F165" s="1101">
        <v>346807.8193939394</v>
      </c>
      <c r="G165" s="1101">
        <v>346807.8193939394</v>
      </c>
      <c r="H165" s="1218">
        <f t="shared" si="2"/>
        <v>0.96288698381047932</v>
      </c>
    </row>
    <row r="166" spans="1:8" s="801" customFormat="1" ht="173.25" customHeight="1">
      <c r="A166" s="1103" t="s">
        <v>915</v>
      </c>
      <c r="B166" s="1103" t="s">
        <v>916</v>
      </c>
      <c r="C166" s="1102" t="s">
        <v>1540</v>
      </c>
      <c r="D166" s="1219">
        <v>0.7</v>
      </c>
      <c r="E166" s="1101">
        <v>360175</v>
      </c>
      <c r="F166" s="1101">
        <v>360175.84</v>
      </c>
      <c r="G166" s="1101">
        <v>360175.84</v>
      </c>
      <c r="H166" s="1218">
        <f t="shared" si="2"/>
        <v>1.0000023321996252</v>
      </c>
    </row>
    <row r="167" spans="1:8" s="801" customFormat="1" ht="182.25" customHeight="1">
      <c r="A167" s="1103" t="s">
        <v>917</v>
      </c>
      <c r="B167" s="1103" t="s">
        <v>918</v>
      </c>
      <c r="C167" s="1102" t="s">
        <v>1541</v>
      </c>
      <c r="D167" s="1219">
        <v>0.7</v>
      </c>
      <c r="E167" s="1101">
        <v>360175</v>
      </c>
      <c r="F167" s="1101">
        <v>360175.83</v>
      </c>
      <c r="G167" s="1101">
        <v>360175.84</v>
      </c>
      <c r="H167" s="1218">
        <f t="shared" si="2"/>
        <v>1.0000023321996252</v>
      </c>
    </row>
    <row r="168" spans="1:8" s="801" customFormat="1" ht="50.1" customHeight="1">
      <c r="A168" s="1103" t="s">
        <v>919</v>
      </c>
      <c r="B168" s="1103" t="s">
        <v>920</v>
      </c>
      <c r="C168" s="1102" t="s">
        <v>920</v>
      </c>
      <c r="D168" s="1219">
        <v>1</v>
      </c>
      <c r="E168" s="1101">
        <v>360175</v>
      </c>
      <c r="F168" s="1101">
        <v>360174.2</v>
      </c>
      <c r="G168" s="1101">
        <v>360174.2</v>
      </c>
      <c r="H168" s="1218">
        <f t="shared" si="2"/>
        <v>0.99999777885749985</v>
      </c>
    </row>
    <row r="169" spans="1:8" s="801" customFormat="1" ht="182.25" customHeight="1">
      <c r="A169" s="1103" t="s">
        <v>1542</v>
      </c>
      <c r="B169" s="1103" t="s">
        <v>1543</v>
      </c>
      <c r="C169" s="1102" t="s">
        <v>1510</v>
      </c>
      <c r="D169" s="1219">
        <v>1</v>
      </c>
      <c r="E169" s="1101">
        <v>360175</v>
      </c>
      <c r="F169" s="1101">
        <v>351960.93</v>
      </c>
      <c r="G169" s="1101">
        <v>351960.93</v>
      </c>
      <c r="H169" s="1218">
        <f t="shared" si="2"/>
        <v>0.97719422502949949</v>
      </c>
    </row>
    <row r="170" spans="1:8" s="801" customFormat="1" ht="214.5" customHeight="1">
      <c r="A170" s="1103" t="s">
        <v>921</v>
      </c>
      <c r="B170" s="1103" t="s">
        <v>922</v>
      </c>
      <c r="C170" s="1102" t="s">
        <v>1488</v>
      </c>
      <c r="D170" s="1219">
        <v>1</v>
      </c>
      <c r="E170" s="1101">
        <v>360175</v>
      </c>
      <c r="F170" s="1101">
        <v>346807.8193939394</v>
      </c>
      <c r="G170" s="1101">
        <v>346807.8193939394</v>
      </c>
      <c r="H170" s="1218">
        <f t="shared" si="2"/>
        <v>0.96288698381047932</v>
      </c>
    </row>
    <row r="171" spans="1:8" s="801" customFormat="1" ht="117" customHeight="1">
      <c r="A171" s="1103" t="s">
        <v>923</v>
      </c>
      <c r="B171" s="1103" t="s">
        <v>924</v>
      </c>
      <c r="C171" s="1102" t="s">
        <v>1514</v>
      </c>
      <c r="D171" s="1219">
        <v>1</v>
      </c>
      <c r="E171" s="1101">
        <v>360175</v>
      </c>
      <c r="F171" s="1101">
        <v>287978.38833333337</v>
      </c>
      <c r="G171" s="1101">
        <v>287978.38833333337</v>
      </c>
      <c r="H171" s="1218">
        <f t="shared" si="2"/>
        <v>0.79955129682330361</v>
      </c>
    </row>
    <row r="172" spans="1:8" s="801" customFormat="1" ht="36" customHeight="1">
      <c r="A172" s="1103" t="s">
        <v>925</v>
      </c>
      <c r="B172" s="1103" t="s">
        <v>926</v>
      </c>
      <c r="C172" s="1102" t="s">
        <v>1544</v>
      </c>
      <c r="D172" s="1219">
        <v>1</v>
      </c>
      <c r="E172" s="1101">
        <v>360175</v>
      </c>
      <c r="F172" s="1101">
        <v>360174.2</v>
      </c>
      <c r="G172" s="1101">
        <v>360174.2</v>
      </c>
      <c r="H172" s="1218">
        <f t="shared" si="2"/>
        <v>0.99999777885749985</v>
      </c>
    </row>
    <row r="173" spans="1:8" s="801" customFormat="1" ht="129.75" customHeight="1">
      <c r="A173" s="1103" t="s">
        <v>927</v>
      </c>
      <c r="B173" s="1103" t="s">
        <v>928</v>
      </c>
      <c r="C173" s="1102" t="s">
        <v>1493</v>
      </c>
      <c r="D173" s="1219">
        <v>1</v>
      </c>
      <c r="E173" s="1101">
        <v>360175</v>
      </c>
      <c r="F173" s="1101">
        <v>332787.7508333333</v>
      </c>
      <c r="G173" s="1101">
        <v>332787.7508333333</v>
      </c>
      <c r="H173" s="1218">
        <f t="shared" si="2"/>
        <v>0.92396127114134319</v>
      </c>
    </row>
    <row r="174" spans="1:8" s="801" customFormat="1" ht="171" customHeight="1">
      <c r="A174" s="1103" t="s">
        <v>929</v>
      </c>
      <c r="B174" s="1103" t="s">
        <v>930</v>
      </c>
      <c r="C174" s="1102" t="s">
        <v>1523</v>
      </c>
      <c r="D174" s="1219">
        <v>0.7</v>
      </c>
      <c r="E174" s="1101">
        <v>360175</v>
      </c>
      <c r="F174" s="1101">
        <v>360175.84</v>
      </c>
      <c r="G174" s="1101">
        <v>360175.84</v>
      </c>
      <c r="H174" s="1218">
        <f t="shared" si="2"/>
        <v>1.0000023321996252</v>
      </c>
    </row>
    <row r="175" spans="1:8" s="801" customFormat="1" ht="54.75" customHeight="1">
      <c r="A175" s="1103" t="s">
        <v>931</v>
      </c>
      <c r="B175" s="1103" t="s">
        <v>932</v>
      </c>
      <c r="C175" s="1102" t="s">
        <v>1506</v>
      </c>
      <c r="D175" s="1219">
        <v>1</v>
      </c>
      <c r="E175" s="1101">
        <v>360175</v>
      </c>
      <c r="F175" s="1101">
        <v>360175.84</v>
      </c>
      <c r="G175" s="1101">
        <v>326905.57833333331</v>
      </c>
      <c r="H175" s="1218">
        <f t="shared" si="2"/>
        <v>0.90762984197496577</v>
      </c>
    </row>
    <row r="176" spans="1:8" s="801" customFormat="1" ht="167.25" customHeight="1">
      <c r="A176" s="1103" t="s">
        <v>933</v>
      </c>
      <c r="B176" s="1103" t="s">
        <v>934</v>
      </c>
      <c r="C176" s="1102" t="s">
        <v>1545</v>
      </c>
      <c r="D176" s="1219">
        <v>1</v>
      </c>
      <c r="E176" s="1101">
        <v>360175</v>
      </c>
      <c r="F176" s="1101">
        <v>360175.84</v>
      </c>
      <c r="G176" s="1101">
        <v>360175.84</v>
      </c>
      <c r="H176" s="1218">
        <f t="shared" si="2"/>
        <v>1.0000023321996252</v>
      </c>
    </row>
    <row r="177" spans="1:8" s="801" customFormat="1" ht="50.1" customHeight="1">
      <c r="A177" s="1103" t="s">
        <v>935</v>
      </c>
      <c r="B177" s="1103" t="s">
        <v>936</v>
      </c>
      <c r="C177" s="1102" t="s">
        <v>1489</v>
      </c>
      <c r="D177" s="1219">
        <v>1</v>
      </c>
      <c r="E177" s="1101">
        <v>360175</v>
      </c>
      <c r="F177" s="1101">
        <v>353036.81379310344</v>
      </c>
      <c r="G177" s="1101">
        <v>353036.81379310344</v>
      </c>
      <c r="H177" s="1218">
        <f t="shared" si="2"/>
        <v>0.980181339052137</v>
      </c>
    </row>
    <row r="178" spans="1:8" s="801" customFormat="1" ht="50.1" customHeight="1">
      <c r="A178" s="1103" t="s">
        <v>937</v>
      </c>
      <c r="B178" s="1103" t="s">
        <v>938</v>
      </c>
      <c r="C178" s="1102" t="s">
        <v>1505</v>
      </c>
      <c r="D178" s="1219">
        <v>1</v>
      </c>
      <c r="E178" s="1101">
        <v>360175</v>
      </c>
      <c r="F178" s="1101">
        <v>249801.83333333328</v>
      </c>
      <c r="G178" s="1101">
        <v>249801.83333333328</v>
      </c>
      <c r="H178" s="1218">
        <f t="shared" si="2"/>
        <v>0.69355683579741312</v>
      </c>
    </row>
    <row r="179" spans="1:8" s="801" customFormat="1" ht="177" customHeight="1">
      <c r="A179" s="1103" t="s">
        <v>1546</v>
      </c>
      <c r="B179" s="1103" t="s">
        <v>1558</v>
      </c>
      <c r="C179" s="1102" t="s">
        <v>1510</v>
      </c>
      <c r="D179" s="1219">
        <v>1</v>
      </c>
      <c r="E179" s="1101">
        <v>360175</v>
      </c>
      <c r="F179" s="1101">
        <v>351960.93</v>
      </c>
      <c r="G179" s="1101">
        <v>351960.93</v>
      </c>
      <c r="H179" s="1218">
        <f t="shared" si="2"/>
        <v>0.97719422502949949</v>
      </c>
    </row>
    <row r="180" spans="1:8" s="801" customFormat="1" ht="50.1" customHeight="1">
      <c r="A180" s="1103" t="s">
        <v>939</v>
      </c>
      <c r="B180" s="1103" t="s">
        <v>940</v>
      </c>
      <c r="C180" s="1102" t="s">
        <v>1489</v>
      </c>
      <c r="D180" s="1219">
        <v>1</v>
      </c>
      <c r="E180" s="1101">
        <v>360175</v>
      </c>
      <c r="F180" s="1101">
        <v>353036.81379310344</v>
      </c>
      <c r="G180" s="1101">
        <v>353036.81379310344</v>
      </c>
      <c r="H180" s="1218">
        <f t="shared" si="2"/>
        <v>0.980181339052137</v>
      </c>
    </row>
    <row r="181" spans="1:8" s="801" customFormat="1" ht="79.5" customHeight="1">
      <c r="A181" s="1103" t="s">
        <v>941</v>
      </c>
      <c r="B181" s="1103" t="s">
        <v>942</v>
      </c>
      <c r="C181" s="1102" t="s">
        <v>1547</v>
      </c>
      <c r="D181" s="1219">
        <v>1</v>
      </c>
      <c r="E181" s="1101">
        <v>360175</v>
      </c>
      <c r="F181" s="1101">
        <v>346807.8193939394</v>
      </c>
      <c r="G181" s="1101">
        <v>346807.8193939394</v>
      </c>
      <c r="H181" s="1218">
        <f t="shared" si="2"/>
        <v>0.96288698381047932</v>
      </c>
    </row>
    <row r="182" spans="1:8" s="801" customFormat="1" ht="173.25" customHeight="1">
      <c r="A182" s="1103" t="s">
        <v>943</v>
      </c>
      <c r="B182" s="1103" t="s">
        <v>944</v>
      </c>
      <c r="C182" s="1102" t="s">
        <v>1548</v>
      </c>
      <c r="D182" s="1219">
        <v>0.7</v>
      </c>
      <c r="E182" s="1101">
        <v>360175</v>
      </c>
      <c r="F182" s="1101">
        <v>360175.83</v>
      </c>
      <c r="G182" s="1101">
        <v>360175.84</v>
      </c>
      <c r="H182" s="1218">
        <f t="shared" si="2"/>
        <v>1.0000023321996252</v>
      </c>
    </row>
    <row r="183" spans="1:8" s="801" customFormat="1" ht="34.5" customHeight="1">
      <c r="A183" s="1222" t="s">
        <v>969</v>
      </c>
      <c r="B183" s="1098"/>
      <c r="C183" s="1098"/>
      <c r="D183" s="1098"/>
      <c r="E183" s="1223">
        <f>SUM(E5:E182)</f>
        <v>64111301</v>
      </c>
      <c r="F183" s="1223">
        <f>SUM(F5:F182)</f>
        <v>59817461.040000074</v>
      </c>
      <c r="G183" s="1223">
        <f>SUM(G5:G182)</f>
        <v>59570748.140000068</v>
      </c>
      <c r="H183" s="1099"/>
    </row>
    <row r="184" spans="1:8" s="801" customFormat="1">
      <c r="A184" s="1098"/>
      <c r="B184" s="1098"/>
      <c r="C184" s="1098"/>
      <c r="D184" s="1098"/>
      <c r="E184" s="1224"/>
      <c r="F184" s="1224"/>
      <c r="G184" s="1224"/>
      <c r="H184" s="1098"/>
    </row>
    <row r="185" spans="1:8" s="801" customFormat="1">
      <c r="A185" s="1100"/>
      <c r="B185" s="1100"/>
      <c r="C185" s="1100"/>
      <c r="D185" s="1100"/>
      <c r="E185" s="1100"/>
      <c r="F185" s="1100"/>
      <c r="G185" s="1100"/>
      <c r="H185" s="1100"/>
    </row>
  </sheetData>
  <mergeCells count="7">
    <mergeCell ref="A1:H1"/>
    <mergeCell ref="A2:B2"/>
    <mergeCell ref="A3:A4"/>
    <mergeCell ref="B3:B4"/>
    <mergeCell ref="C3:C4"/>
    <mergeCell ref="D3:D4"/>
    <mergeCell ref="E3:H3"/>
  </mergeCells>
  <dataValidations disablePrompts="1" count="1">
    <dataValidation allowBlank="1"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3 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A131069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A196605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A262141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A327677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A393213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A458749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A524285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A589821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A655357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A720893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A786429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A851965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A917501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A983037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dataValidations>
  <printOptions horizontalCentered="1"/>
  <pageMargins left="0.23622047244094491" right="0.23622047244094491" top="1.3385826771653544" bottom="0.74803149606299213" header="0.31496062992125984" footer="0.31496062992125984"/>
  <pageSetup scale="79" fitToHeight="0" orientation="landscape" r:id="rId1"/>
  <headerFooter scaleWithDoc="0" alignWithMargins="0">
    <oddHeader>&amp;C&amp;G</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28"/>
  <sheetViews>
    <sheetView showGridLines="0" view="pageBreakPreview" zoomScale="70" zoomScaleNormal="100" zoomScaleSheetLayoutView="70" workbookViewId="0">
      <selection activeCell="F22" sqref="F22"/>
    </sheetView>
  </sheetViews>
  <sheetFormatPr baseColWidth="10" defaultColWidth="11.42578125" defaultRowHeight="13.5"/>
  <cols>
    <col min="1" max="1" width="12.28515625" style="1" bestFit="1" customWidth="1"/>
    <col min="2" max="2" width="12.28515625" style="1" customWidth="1"/>
    <col min="3" max="5" width="16.7109375" style="1" customWidth="1"/>
    <col min="6" max="6" width="38" style="1" customWidth="1"/>
    <col min="7" max="7" width="56.28515625" style="1" customWidth="1"/>
    <col min="8" max="16384" width="11.42578125" style="1"/>
  </cols>
  <sheetData>
    <row r="1" spans="1:7" ht="35.1" customHeight="1">
      <c r="A1" s="1553" t="s">
        <v>361</v>
      </c>
      <c r="B1" s="1554"/>
      <c r="C1" s="1554"/>
      <c r="D1" s="1554"/>
      <c r="E1" s="1554"/>
      <c r="F1" s="1554"/>
      <c r="G1" s="1555"/>
    </row>
    <row r="2" spans="1:7" ht="20.100000000000001" customHeight="1">
      <c r="A2" s="1514" t="s">
        <v>428</v>
      </c>
      <c r="B2" s="1515"/>
      <c r="C2" s="1515"/>
      <c r="D2" s="1515"/>
      <c r="E2" s="1515"/>
      <c r="F2" s="1515"/>
      <c r="G2" s="1516"/>
    </row>
    <row r="3" spans="1:7" ht="20.45" customHeight="1">
      <c r="A3" s="1348" t="s">
        <v>21</v>
      </c>
      <c r="B3" s="1348" t="s">
        <v>397</v>
      </c>
      <c r="C3" s="97" t="s">
        <v>13</v>
      </c>
      <c r="D3" s="97"/>
      <c r="E3" s="98"/>
      <c r="F3" s="1348" t="s">
        <v>364</v>
      </c>
      <c r="G3" s="1348" t="s">
        <v>365</v>
      </c>
    </row>
    <row r="4" spans="1:7" ht="22.5">
      <c r="A4" s="1549"/>
      <c r="B4" s="1549"/>
      <c r="C4" s="93" t="s">
        <v>362</v>
      </c>
      <c r="D4" s="93" t="s">
        <v>363</v>
      </c>
      <c r="E4" s="93" t="s">
        <v>258</v>
      </c>
      <c r="F4" s="1549" t="s">
        <v>14</v>
      </c>
      <c r="G4" s="1549"/>
    </row>
    <row r="5" spans="1:7" ht="18" customHeight="1">
      <c r="A5" s="18" t="s">
        <v>11</v>
      </c>
      <c r="B5" s="18" t="s">
        <v>3</v>
      </c>
      <c r="C5" s="18" t="s">
        <v>4</v>
      </c>
      <c r="D5" s="18" t="s">
        <v>2</v>
      </c>
      <c r="E5" s="18" t="s">
        <v>5</v>
      </c>
      <c r="F5" s="18" t="s">
        <v>6</v>
      </c>
      <c r="G5" s="18" t="s">
        <v>398</v>
      </c>
    </row>
    <row r="6" spans="1:7" ht="18" customHeight="1">
      <c r="A6" s="41"/>
      <c r="B6" s="41"/>
      <c r="C6" s="41"/>
      <c r="D6" s="41"/>
      <c r="E6" s="41"/>
      <c r="F6" s="42"/>
      <c r="G6" s="43"/>
    </row>
    <row r="7" spans="1:7" ht="18" customHeight="1">
      <c r="A7" s="41"/>
      <c r="B7" s="41"/>
      <c r="C7" s="41"/>
      <c r="D7" s="41"/>
      <c r="E7" s="41"/>
      <c r="F7" s="42"/>
      <c r="G7" s="43"/>
    </row>
    <row r="8" spans="1:7" ht="18" customHeight="1">
      <c r="A8" s="41"/>
      <c r="B8" s="41"/>
      <c r="C8" s="41"/>
      <c r="D8" s="41"/>
      <c r="E8" s="41"/>
      <c r="F8" s="42"/>
      <c r="G8" s="43"/>
    </row>
    <row r="9" spans="1:7" ht="18" customHeight="1">
      <c r="A9" s="44"/>
      <c r="B9" s="44"/>
      <c r="C9" s="44"/>
      <c r="D9" s="44"/>
      <c r="E9" s="44"/>
      <c r="F9" s="45"/>
      <c r="G9" s="46"/>
    </row>
    <row r="10" spans="1:7" ht="18" customHeight="1">
      <c r="A10" s="44"/>
      <c r="B10" s="44"/>
      <c r="C10" s="44"/>
      <c r="D10" s="44"/>
      <c r="E10" s="44"/>
      <c r="F10" s="45"/>
      <c r="G10" s="46"/>
    </row>
    <row r="11" spans="1:7" ht="18" customHeight="1">
      <c r="A11" s="44"/>
      <c r="B11" s="44"/>
      <c r="C11" s="44"/>
      <c r="D11" s="44"/>
      <c r="E11" s="44"/>
      <c r="F11" s="45"/>
      <c r="G11" s="46"/>
    </row>
    <row r="12" spans="1:7" ht="18" customHeight="1">
      <c r="A12" s="44"/>
      <c r="B12" s="44"/>
      <c r="C12" s="44"/>
      <c r="D12" s="44"/>
      <c r="E12" s="44"/>
      <c r="F12" s="45"/>
      <c r="G12" s="46"/>
    </row>
    <row r="13" spans="1:7" ht="18" customHeight="1">
      <c r="A13" s="44"/>
      <c r="B13" s="44"/>
      <c r="C13" s="44"/>
      <c r="D13" s="44"/>
      <c r="E13" s="44"/>
      <c r="F13" s="45"/>
      <c r="G13" s="46"/>
    </row>
    <row r="14" spans="1:7" ht="18" customHeight="1">
      <c r="A14" s="44"/>
      <c r="B14" s="44"/>
      <c r="C14" s="44"/>
      <c r="D14" s="44"/>
      <c r="E14" s="44"/>
      <c r="F14" s="45"/>
      <c r="G14" s="46"/>
    </row>
    <row r="15" spans="1:7" ht="18" customHeight="1">
      <c r="A15" s="44"/>
      <c r="B15" s="44"/>
      <c r="C15" s="44"/>
      <c r="D15" s="44"/>
      <c r="E15" s="44"/>
      <c r="F15" s="45"/>
      <c r="G15" s="46"/>
    </row>
    <row r="16" spans="1:7" ht="18" customHeight="1">
      <c r="A16" s="44"/>
      <c r="B16" s="44"/>
      <c r="C16" s="44"/>
      <c r="D16" s="44"/>
      <c r="E16" s="44"/>
      <c r="F16" s="45"/>
      <c r="G16" s="46"/>
    </row>
    <row r="17" spans="1:7" ht="18" customHeight="1">
      <c r="A17" s="44"/>
      <c r="B17" s="44"/>
      <c r="C17" s="44"/>
      <c r="D17" s="44"/>
      <c r="E17" s="44"/>
      <c r="F17" s="45"/>
      <c r="G17" s="46"/>
    </row>
    <row r="18" spans="1:7" ht="18" customHeight="1">
      <c r="A18" s="44"/>
      <c r="B18" s="44"/>
      <c r="C18" s="44"/>
      <c r="D18" s="44"/>
      <c r="E18" s="44"/>
      <c r="F18" s="45"/>
      <c r="G18" s="46"/>
    </row>
    <row r="19" spans="1:7" ht="18" customHeight="1">
      <c r="A19" s="44"/>
      <c r="B19" s="44"/>
      <c r="C19" s="44"/>
      <c r="D19" s="44"/>
      <c r="E19" s="44"/>
      <c r="F19" s="45"/>
      <c r="G19" s="46"/>
    </row>
    <row r="20" spans="1:7" ht="18" customHeight="1">
      <c r="A20" s="44"/>
      <c r="B20" s="44"/>
      <c r="C20" s="44"/>
      <c r="D20" s="44"/>
      <c r="E20" s="44"/>
      <c r="F20" s="45"/>
      <c r="G20" s="46"/>
    </row>
    <row r="21" spans="1:7" ht="18" customHeight="1">
      <c r="A21" s="44"/>
      <c r="B21" s="44"/>
      <c r="C21" s="44"/>
      <c r="D21" s="44"/>
      <c r="E21" s="44"/>
      <c r="F21" s="45"/>
      <c r="G21" s="46"/>
    </row>
    <row r="22" spans="1:7" ht="18" customHeight="1">
      <c r="A22" s="44"/>
      <c r="B22" s="44"/>
      <c r="C22" s="44"/>
      <c r="D22" s="44"/>
      <c r="E22" s="44"/>
      <c r="F22" s="45"/>
      <c r="G22" s="46"/>
    </row>
    <row r="23" spans="1:7" ht="18" customHeight="1">
      <c r="A23" s="184" t="s">
        <v>399</v>
      </c>
      <c r="B23" s="184"/>
      <c r="C23" s="44"/>
      <c r="D23" s="44"/>
      <c r="E23" s="44"/>
      <c r="F23" s="45"/>
      <c r="G23" s="46"/>
    </row>
    <row r="24" spans="1:7" ht="18" customHeight="1">
      <c r="A24" s="47"/>
      <c r="B24" s="47"/>
      <c r="C24" s="47"/>
      <c r="D24" s="47"/>
      <c r="E24" s="47"/>
      <c r="F24" s="47"/>
      <c r="G24" s="48"/>
    </row>
    <row r="26" spans="1:7" s="34" customFormat="1" ht="50.1" customHeight="1">
      <c r="A26" s="56"/>
      <c r="B26" s="56" t="s">
        <v>22</v>
      </c>
      <c r="C26" s="57"/>
      <c r="D26" s="57"/>
      <c r="E26" s="57"/>
      <c r="F26" s="56" t="s">
        <v>23</v>
      </c>
      <c r="G26" s="57"/>
    </row>
    <row r="27" spans="1:7" s="34" customFormat="1" ht="50.1" customHeight="1">
      <c r="A27" s="58"/>
      <c r="B27" s="58"/>
      <c r="C27" s="1300" t="s">
        <v>1246</v>
      </c>
      <c r="D27" s="1356"/>
      <c r="E27" s="1356"/>
      <c r="F27" s="58"/>
      <c r="G27" s="783" t="s">
        <v>1214</v>
      </c>
    </row>
    <row r="28" spans="1:7" s="34" customFormat="1"/>
  </sheetData>
  <mergeCells count="7">
    <mergeCell ref="A1:G1"/>
    <mergeCell ref="A3:A4"/>
    <mergeCell ref="F3:F4"/>
    <mergeCell ref="G3:G4"/>
    <mergeCell ref="C27:E27"/>
    <mergeCell ref="A2:G2"/>
    <mergeCell ref="B3:B4"/>
  </mergeCells>
  <dataValidations count="1">
    <dataValidation allowBlank="1" sqref="A2:B2"/>
  </dataValidations>
  <printOptions horizontalCentered="1"/>
  <pageMargins left="0.23622047244094491" right="0.23622047244094491" top="1.3385826771653544" bottom="0.74803149606299213" header="0.31496062992125984" footer="0.31496062992125984"/>
  <pageSetup scale="81" fitToHeight="0" orientation="landscape" r:id="rId1"/>
  <headerFooter scaleWithDoc="0" alignWithMargins="0">
    <oddHeader>&amp;C&amp;G</oddHeader>
  </headerFooter>
  <ignoredErrors>
    <ignoredError sqref="A5" numberStoredAsText="1"/>
  </ignoredError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P36"/>
  <sheetViews>
    <sheetView showGridLines="0" view="pageBreakPreview" topLeftCell="G1" zoomScale="70" zoomScaleNormal="100" zoomScaleSheetLayoutView="70" workbookViewId="0">
      <selection activeCell="H8" sqref="H8"/>
    </sheetView>
  </sheetViews>
  <sheetFormatPr baseColWidth="10" defaultColWidth="12.5703125" defaultRowHeight="13.5"/>
  <cols>
    <col min="1" max="7" width="4.5703125" style="186" customWidth="1"/>
    <col min="8" max="8" width="51" style="205" customWidth="1"/>
    <col min="9" max="12" width="17" style="186" customWidth="1"/>
    <col min="13" max="13" width="45.42578125" style="186" customWidth="1"/>
    <col min="14" max="16384" width="12.5703125" style="186"/>
  </cols>
  <sheetData>
    <row r="1" spans="1:15" s="185" customFormat="1" ht="23.1" customHeight="1">
      <c r="A1" s="1575" t="s">
        <v>406</v>
      </c>
      <c r="B1" s="1576"/>
      <c r="C1" s="1576"/>
      <c r="D1" s="1576"/>
      <c r="E1" s="1576"/>
      <c r="F1" s="1576"/>
      <c r="G1" s="1576"/>
      <c r="H1" s="1576"/>
      <c r="I1" s="1576"/>
      <c r="J1" s="1576"/>
      <c r="K1" s="1576"/>
      <c r="L1" s="1576"/>
      <c r="M1" s="1577"/>
    </row>
    <row r="2" spans="1:15" s="185" customFormat="1" ht="23.1" customHeight="1">
      <c r="A2" s="1578" t="s">
        <v>407</v>
      </c>
      <c r="B2" s="1579"/>
      <c r="C2" s="1579"/>
      <c r="D2" s="1579"/>
      <c r="E2" s="1579"/>
      <c r="F2" s="1579"/>
      <c r="G2" s="1579"/>
      <c r="H2" s="1579"/>
      <c r="I2" s="1579"/>
      <c r="J2" s="1579"/>
      <c r="K2" s="1579"/>
      <c r="L2" s="1579"/>
      <c r="M2" s="1580"/>
    </row>
    <row r="3" spans="1:15" ht="7.5" customHeight="1">
      <c r="H3" s="187"/>
      <c r="I3" s="188"/>
      <c r="J3" s="188"/>
      <c r="K3" s="188"/>
      <c r="L3" s="188"/>
      <c r="M3" s="188"/>
    </row>
    <row r="4" spans="1:15" ht="20.100000000000001" customHeight="1">
      <c r="A4" s="1581" t="s">
        <v>1221</v>
      </c>
      <c r="B4" s="1582"/>
      <c r="C4" s="1582"/>
      <c r="D4" s="1582"/>
      <c r="E4" s="1582"/>
      <c r="F4" s="1582"/>
      <c r="G4" s="1582"/>
      <c r="H4" s="1582"/>
      <c r="I4" s="1582"/>
      <c r="J4" s="1582"/>
      <c r="K4" s="1582"/>
      <c r="L4" s="1582"/>
      <c r="M4" s="1583"/>
    </row>
    <row r="5" spans="1:15" ht="26.1" customHeight="1">
      <c r="A5" s="1584" t="s">
        <v>408</v>
      </c>
      <c r="B5" s="1584" t="s">
        <v>16</v>
      </c>
      <c r="C5" s="1584" t="s">
        <v>17</v>
      </c>
      <c r="D5" s="1584" t="s">
        <v>18</v>
      </c>
      <c r="E5" s="1584" t="s">
        <v>1</v>
      </c>
      <c r="F5" s="1584" t="s">
        <v>409</v>
      </c>
      <c r="G5" s="1584" t="s">
        <v>410</v>
      </c>
      <c r="H5" s="1586" t="s">
        <v>411</v>
      </c>
      <c r="I5" s="1588" t="s">
        <v>412</v>
      </c>
      <c r="J5" s="1589"/>
      <c r="K5" s="1590"/>
      <c r="L5" s="1591" t="s">
        <v>413</v>
      </c>
      <c r="M5" s="1593" t="s">
        <v>414</v>
      </c>
    </row>
    <row r="6" spans="1:15" s="190" customFormat="1" ht="26.1" customHeight="1">
      <c r="A6" s="1585"/>
      <c r="B6" s="1585"/>
      <c r="C6" s="1585"/>
      <c r="D6" s="1585"/>
      <c r="E6" s="1585"/>
      <c r="F6" s="1585"/>
      <c r="G6" s="1585"/>
      <c r="H6" s="1587"/>
      <c r="I6" s="189" t="s">
        <v>415</v>
      </c>
      <c r="J6" s="189" t="s">
        <v>416</v>
      </c>
      <c r="K6" s="189" t="s">
        <v>417</v>
      </c>
      <c r="L6" s="1592"/>
      <c r="M6" s="1594"/>
    </row>
    <row r="7" spans="1:15" ht="20.25" customHeight="1">
      <c r="A7" s="191" t="s">
        <v>3</v>
      </c>
      <c r="B7" s="191"/>
      <c r="C7" s="191"/>
      <c r="D7" s="191"/>
      <c r="E7" s="191"/>
      <c r="F7" s="191"/>
      <c r="G7" s="192"/>
      <c r="H7" s="193"/>
      <c r="I7" s="193"/>
      <c r="J7" s="193"/>
      <c r="K7" s="193"/>
      <c r="L7" s="193"/>
      <c r="M7" s="193"/>
    </row>
    <row r="8" spans="1:15" ht="20.25" customHeight="1">
      <c r="A8" s="194"/>
      <c r="B8" s="191" t="s">
        <v>3</v>
      </c>
      <c r="C8" s="194"/>
      <c r="D8" s="194"/>
      <c r="E8" s="194"/>
      <c r="F8" s="194"/>
      <c r="G8" s="194"/>
      <c r="H8" s="195"/>
      <c r="I8" s="196"/>
      <c r="J8" s="196"/>
      <c r="K8" s="196"/>
      <c r="L8" s="196"/>
      <c r="M8" s="196"/>
    </row>
    <row r="9" spans="1:15" ht="20.25" customHeight="1">
      <c r="A9" s="194"/>
      <c r="B9" s="194"/>
      <c r="C9" s="191" t="s">
        <v>3</v>
      </c>
      <c r="D9" s="194"/>
      <c r="E9" s="194"/>
      <c r="F9" s="194"/>
      <c r="G9" s="194"/>
      <c r="H9" s="195"/>
      <c r="I9" s="196"/>
      <c r="J9" s="196"/>
      <c r="K9" s="196"/>
      <c r="L9" s="196"/>
      <c r="M9" s="196"/>
    </row>
    <row r="10" spans="1:15" ht="20.25" customHeight="1">
      <c r="A10" s="194"/>
      <c r="B10" s="194"/>
      <c r="C10" s="194"/>
      <c r="D10" s="191" t="s">
        <v>3</v>
      </c>
      <c r="E10" s="194"/>
      <c r="F10" s="194"/>
      <c r="G10" s="194"/>
      <c r="H10" s="195"/>
      <c r="I10" s="196"/>
      <c r="J10" s="196"/>
      <c r="K10" s="196"/>
      <c r="L10" s="196"/>
      <c r="M10" s="196"/>
    </row>
    <row r="11" spans="1:15" ht="20.25" customHeight="1">
      <c r="A11" s="194"/>
      <c r="B11" s="194"/>
      <c r="C11" s="194"/>
      <c r="D11" s="194"/>
      <c r="E11" s="191" t="s">
        <v>3</v>
      </c>
      <c r="F11" s="194"/>
      <c r="G11" s="194"/>
      <c r="H11" s="195"/>
      <c r="I11" s="196"/>
      <c r="J11" s="196"/>
      <c r="K11" s="196"/>
      <c r="L11" s="196"/>
      <c r="M11" s="196"/>
    </row>
    <row r="12" spans="1:15" ht="20.25" customHeight="1">
      <c r="A12" s="194"/>
      <c r="B12" s="194"/>
      <c r="C12" s="194"/>
      <c r="D12" s="194"/>
      <c r="E12" s="194"/>
      <c r="F12" s="191" t="s">
        <v>3</v>
      </c>
      <c r="G12" s="192"/>
      <c r="H12" s="197"/>
      <c r="I12" s="197"/>
      <c r="J12" s="197"/>
      <c r="K12" s="197"/>
      <c r="L12" s="197"/>
      <c r="M12" s="197"/>
    </row>
    <row r="13" spans="1:15" ht="20.25" customHeight="1">
      <c r="A13" s="194"/>
      <c r="B13" s="194"/>
      <c r="C13" s="194"/>
      <c r="D13" s="194"/>
      <c r="E13" s="194"/>
      <c r="F13" s="194"/>
      <c r="G13" s="191" t="s">
        <v>3</v>
      </c>
      <c r="H13" s="193" t="s">
        <v>4</v>
      </c>
      <c r="I13" s="193" t="s">
        <v>2</v>
      </c>
      <c r="J13" s="193" t="s">
        <v>5</v>
      </c>
      <c r="K13" s="193" t="s">
        <v>6</v>
      </c>
      <c r="L13" s="193" t="s">
        <v>398</v>
      </c>
      <c r="M13" s="193" t="s">
        <v>418</v>
      </c>
      <c r="O13" s="198"/>
    </row>
    <row r="14" spans="1:15" ht="20.25" customHeight="1">
      <c r="A14" s="194"/>
      <c r="B14" s="194"/>
      <c r="C14" s="194"/>
      <c r="D14" s="194"/>
      <c r="E14" s="194"/>
      <c r="F14" s="194"/>
      <c r="G14" s="194"/>
      <c r="H14" s="195"/>
      <c r="I14" s="196"/>
      <c r="J14" s="196"/>
      <c r="K14" s="196"/>
      <c r="L14" s="196"/>
      <c r="M14" s="196"/>
    </row>
    <row r="15" spans="1:15" ht="20.25" customHeight="1">
      <c r="A15" s="194"/>
      <c r="B15" s="194"/>
      <c r="C15" s="194"/>
      <c r="D15" s="194"/>
      <c r="E15" s="194"/>
      <c r="F15" s="194"/>
      <c r="G15" s="194"/>
      <c r="H15" s="195"/>
      <c r="I15" s="196"/>
      <c r="J15" s="196"/>
      <c r="K15" s="196"/>
      <c r="L15" s="196"/>
      <c r="M15" s="196"/>
    </row>
    <row r="16" spans="1:15" ht="20.25" customHeight="1">
      <c r="A16" s="194"/>
      <c r="B16" s="194"/>
      <c r="C16" s="194"/>
      <c r="D16" s="194"/>
      <c r="E16" s="194"/>
      <c r="F16" s="194"/>
      <c r="G16" s="194"/>
      <c r="H16" s="195"/>
      <c r="I16" s="196"/>
      <c r="J16" s="196"/>
      <c r="K16" s="196"/>
      <c r="L16" s="196"/>
      <c r="M16" s="196"/>
    </row>
    <row r="17" spans="1:16" ht="20.25" customHeight="1">
      <c r="A17" s="194"/>
      <c r="B17" s="194"/>
      <c r="C17" s="194"/>
      <c r="D17" s="194"/>
      <c r="E17" s="194"/>
      <c r="F17" s="194"/>
      <c r="G17" s="194"/>
      <c r="H17" s="195"/>
      <c r="I17" s="196"/>
      <c r="J17" s="196"/>
      <c r="K17" s="196"/>
      <c r="L17" s="196"/>
      <c r="M17" s="196"/>
    </row>
    <row r="18" spans="1:16" ht="20.25" customHeight="1">
      <c r="A18" s="194"/>
      <c r="B18" s="194"/>
      <c r="C18" s="194"/>
      <c r="D18" s="194"/>
      <c r="E18" s="194"/>
      <c r="F18" s="194"/>
      <c r="G18" s="194"/>
      <c r="H18" s="195"/>
      <c r="I18" s="196"/>
      <c r="J18" s="196"/>
      <c r="K18" s="196"/>
      <c r="L18" s="196"/>
      <c r="M18" s="196"/>
    </row>
    <row r="19" spans="1:16" ht="20.25" customHeight="1">
      <c r="A19" s="194"/>
      <c r="B19" s="194"/>
      <c r="C19" s="194"/>
      <c r="D19" s="194"/>
      <c r="E19" s="194"/>
      <c r="F19" s="194"/>
      <c r="G19" s="194"/>
      <c r="H19" s="195"/>
      <c r="I19" s="196"/>
      <c r="J19" s="196"/>
      <c r="K19" s="196"/>
      <c r="L19" s="196"/>
      <c r="M19" s="196"/>
    </row>
    <row r="20" spans="1:16" ht="20.25" customHeight="1">
      <c r="A20" s="194"/>
      <c r="B20" s="194"/>
      <c r="C20" s="194"/>
      <c r="D20" s="194"/>
      <c r="E20" s="194"/>
      <c r="F20" s="194"/>
      <c r="G20" s="194"/>
      <c r="H20" s="195"/>
      <c r="I20" s="196"/>
      <c r="J20" s="196"/>
      <c r="K20" s="196"/>
      <c r="L20" s="196"/>
      <c r="M20" s="196"/>
    </row>
    <row r="21" spans="1:16" ht="20.25" customHeight="1">
      <c r="A21" s="194"/>
      <c r="B21" s="194"/>
      <c r="C21" s="194"/>
      <c r="D21" s="194"/>
      <c r="E21" s="194"/>
      <c r="F21" s="194"/>
      <c r="G21" s="194"/>
      <c r="H21" s="195"/>
      <c r="I21" s="196"/>
      <c r="J21" s="196"/>
      <c r="K21" s="196"/>
      <c r="L21" s="196"/>
      <c r="M21" s="196"/>
    </row>
    <row r="22" spans="1:16" ht="20.25" customHeight="1">
      <c r="A22" s="194"/>
      <c r="B22" s="194"/>
      <c r="C22" s="194"/>
      <c r="D22" s="194"/>
      <c r="E22" s="194"/>
      <c r="F22" s="194"/>
      <c r="G22" s="194"/>
      <c r="H22" s="195"/>
      <c r="I22" s="196"/>
      <c r="J22" s="196"/>
      <c r="K22" s="196"/>
      <c r="L22" s="196"/>
      <c r="M22" s="196"/>
      <c r="P22" s="185"/>
    </row>
    <row r="23" spans="1:16" ht="20.25" customHeight="1">
      <c r="A23" s="194"/>
      <c r="B23" s="194"/>
      <c r="C23" s="194"/>
      <c r="D23" s="194"/>
      <c r="E23" s="194"/>
      <c r="F23" s="194"/>
      <c r="G23" s="194"/>
      <c r="H23" s="195"/>
      <c r="I23" s="196"/>
      <c r="J23" s="196"/>
      <c r="K23" s="196"/>
      <c r="L23" s="196"/>
      <c r="M23" s="196"/>
      <c r="P23" s="185"/>
    </row>
    <row r="24" spans="1:16" ht="20.25" customHeight="1">
      <c r="A24" s="194"/>
      <c r="B24" s="194"/>
      <c r="C24" s="194"/>
      <c r="D24" s="194"/>
      <c r="E24" s="194"/>
      <c r="F24" s="194"/>
      <c r="G24" s="194"/>
      <c r="H24" s="195"/>
      <c r="I24" s="196"/>
      <c r="J24" s="196"/>
      <c r="K24" s="196"/>
      <c r="L24" s="196"/>
      <c r="M24" s="196"/>
    </row>
    <row r="25" spans="1:16" ht="20.25" customHeight="1">
      <c r="A25" s="194"/>
      <c r="B25" s="194"/>
      <c r="C25" s="194"/>
      <c r="D25" s="194"/>
      <c r="E25" s="194"/>
      <c r="F25" s="194"/>
      <c r="G25" s="194"/>
      <c r="H25" s="195"/>
      <c r="I25" s="196"/>
      <c r="J25" s="196"/>
      <c r="K25" s="196"/>
      <c r="L25" s="196"/>
      <c r="M25" s="196"/>
    </row>
    <row r="26" spans="1:16" ht="20.25" customHeight="1">
      <c r="A26" s="194"/>
      <c r="B26" s="194"/>
      <c r="C26" s="194"/>
      <c r="D26" s="194"/>
      <c r="E26" s="194"/>
      <c r="F26" s="194"/>
      <c r="G26" s="194"/>
      <c r="H26" s="195"/>
      <c r="I26" s="196"/>
      <c r="J26" s="196"/>
      <c r="K26" s="196"/>
      <c r="L26" s="196"/>
      <c r="M26" s="196"/>
    </row>
    <row r="27" spans="1:16" ht="20.25" customHeight="1">
      <c r="A27" s="194"/>
      <c r="B27" s="194"/>
      <c r="C27" s="194"/>
      <c r="D27" s="194"/>
      <c r="E27" s="194"/>
      <c r="F27" s="194"/>
      <c r="G27" s="194"/>
      <c r="H27" s="195"/>
      <c r="I27" s="196"/>
      <c r="J27" s="196"/>
      <c r="K27" s="196"/>
      <c r="L27" s="196"/>
      <c r="M27" s="196"/>
    </row>
    <row r="28" spans="1:16" ht="20.25" customHeight="1">
      <c r="A28" s="194"/>
      <c r="B28" s="194"/>
      <c r="C28" s="194"/>
      <c r="D28" s="194"/>
      <c r="E28" s="194"/>
      <c r="F28" s="194"/>
      <c r="G28" s="194"/>
      <c r="H28" s="195"/>
      <c r="I28" s="196"/>
      <c r="J28" s="196"/>
      <c r="K28" s="196"/>
      <c r="L28" s="196"/>
      <c r="M28" s="196"/>
    </row>
    <row r="29" spans="1:16" ht="20.25" customHeight="1">
      <c r="A29" s="194"/>
      <c r="B29" s="194"/>
      <c r="C29" s="194"/>
      <c r="D29" s="194"/>
      <c r="E29" s="194"/>
      <c r="F29" s="194"/>
      <c r="G29" s="194"/>
      <c r="H29" s="195"/>
      <c r="I29" s="196"/>
      <c r="J29" s="196"/>
      <c r="K29" s="196"/>
      <c r="L29" s="196"/>
      <c r="M29" s="196"/>
    </row>
    <row r="30" spans="1:16" ht="20.25" customHeight="1">
      <c r="A30" s="194"/>
      <c r="B30" s="194"/>
      <c r="C30" s="194"/>
      <c r="D30" s="194"/>
      <c r="E30" s="194"/>
      <c r="F30" s="194"/>
      <c r="G30" s="194"/>
      <c r="H30" s="199" t="s">
        <v>419</v>
      </c>
      <c r="I30" s="196"/>
      <c r="J30" s="196"/>
      <c r="K30" s="196"/>
      <c r="L30" s="196"/>
      <c r="M30" s="196"/>
    </row>
    <row r="31" spans="1:16" ht="20.25" customHeight="1">
      <c r="A31" s="194"/>
      <c r="B31" s="194"/>
      <c r="C31" s="194"/>
      <c r="D31" s="194"/>
      <c r="E31" s="194"/>
      <c r="F31" s="194"/>
      <c r="G31" s="194"/>
      <c r="H31" s="195"/>
      <c r="I31" s="196"/>
      <c r="J31" s="196"/>
      <c r="K31" s="196"/>
      <c r="L31" s="196"/>
      <c r="M31" s="196"/>
    </row>
    <row r="32" spans="1:16">
      <c r="A32" s="200"/>
      <c r="B32" s="200"/>
      <c r="C32" s="200"/>
      <c r="D32" s="200"/>
      <c r="E32" s="200"/>
      <c r="F32" s="200"/>
      <c r="G32" s="200"/>
      <c r="H32" s="201"/>
      <c r="I32" s="202"/>
      <c r="J32" s="202"/>
      <c r="K32" s="202"/>
      <c r="L32" s="202"/>
      <c r="M32" s="203"/>
    </row>
    <row r="33" spans="1:13">
      <c r="A33" s="200"/>
      <c r="B33" s="200"/>
      <c r="C33" s="200"/>
      <c r="D33" s="200"/>
      <c r="E33" s="200"/>
      <c r="F33" s="200"/>
      <c r="G33" s="200"/>
      <c r="H33" s="201"/>
      <c r="I33" s="202"/>
      <c r="J33" s="202"/>
      <c r="K33" s="202"/>
      <c r="L33" s="202"/>
      <c r="M33" s="203"/>
    </row>
    <row r="34" spans="1:13">
      <c r="H34" s="204"/>
      <c r="I34" s="203"/>
      <c r="J34" s="203"/>
      <c r="K34" s="203"/>
      <c r="L34" s="203"/>
      <c r="M34" s="203"/>
    </row>
    <row r="35" spans="1:13">
      <c r="B35" s="140" t="s">
        <v>271</v>
      </c>
      <c r="L35" s="141" t="s">
        <v>1435</v>
      </c>
    </row>
    <row r="36" spans="1:13" ht="29.25" customHeight="1">
      <c r="D36" s="1571" t="s">
        <v>1436</v>
      </c>
      <c r="E36" s="1572"/>
      <c r="F36" s="1572"/>
      <c r="G36" s="1572"/>
      <c r="H36" s="1572"/>
      <c r="K36" s="1573" t="s">
        <v>1214</v>
      </c>
      <c r="L36" s="1574"/>
      <c r="M36" s="1574"/>
    </row>
  </sheetData>
  <mergeCells count="16">
    <mergeCell ref="D36:H36"/>
    <mergeCell ref="K36:M36"/>
    <mergeCell ref="A1:M1"/>
    <mergeCell ref="A2:M2"/>
    <mergeCell ref="A4:M4"/>
    <mergeCell ref="A5:A6"/>
    <mergeCell ref="B5:B6"/>
    <mergeCell ref="C5:C6"/>
    <mergeCell ref="D5:D6"/>
    <mergeCell ref="E5:E6"/>
    <mergeCell ref="F5:F6"/>
    <mergeCell ref="G5:G6"/>
    <mergeCell ref="H5:H6"/>
    <mergeCell ref="I5:K5"/>
    <mergeCell ref="L5:L6"/>
    <mergeCell ref="M5:M6"/>
  </mergeCells>
  <conditionalFormatting sqref="A4">
    <cfRule type="cellIs" dxfId="3" priority="1" stopIfTrue="1" operator="equal">
      <formula>"VAYA A LA HOJA INICIO Y SELECIONE LA UNIDAD RESPONSABLE CORRESPONDIENTE A ESTE INFORME"</formula>
    </cfRule>
  </conditionalFormatting>
  <dataValidations count="1">
    <dataValidation allowBlank="1" sqref="A4"/>
  </dataValidations>
  <printOptions horizontalCentered="1"/>
  <pageMargins left="0.39370078740157483" right="0.39370078740157483" top="1.5748031496062993" bottom="0.47244094488188981" header="0.39370078740157483" footer="0.19685039370078741"/>
  <pageSetup scale="67" fitToHeight="0" orientation="landscape" r:id="rId1"/>
  <headerFooter scaleWithDoc="0" alignWithMargins="0">
    <oddHeader>&amp;C&amp;G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P45"/>
  <sheetViews>
    <sheetView showGridLines="0" view="pageBreakPreview" zoomScale="70" zoomScaleNormal="70" zoomScaleSheetLayoutView="70" workbookViewId="0">
      <selection activeCell="D35" sqref="D35:H35"/>
    </sheetView>
  </sheetViews>
  <sheetFormatPr baseColWidth="10" defaultColWidth="12.5703125" defaultRowHeight="13.5"/>
  <cols>
    <col min="1" max="7" width="4.5703125" style="186" customWidth="1"/>
    <col min="8" max="8" width="51" style="205" customWidth="1"/>
    <col min="9" max="11" width="19.7109375" style="186" customWidth="1"/>
    <col min="12" max="12" width="17" style="186" customWidth="1"/>
    <col min="13" max="13" width="46.28515625" style="186" customWidth="1"/>
    <col min="14" max="16384" width="12.5703125" style="186"/>
  </cols>
  <sheetData>
    <row r="1" spans="1:16" ht="15.6" customHeight="1">
      <c r="A1" s="1575" t="s">
        <v>420</v>
      </c>
      <c r="B1" s="1576"/>
      <c r="C1" s="1576"/>
      <c r="D1" s="1576"/>
      <c r="E1" s="1576"/>
      <c r="F1" s="1576"/>
      <c r="G1" s="1576"/>
      <c r="H1" s="1576"/>
      <c r="I1" s="1576"/>
      <c r="J1" s="1576"/>
      <c r="K1" s="1576"/>
      <c r="L1" s="1576"/>
      <c r="M1" s="1577"/>
    </row>
    <row r="2" spans="1:16" ht="15.6" customHeight="1">
      <c r="A2" s="1578"/>
      <c r="B2" s="1579"/>
      <c r="C2" s="1579"/>
      <c r="D2" s="1579"/>
      <c r="E2" s="1579"/>
      <c r="F2" s="1579"/>
      <c r="G2" s="1579"/>
      <c r="H2" s="1579"/>
      <c r="I2" s="1579"/>
      <c r="J2" s="1579"/>
      <c r="K2" s="1579"/>
      <c r="L2" s="1579"/>
      <c r="M2" s="1580"/>
    </row>
    <row r="3" spans="1:16" ht="7.5" customHeight="1">
      <c r="H3" s="187"/>
      <c r="I3" s="188"/>
      <c r="J3" s="188"/>
      <c r="K3" s="188"/>
      <c r="L3" s="188"/>
      <c r="M3" s="188"/>
    </row>
    <row r="4" spans="1:16" ht="20.100000000000001" customHeight="1">
      <c r="A4" s="1581" t="s">
        <v>1270</v>
      </c>
      <c r="B4" s="1582"/>
      <c r="C4" s="1582"/>
      <c r="D4" s="1582"/>
      <c r="E4" s="1582"/>
      <c r="F4" s="1582"/>
      <c r="G4" s="1582"/>
      <c r="H4" s="1582"/>
      <c r="I4" s="1582"/>
      <c r="J4" s="1582"/>
      <c r="K4" s="1582"/>
      <c r="L4" s="1582"/>
      <c r="M4" s="1583"/>
    </row>
    <row r="5" spans="1:16" ht="26.1" customHeight="1">
      <c r="A5" s="1584" t="s">
        <v>408</v>
      </c>
      <c r="B5" s="1584" t="s">
        <v>16</v>
      </c>
      <c r="C5" s="1584" t="s">
        <v>17</v>
      </c>
      <c r="D5" s="1584" t="s">
        <v>18</v>
      </c>
      <c r="E5" s="1584" t="s">
        <v>1</v>
      </c>
      <c r="F5" s="1584" t="s">
        <v>409</v>
      </c>
      <c r="G5" s="1584" t="s">
        <v>410</v>
      </c>
      <c r="H5" s="1586" t="s">
        <v>421</v>
      </c>
      <c r="I5" s="1588" t="s">
        <v>412</v>
      </c>
      <c r="J5" s="1589"/>
      <c r="K5" s="1590"/>
      <c r="L5" s="1591" t="s">
        <v>413</v>
      </c>
      <c r="M5" s="1593" t="s">
        <v>414</v>
      </c>
    </row>
    <row r="6" spans="1:16" s="190" customFormat="1" ht="26.1" customHeight="1">
      <c r="A6" s="1585"/>
      <c r="B6" s="1585"/>
      <c r="C6" s="1585"/>
      <c r="D6" s="1585"/>
      <c r="E6" s="1585"/>
      <c r="F6" s="1585"/>
      <c r="G6" s="1585"/>
      <c r="H6" s="1587"/>
      <c r="I6" s="189" t="s">
        <v>415</v>
      </c>
      <c r="J6" s="189" t="s">
        <v>416</v>
      </c>
      <c r="K6" s="189" t="s">
        <v>417</v>
      </c>
      <c r="L6" s="1592"/>
      <c r="M6" s="1594"/>
    </row>
    <row r="7" spans="1:16" ht="20.25" customHeight="1">
      <c r="A7" s="191" t="s">
        <v>3</v>
      </c>
      <c r="B7" s="191"/>
      <c r="C7" s="191"/>
      <c r="D7" s="191"/>
      <c r="E7" s="191"/>
      <c r="F7" s="191"/>
      <c r="G7" s="192"/>
      <c r="H7" s="193"/>
      <c r="I7" s="193"/>
      <c r="J7" s="193"/>
      <c r="K7" s="193"/>
      <c r="L7" s="193"/>
      <c r="M7" s="193"/>
    </row>
    <row r="8" spans="1:16" ht="20.25" customHeight="1">
      <c r="A8" s="194"/>
      <c r="B8" s="191" t="s">
        <v>3</v>
      </c>
      <c r="C8" s="194"/>
      <c r="D8" s="194"/>
      <c r="E8" s="194"/>
      <c r="F8" s="194"/>
      <c r="G8" s="194"/>
      <c r="H8" s="195"/>
      <c r="I8" s="196"/>
      <c r="J8" s="196"/>
      <c r="K8" s="196"/>
      <c r="L8" s="196"/>
      <c r="M8" s="196"/>
    </row>
    <row r="9" spans="1:16" ht="20.25" customHeight="1">
      <c r="A9" s="194"/>
      <c r="B9" s="194"/>
      <c r="C9" s="191" t="s">
        <v>3</v>
      </c>
      <c r="D9" s="194"/>
      <c r="E9" s="194"/>
      <c r="F9" s="194"/>
      <c r="G9" s="194"/>
      <c r="H9" s="195"/>
      <c r="I9" s="196"/>
      <c r="J9" s="196"/>
      <c r="K9" s="196"/>
      <c r="L9" s="196"/>
      <c r="M9" s="196"/>
    </row>
    <row r="10" spans="1:16" ht="20.25" customHeight="1">
      <c r="A10" s="194"/>
      <c r="B10" s="194"/>
      <c r="C10" s="194"/>
      <c r="D10" s="191" t="s">
        <v>3</v>
      </c>
      <c r="E10" s="194"/>
      <c r="F10" s="194"/>
      <c r="G10" s="194"/>
      <c r="H10" s="195"/>
      <c r="I10" s="196"/>
      <c r="J10" s="196"/>
      <c r="K10" s="196"/>
      <c r="L10" s="196"/>
      <c r="M10" s="196"/>
    </row>
    <row r="11" spans="1:16" ht="20.25" customHeight="1">
      <c r="A11" s="194"/>
      <c r="B11" s="194"/>
      <c r="C11" s="194"/>
      <c r="D11" s="194"/>
      <c r="E11" s="191" t="s">
        <v>3</v>
      </c>
      <c r="F11" s="194"/>
      <c r="G11" s="194"/>
      <c r="H11" s="195"/>
      <c r="I11" s="196"/>
      <c r="J11" s="196"/>
      <c r="K11" s="196"/>
      <c r="L11" s="196"/>
      <c r="M11" s="196"/>
    </row>
    <row r="12" spans="1:16" ht="20.25" customHeight="1">
      <c r="A12" s="194"/>
      <c r="B12" s="194"/>
      <c r="C12" s="194"/>
      <c r="D12" s="194"/>
      <c r="E12" s="194"/>
      <c r="F12" s="191" t="s">
        <v>3</v>
      </c>
      <c r="G12" s="191"/>
      <c r="H12" s="197"/>
      <c r="I12" s="197"/>
      <c r="J12" s="197"/>
      <c r="K12" s="197"/>
      <c r="L12" s="197"/>
      <c r="M12" s="197"/>
    </row>
    <row r="13" spans="1:16" ht="20.25" customHeight="1">
      <c r="A13" s="194"/>
      <c r="B13" s="194"/>
      <c r="C13" s="194"/>
      <c r="D13" s="194"/>
      <c r="E13" s="194"/>
      <c r="F13" s="194"/>
      <c r="G13" s="191" t="s">
        <v>3</v>
      </c>
      <c r="H13" s="193" t="s">
        <v>4</v>
      </c>
      <c r="I13" s="193" t="s">
        <v>2</v>
      </c>
      <c r="J13" s="193" t="s">
        <v>5</v>
      </c>
      <c r="K13" s="193" t="s">
        <v>6</v>
      </c>
      <c r="L13" s="193" t="s">
        <v>398</v>
      </c>
      <c r="M13" s="193" t="s">
        <v>418</v>
      </c>
      <c r="O13" s="198"/>
    </row>
    <row r="14" spans="1:16" ht="20.25" customHeight="1">
      <c r="A14" s="194"/>
      <c r="B14" s="194"/>
      <c r="C14" s="194"/>
      <c r="D14" s="194"/>
      <c r="E14" s="194"/>
      <c r="F14" s="194"/>
      <c r="G14" s="194"/>
      <c r="H14" s="195"/>
      <c r="I14" s="196"/>
      <c r="J14" s="196"/>
      <c r="K14" s="196"/>
      <c r="L14" s="196"/>
      <c r="M14" s="196"/>
    </row>
    <row r="15" spans="1:16" ht="20.25" customHeight="1">
      <c r="A15" s="194"/>
      <c r="B15" s="194"/>
      <c r="C15" s="194"/>
      <c r="D15" s="194"/>
      <c r="E15" s="194"/>
      <c r="F15" s="194"/>
      <c r="G15" s="194"/>
      <c r="H15" s="195"/>
      <c r="I15" s="196"/>
      <c r="J15" s="196"/>
      <c r="K15" s="196"/>
      <c r="L15" s="196"/>
      <c r="M15" s="196"/>
    </row>
    <row r="16" spans="1:16" ht="20.25" customHeight="1">
      <c r="A16" s="194"/>
      <c r="B16" s="194"/>
      <c r="C16" s="194"/>
      <c r="D16" s="194"/>
      <c r="E16" s="194"/>
      <c r="F16" s="194"/>
      <c r="G16" s="194"/>
      <c r="H16" s="195"/>
      <c r="I16" s="196"/>
      <c r="J16" s="196"/>
      <c r="K16" s="196"/>
      <c r="L16" s="196"/>
      <c r="M16" s="196"/>
      <c r="P16" s="185"/>
    </row>
    <row r="17" spans="1:13" ht="20.25" customHeight="1">
      <c r="A17" s="194"/>
      <c r="B17" s="194"/>
      <c r="C17" s="194"/>
      <c r="D17" s="194"/>
      <c r="E17" s="194"/>
      <c r="F17" s="194"/>
      <c r="G17" s="194"/>
      <c r="H17" s="195"/>
      <c r="I17" s="196"/>
      <c r="J17" s="196"/>
      <c r="K17" s="196"/>
      <c r="L17" s="196"/>
      <c r="M17" s="196"/>
    </row>
    <row r="18" spans="1:13" ht="20.25" customHeight="1">
      <c r="A18" s="194"/>
      <c r="B18" s="194"/>
      <c r="C18" s="194"/>
      <c r="D18" s="194"/>
      <c r="E18" s="194"/>
      <c r="F18" s="194"/>
      <c r="G18" s="194"/>
      <c r="H18" s="195"/>
      <c r="I18" s="196"/>
      <c r="J18" s="196"/>
      <c r="K18" s="196"/>
      <c r="L18" s="196"/>
      <c r="M18" s="196"/>
    </row>
    <row r="19" spans="1:13" ht="20.25" customHeight="1">
      <c r="A19" s="194"/>
      <c r="B19" s="194"/>
      <c r="C19" s="194"/>
      <c r="D19" s="194"/>
      <c r="E19" s="194"/>
      <c r="F19" s="194"/>
      <c r="G19" s="194"/>
      <c r="H19" s="195"/>
      <c r="I19" s="196"/>
      <c r="J19" s="196"/>
      <c r="K19" s="196"/>
      <c r="L19" s="196"/>
      <c r="M19" s="196"/>
    </row>
    <row r="20" spans="1:13" ht="20.25" customHeight="1">
      <c r="A20" s="194"/>
      <c r="B20" s="194"/>
      <c r="C20" s="194"/>
      <c r="D20" s="194"/>
      <c r="E20" s="194"/>
      <c r="F20" s="194"/>
      <c r="G20" s="194"/>
      <c r="H20" s="195"/>
      <c r="I20" s="196"/>
      <c r="J20" s="196"/>
      <c r="K20" s="196"/>
      <c r="L20" s="196"/>
      <c r="M20" s="196"/>
    </row>
    <row r="21" spans="1:13" ht="20.25" customHeight="1">
      <c r="A21" s="194"/>
      <c r="B21" s="194"/>
      <c r="C21" s="194"/>
      <c r="D21" s="194"/>
      <c r="E21" s="194"/>
      <c r="F21" s="194"/>
      <c r="G21" s="194"/>
      <c r="H21" s="195"/>
      <c r="I21" s="196"/>
      <c r="J21" s="196"/>
      <c r="K21" s="196"/>
      <c r="L21" s="196"/>
      <c r="M21" s="196"/>
    </row>
    <row r="22" spans="1:13" ht="20.25" customHeight="1">
      <c r="A22" s="194"/>
      <c r="B22" s="194"/>
      <c r="C22" s="194"/>
      <c r="D22" s="194"/>
      <c r="E22" s="194"/>
      <c r="F22" s="194"/>
      <c r="G22" s="194"/>
      <c r="H22" s="195"/>
      <c r="I22" s="196"/>
      <c r="J22" s="196"/>
      <c r="K22" s="196"/>
      <c r="L22" s="196"/>
      <c r="M22" s="196"/>
    </row>
    <row r="23" spans="1:13" ht="20.25" customHeight="1">
      <c r="A23" s="194"/>
      <c r="B23" s="194"/>
      <c r="C23" s="194"/>
      <c r="D23" s="194"/>
      <c r="E23" s="194"/>
      <c r="F23" s="194"/>
      <c r="G23" s="194"/>
      <c r="H23" s="195"/>
      <c r="I23" s="196"/>
      <c r="J23" s="196"/>
      <c r="K23" s="196"/>
      <c r="L23" s="196"/>
      <c r="M23" s="196"/>
    </row>
    <row r="24" spans="1:13" ht="20.25" customHeight="1">
      <c r="A24" s="194"/>
      <c r="B24" s="194"/>
      <c r="C24" s="194"/>
      <c r="D24" s="194"/>
      <c r="E24" s="194"/>
      <c r="F24" s="194"/>
      <c r="G24" s="194"/>
      <c r="H24" s="195"/>
      <c r="I24" s="196"/>
      <c r="J24" s="196"/>
      <c r="K24" s="196"/>
      <c r="L24" s="196"/>
      <c r="M24" s="196"/>
    </row>
    <row r="25" spans="1:13" ht="20.25" customHeight="1">
      <c r="A25" s="194"/>
      <c r="B25" s="194"/>
      <c r="C25" s="194"/>
      <c r="D25" s="194"/>
      <c r="E25" s="194"/>
      <c r="F25" s="194"/>
      <c r="G25" s="194"/>
      <c r="H25" s="195"/>
      <c r="I25" s="196"/>
      <c r="J25" s="196"/>
      <c r="K25" s="196"/>
      <c r="L25" s="196"/>
      <c r="M25" s="196"/>
    </row>
    <row r="26" spans="1:13" ht="20.25" customHeight="1">
      <c r="A26" s="194"/>
      <c r="B26" s="194"/>
      <c r="C26" s="194"/>
      <c r="D26" s="194"/>
      <c r="E26" s="194"/>
      <c r="F26" s="194"/>
      <c r="G26" s="194"/>
      <c r="H26" s="195"/>
      <c r="I26" s="196"/>
      <c r="J26" s="196"/>
      <c r="K26" s="196"/>
      <c r="L26" s="196"/>
      <c r="M26" s="196"/>
    </row>
    <row r="27" spans="1:13" ht="20.25" customHeight="1">
      <c r="A27" s="194"/>
      <c r="B27" s="194"/>
      <c r="C27" s="194"/>
      <c r="D27" s="194"/>
      <c r="E27" s="194"/>
      <c r="F27" s="194"/>
      <c r="G27" s="194"/>
      <c r="H27" s="195"/>
      <c r="I27" s="196"/>
      <c r="J27" s="196"/>
      <c r="K27" s="196"/>
      <c r="L27" s="196"/>
      <c r="M27" s="196"/>
    </row>
    <row r="28" spans="1:13" ht="20.25" customHeight="1">
      <c r="A28" s="194"/>
      <c r="B28" s="194"/>
      <c r="C28" s="194"/>
      <c r="D28" s="194"/>
      <c r="E28" s="194"/>
      <c r="F28" s="194"/>
      <c r="G28" s="194"/>
      <c r="H28" s="195"/>
      <c r="I28" s="196"/>
      <c r="J28" s="196"/>
      <c r="K28" s="196"/>
      <c r="L28" s="196"/>
      <c r="M28" s="196"/>
    </row>
    <row r="29" spans="1:13" ht="20.25" customHeight="1">
      <c r="A29" s="194"/>
      <c r="B29" s="194"/>
      <c r="C29" s="194"/>
      <c r="D29" s="194"/>
      <c r="E29" s="194"/>
      <c r="F29" s="194"/>
      <c r="G29" s="194"/>
      <c r="H29" s="195"/>
      <c r="I29" s="196"/>
      <c r="J29" s="196"/>
      <c r="K29" s="196"/>
      <c r="L29" s="196"/>
      <c r="M29" s="196"/>
    </row>
    <row r="30" spans="1:13" ht="20.25" customHeight="1">
      <c r="A30" s="194"/>
      <c r="B30" s="194"/>
      <c r="C30" s="194"/>
      <c r="D30" s="194"/>
      <c r="E30" s="194"/>
      <c r="F30" s="194"/>
      <c r="G30" s="194"/>
      <c r="H30" s="199" t="s">
        <v>419</v>
      </c>
      <c r="I30" s="196"/>
      <c r="J30" s="196"/>
      <c r="K30" s="196"/>
      <c r="L30" s="196"/>
      <c r="M30" s="196"/>
    </row>
    <row r="31" spans="1:13" ht="20.25" customHeight="1">
      <c r="A31" s="194"/>
      <c r="B31" s="194"/>
      <c r="C31" s="194"/>
      <c r="D31" s="194"/>
      <c r="E31" s="194"/>
      <c r="F31" s="194"/>
      <c r="G31" s="194"/>
      <c r="H31" s="195"/>
      <c r="I31" s="196"/>
      <c r="J31" s="196"/>
      <c r="K31" s="196"/>
      <c r="L31" s="196"/>
      <c r="M31" s="196"/>
    </row>
    <row r="32" spans="1:13">
      <c r="A32" s="200"/>
      <c r="B32" s="200"/>
      <c r="C32" s="200"/>
      <c r="D32" s="200"/>
      <c r="E32" s="200"/>
      <c r="F32" s="200"/>
      <c r="G32" s="200"/>
      <c r="H32" s="201"/>
      <c r="I32" s="202"/>
      <c r="J32" s="202"/>
      <c r="K32" s="202"/>
      <c r="L32" s="202"/>
      <c r="M32" s="203"/>
    </row>
    <row r="33" spans="2:13">
      <c r="H33" s="204"/>
      <c r="I33" s="203"/>
      <c r="J33" s="203"/>
      <c r="K33" s="203"/>
      <c r="L33" s="203"/>
      <c r="M33" s="203"/>
    </row>
    <row r="34" spans="2:13">
      <c r="B34" s="140" t="s">
        <v>271</v>
      </c>
      <c r="L34" s="141" t="s">
        <v>1437</v>
      </c>
    </row>
    <row r="35" spans="2:13" ht="33" customHeight="1">
      <c r="D35" s="1595" t="s">
        <v>1438</v>
      </c>
      <c r="E35" s="1596"/>
      <c r="F35" s="1596"/>
      <c r="G35" s="1596"/>
      <c r="H35" s="1596"/>
      <c r="K35" s="1571" t="s">
        <v>1214</v>
      </c>
      <c r="L35" s="1572"/>
      <c r="M35" s="1572"/>
    </row>
    <row r="45" spans="2:13">
      <c r="K45" s="870"/>
    </row>
  </sheetData>
  <mergeCells count="15">
    <mergeCell ref="D35:H35"/>
    <mergeCell ref="K35:M35"/>
    <mergeCell ref="A1:M2"/>
    <mergeCell ref="A4:M4"/>
    <mergeCell ref="A5:A6"/>
    <mergeCell ref="B5:B6"/>
    <mergeCell ref="C5:C6"/>
    <mergeCell ref="D5:D6"/>
    <mergeCell ref="E5:E6"/>
    <mergeCell ref="F5:F6"/>
    <mergeCell ref="G5:G6"/>
    <mergeCell ref="H5:H6"/>
    <mergeCell ref="I5:K5"/>
    <mergeCell ref="L5:L6"/>
    <mergeCell ref="M5:M6"/>
  </mergeCells>
  <conditionalFormatting sqref="A4">
    <cfRule type="cellIs" dxfId="2" priority="1" stopIfTrue="1" operator="equal">
      <formula>"VAYA A LA HOJA INICIO Y SELECIONE LA UNIDAD RESPONSABLE CORRESPONDIENTE A ESTE INFORME"</formula>
    </cfRule>
  </conditionalFormatting>
  <dataValidations count="1">
    <dataValidation allowBlank="1" sqref="A4"/>
  </dataValidations>
  <printOptions horizontalCentered="1"/>
  <pageMargins left="0.39370078740157483" right="0.39370078740157483" top="1.5748031496062993" bottom="0.47244094488188981" header="0.39370078740157483" footer="0.19685039370078741"/>
  <pageSetup scale="64" fitToHeight="0" orientation="landscape" r:id="rId1"/>
  <headerFooter scaleWithDoc="0" alignWithMargins="0">
    <oddHeader>&amp;C&amp;G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41"/>
  <sheetViews>
    <sheetView showGridLines="0" view="pageBreakPreview" topLeftCell="A7" zoomScale="75" zoomScaleNormal="100" zoomScaleSheetLayoutView="75" workbookViewId="0">
      <selection activeCell="F41" sqref="F41:I41"/>
    </sheetView>
  </sheetViews>
  <sheetFormatPr baseColWidth="10" defaultColWidth="11.42578125" defaultRowHeight="13.5"/>
  <cols>
    <col min="1" max="1" width="7" style="104" customWidth="1"/>
    <col min="2" max="2" width="8.7109375" style="104" customWidth="1"/>
    <col min="3" max="3" width="60" style="104" bestFit="1" customWidth="1"/>
    <col min="4" max="4" width="16" style="104" customWidth="1"/>
    <col min="5" max="5" width="28.42578125" style="104" customWidth="1"/>
    <col min="6" max="9" width="16" style="104" customWidth="1"/>
    <col min="10" max="16384" width="11.42578125" style="104"/>
  </cols>
  <sheetData>
    <row r="1" spans="1:9" ht="15" customHeight="1">
      <c r="A1" s="1563" t="s">
        <v>369</v>
      </c>
      <c r="B1" s="1564"/>
      <c r="C1" s="1564"/>
      <c r="D1" s="1564"/>
      <c r="E1" s="1564"/>
      <c r="F1" s="1564"/>
      <c r="G1" s="1564"/>
      <c r="H1" s="1564"/>
      <c r="I1" s="1565"/>
    </row>
    <row r="2" spans="1:9" ht="15" customHeight="1">
      <c r="A2" s="1608" t="s">
        <v>381</v>
      </c>
      <c r="B2" s="1609"/>
      <c r="C2" s="1609"/>
      <c r="D2" s="1609"/>
      <c r="E2" s="1609"/>
      <c r="F2" s="1609"/>
      <c r="G2" s="1609"/>
      <c r="H2" s="1609"/>
      <c r="I2" s="1610"/>
    </row>
    <row r="3" spans="1:9" ht="15" customHeight="1">
      <c r="A3" s="1608" t="s">
        <v>405</v>
      </c>
      <c r="B3" s="1609"/>
      <c r="C3" s="1609"/>
      <c r="D3" s="1609"/>
      <c r="E3" s="1609"/>
      <c r="F3" s="1609"/>
      <c r="G3" s="1609"/>
      <c r="H3" s="1609"/>
      <c r="I3" s="1610"/>
    </row>
    <row r="4" spans="1:9" ht="16.149999999999999" customHeight="1">
      <c r="A4" s="1611" t="s">
        <v>1270</v>
      </c>
      <c r="B4" s="1612"/>
      <c r="C4" s="1612"/>
      <c r="D4" s="1612"/>
      <c r="E4" s="1612"/>
      <c r="F4" s="1612"/>
      <c r="G4" s="1612"/>
      <c r="H4" s="1612"/>
      <c r="I4" s="1613"/>
    </row>
    <row r="5" spans="1:9" s="801" customFormat="1" ht="6.75" customHeight="1">
      <c r="A5" s="799"/>
      <c r="B5" s="800"/>
      <c r="C5" s="799"/>
      <c r="D5" s="799"/>
      <c r="E5" s="799"/>
      <c r="F5" s="799"/>
      <c r="G5" s="799"/>
      <c r="H5" s="799"/>
      <c r="I5" s="799"/>
    </row>
    <row r="6" spans="1:9" ht="12" customHeight="1">
      <c r="A6" s="1614" t="s">
        <v>12</v>
      </c>
      <c r="B6" s="1615"/>
      <c r="C6" s="1616"/>
      <c r="D6" s="1568" t="s">
        <v>41</v>
      </c>
      <c r="E6" s="1569"/>
      <c r="F6" s="1569"/>
      <c r="G6" s="1569"/>
      <c r="H6" s="1570"/>
      <c r="I6" s="790" t="s">
        <v>42</v>
      </c>
    </row>
    <row r="7" spans="1:9" ht="27" customHeight="1">
      <c r="A7" s="1617"/>
      <c r="B7" s="1618"/>
      <c r="C7" s="1619"/>
      <c r="D7" s="791" t="s">
        <v>43</v>
      </c>
      <c r="E7" s="791" t="s">
        <v>189</v>
      </c>
      <c r="F7" s="108" t="s">
        <v>44</v>
      </c>
      <c r="G7" s="108" t="s">
        <v>45</v>
      </c>
      <c r="H7" s="108" t="s">
        <v>46</v>
      </c>
      <c r="I7" s="802" t="s">
        <v>47</v>
      </c>
    </row>
    <row r="8" spans="1:9" ht="15" customHeight="1">
      <c r="A8" s="1603" t="s">
        <v>48</v>
      </c>
      <c r="B8" s="1604"/>
      <c r="C8" s="1605"/>
      <c r="D8" s="871" t="s">
        <v>11</v>
      </c>
      <c r="E8" s="871" t="s">
        <v>3</v>
      </c>
      <c r="F8" s="871" t="s">
        <v>4</v>
      </c>
      <c r="G8" s="871" t="s">
        <v>2</v>
      </c>
      <c r="H8" s="872" t="s">
        <v>5</v>
      </c>
      <c r="I8" s="873" t="s">
        <v>6</v>
      </c>
    </row>
    <row r="9" spans="1:9" s="109" customFormat="1" ht="26.25" customHeight="1">
      <c r="A9" s="803"/>
      <c r="B9" s="1601" t="s">
        <v>49</v>
      </c>
      <c r="C9" s="1602"/>
      <c r="D9" s="804">
        <f t="shared" ref="D9:I9" si="0">D10+D11</f>
        <v>0</v>
      </c>
      <c r="E9" s="874">
        <f t="shared" si="0"/>
        <v>0</v>
      </c>
      <c r="F9" s="874">
        <f t="shared" si="0"/>
        <v>0</v>
      </c>
      <c r="G9" s="874">
        <f t="shared" si="0"/>
        <v>0</v>
      </c>
      <c r="H9" s="874">
        <f t="shared" si="0"/>
        <v>0</v>
      </c>
      <c r="I9" s="874">
        <f t="shared" si="0"/>
        <v>0</v>
      </c>
    </row>
    <row r="10" spans="1:9" ht="15" customHeight="1">
      <c r="A10" s="805"/>
      <c r="B10" s="806"/>
      <c r="C10" s="807" t="s">
        <v>50</v>
      </c>
      <c r="D10" s="808"/>
      <c r="E10" s="874"/>
      <c r="F10" s="874">
        <f>D10+E10</f>
        <v>0</v>
      </c>
      <c r="G10" s="874"/>
      <c r="H10" s="874"/>
      <c r="I10" s="875">
        <f>F10-G10</f>
        <v>0</v>
      </c>
    </row>
    <row r="11" spans="1:9" ht="15" customHeight="1">
      <c r="A11" s="805"/>
      <c r="B11" s="806"/>
      <c r="C11" s="807" t="s">
        <v>51</v>
      </c>
      <c r="D11" s="808"/>
      <c r="E11" s="874"/>
      <c r="F11" s="874"/>
      <c r="G11" s="874"/>
      <c r="H11" s="874"/>
      <c r="I11" s="875"/>
    </row>
    <row r="12" spans="1:9" s="109" customFormat="1" ht="15" customHeight="1">
      <c r="A12" s="803"/>
      <c r="B12" s="1601" t="s">
        <v>52</v>
      </c>
      <c r="C12" s="1602"/>
      <c r="D12" s="804">
        <f t="shared" ref="D12:I12" si="1">SUM(D13:D20)</f>
        <v>0</v>
      </c>
      <c r="E12" s="876">
        <f t="shared" si="1"/>
        <v>0</v>
      </c>
      <c r="F12" s="876">
        <f t="shared" si="1"/>
        <v>0</v>
      </c>
      <c r="G12" s="876">
        <f t="shared" si="1"/>
        <v>0</v>
      </c>
      <c r="H12" s="874">
        <f t="shared" si="1"/>
        <v>0</v>
      </c>
      <c r="I12" s="874">
        <f t="shared" si="1"/>
        <v>0</v>
      </c>
    </row>
    <row r="13" spans="1:9" ht="15" customHeight="1">
      <c r="A13" s="805"/>
      <c r="B13" s="806"/>
      <c r="C13" s="807" t="s">
        <v>53</v>
      </c>
      <c r="D13" s="808"/>
      <c r="E13" s="874"/>
      <c r="F13" s="874"/>
      <c r="G13" s="874"/>
      <c r="H13" s="874"/>
      <c r="I13" s="875"/>
    </row>
    <row r="14" spans="1:9" ht="15" customHeight="1">
      <c r="A14" s="805"/>
      <c r="B14" s="806"/>
      <c r="C14" s="807" t="s">
        <v>54</v>
      </c>
      <c r="D14" s="808"/>
      <c r="E14" s="874"/>
      <c r="F14" s="874"/>
      <c r="G14" s="874"/>
      <c r="H14" s="874"/>
      <c r="I14" s="875"/>
    </row>
    <row r="15" spans="1:9" ht="15" customHeight="1">
      <c r="A15" s="805"/>
      <c r="B15" s="806"/>
      <c r="C15" s="807" t="s">
        <v>55</v>
      </c>
      <c r="D15" s="808"/>
      <c r="E15" s="874"/>
      <c r="F15" s="874"/>
      <c r="G15" s="874"/>
      <c r="H15" s="874"/>
      <c r="I15" s="875"/>
    </row>
    <row r="16" spans="1:9" ht="15" customHeight="1">
      <c r="A16" s="805"/>
      <c r="B16" s="806"/>
      <c r="C16" s="807" t="s">
        <v>56</v>
      </c>
      <c r="D16" s="808"/>
      <c r="E16" s="874"/>
      <c r="F16" s="874"/>
      <c r="G16" s="874"/>
      <c r="H16" s="874"/>
      <c r="I16" s="875"/>
    </row>
    <row r="17" spans="1:9" ht="15" customHeight="1">
      <c r="A17" s="805"/>
      <c r="B17" s="806"/>
      <c r="C17" s="807" t="s">
        <v>57</v>
      </c>
      <c r="D17" s="808"/>
      <c r="E17" s="877"/>
      <c r="F17" s="874"/>
      <c r="G17" s="874"/>
      <c r="H17" s="874"/>
      <c r="I17" s="875"/>
    </row>
    <row r="18" spans="1:9" ht="15" customHeight="1">
      <c r="A18" s="805"/>
      <c r="B18" s="806"/>
      <c r="C18" s="807" t="s">
        <v>58</v>
      </c>
      <c r="D18" s="808"/>
      <c r="E18" s="874"/>
      <c r="F18" s="874"/>
      <c r="G18" s="874"/>
      <c r="H18" s="874"/>
      <c r="I18" s="875"/>
    </row>
    <row r="19" spans="1:9" ht="15" customHeight="1">
      <c r="A19" s="805"/>
      <c r="B19" s="806"/>
      <c r="C19" s="807" t="s">
        <v>59</v>
      </c>
      <c r="D19" s="808"/>
      <c r="E19" s="874"/>
      <c r="F19" s="874"/>
      <c r="G19" s="874"/>
      <c r="H19" s="874"/>
      <c r="I19" s="875"/>
    </row>
    <row r="20" spans="1:9" ht="15" customHeight="1">
      <c r="A20" s="805"/>
      <c r="B20" s="806"/>
      <c r="C20" s="807" t="s">
        <v>60</v>
      </c>
      <c r="D20" s="808"/>
      <c r="E20" s="874"/>
      <c r="F20" s="874"/>
      <c r="G20" s="874"/>
      <c r="H20" s="874"/>
      <c r="I20" s="875"/>
    </row>
    <row r="21" spans="1:9" s="109" customFormat="1" ht="15" customHeight="1">
      <c r="A21" s="803"/>
      <c r="B21" s="1601" t="s">
        <v>61</v>
      </c>
      <c r="C21" s="1602"/>
      <c r="D21" s="804">
        <f t="shared" ref="D21:I21" si="2">SUM(D22:D24)</f>
        <v>0</v>
      </c>
      <c r="E21" s="874">
        <f t="shared" si="2"/>
        <v>0</v>
      </c>
      <c r="F21" s="874">
        <f t="shared" si="2"/>
        <v>0</v>
      </c>
      <c r="G21" s="874">
        <f t="shared" si="2"/>
        <v>0</v>
      </c>
      <c r="H21" s="874">
        <f t="shared" si="2"/>
        <v>0</v>
      </c>
      <c r="I21" s="874">
        <f t="shared" si="2"/>
        <v>0</v>
      </c>
    </row>
    <row r="22" spans="1:9" ht="30" customHeight="1">
      <c r="A22" s="805"/>
      <c r="B22" s="806"/>
      <c r="C22" s="807" t="s">
        <v>62</v>
      </c>
      <c r="D22" s="808"/>
      <c r="E22" s="874"/>
      <c r="F22" s="874"/>
      <c r="G22" s="874"/>
      <c r="H22" s="874"/>
      <c r="I22" s="875"/>
    </row>
    <row r="23" spans="1:9" ht="15" customHeight="1">
      <c r="A23" s="805"/>
      <c r="B23" s="806"/>
      <c r="C23" s="807" t="s">
        <v>63</v>
      </c>
      <c r="D23" s="808"/>
      <c r="E23" s="874"/>
      <c r="F23" s="874"/>
      <c r="G23" s="874"/>
      <c r="H23" s="874"/>
      <c r="I23" s="875"/>
    </row>
    <row r="24" spans="1:9" ht="15" customHeight="1">
      <c r="A24" s="805"/>
      <c r="B24" s="806"/>
      <c r="C24" s="807" t="s">
        <v>64</v>
      </c>
      <c r="D24" s="808"/>
      <c r="E24" s="874"/>
      <c r="F24" s="874"/>
      <c r="G24" s="874"/>
      <c r="H24" s="874"/>
      <c r="I24" s="875"/>
    </row>
    <row r="25" spans="1:9" s="109" customFormat="1" ht="15" customHeight="1">
      <c r="A25" s="803"/>
      <c r="B25" s="1601" t="s">
        <v>65</v>
      </c>
      <c r="C25" s="1602"/>
      <c r="D25" s="804">
        <f t="shared" ref="D25:I25" si="3">SUM(D26:D27)</f>
        <v>0</v>
      </c>
      <c r="E25" s="874">
        <f t="shared" si="3"/>
        <v>0</v>
      </c>
      <c r="F25" s="874">
        <f t="shared" si="3"/>
        <v>0</v>
      </c>
      <c r="G25" s="874">
        <f t="shared" si="3"/>
        <v>0</v>
      </c>
      <c r="H25" s="874">
        <f t="shared" si="3"/>
        <v>0</v>
      </c>
      <c r="I25" s="874">
        <f t="shared" si="3"/>
        <v>0</v>
      </c>
    </row>
    <row r="26" spans="1:9" ht="15" customHeight="1">
      <c r="A26" s="805"/>
      <c r="B26" s="806"/>
      <c r="C26" s="807" t="s">
        <v>66</v>
      </c>
      <c r="D26" s="808"/>
      <c r="E26" s="874"/>
      <c r="F26" s="874"/>
      <c r="G26" s="874"/>
      <c r="H26" s="874"/>
      <c r="I26" s="875"/>
    </row>
    <row r="27" spans="1:9" ht="15" customHeight="1">
      <c r="A27" s="805"/>
      <c r="B27" s="806"/>
      <c r="C27" s="807" t="s">
        <v>67</v>
      </c>
      <c r="D27" s="808"/>
      <c r="E27" s="874"/>
      <c r="F27" s="874"/>
      <c r="G27" s="874"/>
      <c r="H27" s="874"/>
      <c r="I27" s="875"/>
    </row>
    <row r="28" spans="1:9" s="109" customFormat="1" ht="15" customHeight="1">
      <c r="A28" s="803"/>
      <c r="B28" s="1601" t="s">
        <v>68</v>
      </c>
      <c r="C28" s="1602"/>
      <c r="D28" s="804">
        <f t="shared" ref="D28:I28" si="4">SUM(D29:D32)</f>
        <v>0</v>
      </c>
      <c r="E28" s="874">
        <f t="shared" si="4"/>
        <v>0</v>
      </c>
      <c r="F28" s="874">
        <f t="shared" si="4"/>
        <v>0</v>
      </c>
      <c r="G28" s="874">
        <f t="shared" si="4"/>
        <v>0</v>
      </c>
      <c r="H28" s="874">
        <f t="shared" si="4"/>
        <v>0</v>
      </c>
      <c r="I28" s="874">
        <f t="shared" si="4"/>
        <v>0</v>
      </c>
    </row>
    <row r="29" spans="1:9" ht="15" customHeight="1">
      <c r="A29" s="805"/>
      <c r="B29" s="806"/>
      <c r="C29" s="807" t="s">
        <v>69</v>
      </c>
      <c r="D29" s="808"/>
      <c r="E29" s="874"/>
      <c r="F29" s="874"/>
      <c r="G29" s="874"/>
      <c r="H29" s="874"/>
      <c r="I29" s="875"/>
    </row>
    <row r="30" spans="1:9" ht="15" customHeight="1">
      <c r="A30" s="805"/>
      <c r="B30" s="806"/>
      <c r="C30" s="807" t="s">
        <v>70</v>
      </c>
      <c r="D30" s="808"/>
      <c r="E30" s="874"/>
      <c r="F30" s="874"/>
      <c r="G30" s="874"/>
      <c r="H30" s="874"/>
      <c r="I30" s="875"/>
    </row>
    <row r="31" spans="1:9" ht="15" customHeight="1">
      <c r="A31" s="805"/>
      <c r="B31" s="806"/>
      <c r="C31" s="807" t="s">
        <v>71</v>
      </c>
      <c r="D31" s="808"/>
      <c r="E31" s="874"/>
      <c r="F31" s="874"/>
      <c r="G31" s="874"/>
      <c r="H31" s="874"/>
      <c r="I31" s="875"/>
    </row>
    <row r="32" spans="1:9" ht="24.75" customHeight="1">
      <c r="A32" s="805"/>
      <c r="B32" s="806"/>
      <c r="C32" s="807" t="s">
        <v>72</v>
      </c>
      <c r="D32" s="808"/>
      <c r="E32" s="874"/>
      <c r="F32" s="874"/>
      <c r="G32" s="874"/>
      <c r="H32" s="874"/>
      <c r="I32" s="875"/>
    </row>
    <row r="33" spans="1:9" s="109" customFormat="1" ht="15" customHeight="1">
      <c r="A33" s="803"/>
      <c r="B33" s="1601" t="s">
        <v>73</v>
      </c>
      <c r="C33" s="1602"/>
      <c r="D33" s="804">
        <f t="shared" ref="D33:I33" si="5">D34</f>
        <v>0</v>
      </c>
      <c r="E33" s="874">
        <f t="shared" si="5"/>
        <v>0</v>
      </c>
      <c r="F33" s="874">
        <f t="shared" si="5"/>
        <v>0</v>
      </c>
      <c r="G33" s="874">
        <f t="shared" si="5"/>
        <v>0</v>
      </c>
      <c r="H33" s="874">
        <f t="shared" si="5"/>
        <v>0</v>
      </c>
      <c r="I33" s="874">
        <f t="shared" si="5"/>
        <v>0</v>
      </c>
    </row>
    <row r="34" spans="1:9" ht="15" customHeight="1">
      <c r="A34" s="805"/>
      <c r="B34" s="806"/>
      <c r="C34" s="807" t="s">
        <v>74</v>
      </c>
      <c r="D34" s="808"/>
      <c r="E34" s="874"/>
      <c r="F34" s="874"/>
      <c r="G34" s="874"/>
      <c r="H34" s="874"/>
      <c r="I34" s="875"/>
    </row>
    <row r="35" spans="1:9" ht="15" customHeight="1">
      <c r="A35" s="1603" t="s">
        <v>75</v>
      </c>
      <c r="B35" s="1604"/>
      <c r="C35" s="1605"/>
      <c r="D35" s="809"/>
      <c r="E35" s="874"/>
      <c r="F35" s="874"/>
      <c r="G35" s="874"/>
      <c r="H35" s="874"/>
      <c r="I35" s="875"/>
    </row>
    <row r="36" spans="1:9" ht="15" customHeight="1">
      <c r="A36" s="1603" t="s">
        <v>76</v>
      </c>
      <c r="B36" s="1604"/>
      <c r="C36" s="1605"/>
      <c r="D36" s="809"/>
      <c r="E36" s="874"/>
      <c r="F36" s="874"/>
      <c r="G36" s="874"/>
      <c r="H36" s="874"/>
      <c r="I36" s="875"/>
    </row>
    <row r="37" spans="1:9" ht="15" customHeight="1">
      <c r="A37" s="1603" t="s">
        <v>77</v>
      </c>
      <c r="B37" s="1604"/>
      <c r="C37" s="1605"/>
      <c r="D37" s="809"/>
      <c r="E37" s="874"/>
      <c r="F37" s="874"/>
      <c r="G37" s="874"/>
      <c r="H37" s="874"/>
      <c r="I37" s="875"/>
    </row>
    <row r="38" spans="1:9" ht="15" customHeight="1">
      <c r="A38" s="1606" t="s">
        <v>384</v>
      </c>
      <c r="B38" s="1607"/>
      <c r="C38" s="1607"/>
      <c r="D38" s="810">
        <f t="shared" ref="D38:I38" si="6">SUM(D9,D12,D21,D25,D28,D33,D35,D36,D37)</f>
        <v>0</v>
      </c>
      <c r="E38" s="878">
        <f t="shared" si="6"/>
        <v>0</v>
      </c>
      <c r="F38" s="878">
        <f t="shared" si="6"/>
        <v>0</v>
      </c>
      <c r="G38" s="878">
        <f t="shared" si="6"/>
        <v>0</v>
      </c>
      <c r="H38" s="878">
        <f t="shared" si="6"/>
        <v>0</v>
      </c>
      <c r="I38" s="879">
        <f t="shared" si="6"/>
        <v>0</v>
      </c>
    </row>
    <row r="39" spans="1:9" ht="91.5" customHeight="1">
      <c r="A39" s="811"/>
      <c r="B39" s="811"/>
      <c r="E39" s="812"/>
      <c r="F39" s="812"/>
      <c r="G39" s="812"/>
      <c r="I39" s="812"/>
    </row>
    <row r="40" spans="1:9">
      <c r="A40" s="813"/>
      <c r="B40" s="1600" t="s">
        <v>24</v>
      </c>
      <c r="C40" s="1600"/>
      <c r="E40" s="134"/>
      <c r="F40" s="814" t="s">
        <v>190</v>
      </c>
      <c r="G40" s="110"/>
      <c r="H40" s="137"/>
      <c r="I40" s="135"/>
    </row>
    <row r="41" spans="1:9" ht="33" customHeight="1">
      <c r="B41" s="1597" t="s">
        <v>1439</v>
      </c>
      <c r="C41" s="1598"/>
      <c r="F41" s="1599" t="s">
        <v>1214</v>
      </c>
      <c r="G41" s="1600"/>
      <c r="H41" s="1600"/>
      <c r="I41" s="1600"/>
    </row>
  </sheetData>
  <mergeCells count="20">
    <mergeCell ref="B28:C28"/>
    <mergeCell ref="A1:I1"/>
    <mergeCell ref="A2:I2"/>
    <mergeCell ref="A3:I3"/>
    <mergeCell ref="A4:I4"/>
    <mergeCell ref="A6:C7"/>
    <mergeCell ref="D6:H6"/>
    <mergeCell ref="A8:C8"/>
    <mergeCell ref="B9:C9"/>
    <mergeCell ref="B12:C12"/>
    <mergeCell ref="B21:C21"/>
    <mergeCell ref="B25:C25"/>
    <mergeCell ref="B41:C41"/>
    <mergeCell ref="F41:I41"/>
    <mergeCell ref="B33:C33"/>
    <mergeCell ref="A35:C35"/>
    <mergeCell ref="A36:C36"/>
    <mergeCell ref="A37:C37"/>
    <mergeCell ref="A38:C38"/>
    <mergeCell ref="B40:C40"/>
  </mergeCells>
  <printOptions horizontalCentered="1"/>
  <pageMargins left="0.23622047244094491" right="0.23622047244094491" top="0.35433070866141736" bottom="0.35433070866141736" header="0.31496062992125984" footer="0.31496062992125984"/>
  <pageSetup scale="65" fitToHeight="0" orientation="landscape" r:id="rId1"/>
  <headerFooter scaleWithDoc="0" alignWithMargins="0">
    <oddHeader>&amp;C&amp;G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I80"/>
  <sheetViews>
    <sheetView showGridLines="0" view="pageBreakPreview" zoomScale="85" zoomScaleNormal="100" zoomScaleSheetLayoutView="85" zoomScalePageLayoutView="130" workbookViewId="0">
      <selection activeCell="B12" sqref="B12"/>
    </sheetView>
  </sheetViews>
  <sheetFormatPr baseColWidth="10" defaultColWidth="11.42578125" defaultRowHeight="15"/>
  <cols>
    <col min="1" max="1" width="13" style="146" customWidth="1"/>
    <col min="2" max="2" width="43" style="146" customWidth="1"/>
    <col min="3" max="3" width="15.28515625" style="146" customWidth="1"/>
    <col min="4" max="6" width="20.7109375" style="146" customWidth="1"/>
    <col min="7" max="7" width="49.28515625" style="146" customWidth="1"/>
    <col min="8" max="9" width="11.42578125" style="146" hidden="1" customWidth="1"/>
    <col min="10" max="16384" width="11.42578125" style="146"/>
  </cols>
  <sheetData>
    <row r="1" spans="1:7" s="143" customFormat="1" ht="15" customHeight="1">
      <c r="A1" s="1623" t="s">
        <v>366</v>
      </c>
      <c r="B1" s="1624"/>
      <c r="C1" s="1624"/>
      <c r="D1" s="1624"/>
      <c r="E1" s="1624"/>
      <c r="F1" s="1624"/>
      <c r="G1" s="1625"/>
    </row>
    <row r="2" spans="1:7" s="2" customFormat="1" ht="7.9" customHeight="1">
      <c r="A2" s="144"/>
      <c r="B2" s="144"/>
      <c r="C2" s="144"/>
      <c r="D2" s="144"/>
      <c r="E2" s="144"/>
      <c r="F2" s="144"/>
      <c r="G2" s="144"/>
    </row>
    <row r="3" spans="1:7" s="2" customFormat="1" ht="19.149999999999999" customHeight="1">
      <c r="A3" s="1626" t="s">
        <v>429</v>
      </c>
      <c r="B3" s="1627"/>
      <c r="C3" s="1627"/>
      <c r="D3" s="1627"/>
      <c r="E3" s="1627"/>
      <c r="F3" s="1627"/>
      <c r="G3" s="1628"/>
    </row>
    <row r="4" spans="1:7" s="143" customFormat="1" ht="4.9000000000000004" customHeight="1">
      <c r="A4" s="145"/>
      <c r="B4" s="145"/>
      <c r="C4" s="145"/>
      <c r="D4" s="145"/>
      <c r="E4" s="145"/>
      <c r="F4" s="145"/>
      <c r="G4" s="145"/>
    </row>
    <row r="5" spans="1:7" ht="31.9" customHeight="1">
      <c r="A5" s="1629" t="s">
        <v>382</v>
      </c>
      <c r="B5" s="1629" t="s">
        <v>383</v>
      </c>
      <c r="C5" s="1630" t="s">
        <v>272</v>
      </c>
      <c r="D5" s="1632" t="s">
        <v>257</v>
      </c>
      <c r="E5" s="1633"/>
      <c r="F5" s="1633"/>
      <c r="G5" s="1630" t="s">
        <v>273</v>
      </c>
    </row>
    <row r="6" spans="1:7" ht="19.899999999999999" customHeight="1">
      <c r="A6" s="1629"/>
      <c r="B6" s="1629"/>
      <c r="C6" s="1631"/>
      <c r="D6" s="147" t="s">
        <v>81</v>
      </c>
      <c r="E6" s="147" t="s">
        <v>83</v>
      </c>
      <c r="F6" s="148" t="s">
        <v>258</v>
      </c>
      <c r="G6" s="1631"/>
    </row>
    <row r="7" spans="1:7" ht="50.1" customHeight="1">
      <c r="A7" s="1253" t="s">
        <v>1572</v>
      </c>
      <c r="B7" s="1263" t="s">
        <v>1573</v>
      </c>
      <c r="C7" s="1257"/>
      <c r="D7" s="1258">
        <v>13360983</v>
      </c>
      <c r="E7" s="1258">
        <v>0</v>
      </c>
      <c r="F7" s="1258">
        <v>0</v>
      </c>
      <c r="G7" s="1264" t="s">
        <v>1574</v>
      </c>
    </row>
    <row r="8" spans="1:7" ht="50.1" customHeight="1">
      <c r="A8" s="1253" t="s">
        <v>1575</v>
      </c>
      <c r="B8" s="1263" t="s">
        <v>1576</v>
      </c>
      <c r="C8" s="1255">
        <v>0</v>
      </c>
      <c r="D8" s="1258">
        <v>65930469</v>
      </c>
      <c r="E8" s="1258">
        <v>0.77</v>
      </c>
      <c r="F8" s="1258">
        <v>0</v>
      </c>
      <c r="G8" s="1264" t="s">
        <v>1577</v>
      </c>
    </row>
    <row r="9" spans="1:7" ht="50.1" customHeight="1">
      <c r="A9" s="1253" t="s">
        <v>1578</v>
      </c>
      <c r="B9" s="1263" t="s">
        <v>1579</v>
      </c>
      <c r="C9" s="1255">
        <v>0</v>
      </c>
      <c r="D9" s="1258">
        <v>30000000</v>
      </c>
      <c r="E9" s="1258">
        <v>6964906</v>
      </c>
      <c r="F9" s="1258">
        <v>4622873.93</v>
      </c>
      <c r="G9" s="1264" t="s">
        <v>1580</v>
      </c>
    </row>
    <row r="10" spans="1:7" ht="50.1" customHeight="1">
      <c r="A10" s="1253" t="s">
        <v>1581</v>
      </c>
      <c r="B10" s="1263" t="s">
        <v>1582</v>
      </c>
      <c r="C10" s="1255">
        <v>0</v>
      </c>
      <c r="D10" s="1258">
        <v>1467000</v>
      </c>
      <c r="E10" s="1258">
        <v>1466714.7</v>
      </c>
      <c r="F10" s="1258">
        <v>1109330.79</v>
      </c>
      <c r="G10" s="1264" t="s">
        <v>1583</v>
      </c>
    </row>
    <row r="11" spans="1:7" ht="39" customHeight="1">
      <c r="A11" s="1253" t="s">
        <v>1584</v>
      </c>
      <c r="B11" s="1263" t="s">
        <v>501</v>
      </c>
      <c r="C11" s="1255">
        <v>0</v>
      </c>
      <c r="D11" s="1258">
        <v>2500008</v>
      </c>
      <c r="E11" s="1258">
        <v>2375663</v>
      </c>
      <c r="F11" s="1258">
        <v>2375662.84</v>
      </c>
      <c r="G11" s="1264" t="s">
        <v>1585</v>
      </c>
    </row>
    <row r="12" spans="1:7" ht="50.1" customHeight="1">
      <c r="A12" s="1253" t="s">
        <v>1586</v>
      </c>
      <c r="B12" s="1263" t="s">
        <v>1172</v>
      </c>
      <c r="C12" s="1255">
        <v>0</v>
      </c>
      <c r="D12" s="1258">
        <v>20900000</v>
      </c>
      <c r="E12" s="1258">
        <v>21741353</v>
      </c>
      <c r="F12" s="1258">
        <v>4816743.42</v>
      </c>
      <c r="G12" s="1264" t="s">
        <v>1587</v>
      </c>
    </row>
    <row r="13" spans="1:7" ht="50.1" customHeight="1">
      <c r="A13" s="1253" t="s">
        <v>1588</v>
      </c>
      <c r="B13" s="1263" t="s">
        <v>1173</v>
      </c>
      <c r="C13" s="1255">
        <v>0</v>
      </c>
      <c r="D13" s="1258">
        <v>2975000</v>
      </c>
      <c r="E13" s="1258">
        <v>2041751</v>
      </c>
      <c r="F13" s="1258">
        <v>19709.580000000002</v>
      </c>
      <c r="G13" s="1264" t="s">
        <v>1589</v>
      </c>
    </row>
    <row r="14" spans="1:7" ht="50.1" customHeight="1">
      <c r="A14" s="1253" t="s">
        <v>1590</v>
      </c>
      <c r="B14" s="1263" t="s">
        <v>1591</v>
      </c>
      <c r="C14" s="1255">
        <v>0</v>
      </c>
      <c r="D14" s="1258">
        <v>2000000</v>
      </c>
      <c r="E14" s="1258">
        <v>2000000</v>
      </c>
      <c r="F14" s="1258">
        <v>1999999.97</v>
      </c>
      <c r="G14" s="1264" t="s">
        <v>1592</v>
      </c>
    </row>
    <row r="15" spans="1:7" ht="50.1" customHeight="1">
      <c r="A15" s="1253" t="s">
        <v>1593</v>
      </c>
      <c r="B15" s="1263" t="s">
        <v>511</v>
      </c>
      <c r="C15" s="1255">
        <v>0</v>
      </c>
      <c r="D15" s="1258">
        <v>27500000</v>
      </c>
      <c r="E15" s="1258">
        <v>34500000</v>
      </c>
      <c r="F15" s="1258">
        <v>34049807.039999999</v>
      </c>
      <c r="G15" s="1264" t="s">
        <v>1594</v>
      </c>
    </row>
    <row r="16" spans="1:7" ht="50.1" customHeight="1">
      <c r="A16" s="1253" t="s">
        <v>1595</v>
      </c>
      <c r="B16" s="1263" t="s">
        <v>1596</v>
      </c>
      <c r="C16" s="1255">
        <v>0</v>
      </c>
      <c r="D16" s="1258">
        <v>6000000</v>
      </c>
      <c r="E16" s="1258">
        <v>5999632.8499999996</v>
      </c>
      <c r="F16" s="1258">
        <v>4915868.54</v>
      </c>
      <c r="G16" s="1264" t="s">
        <v>1597</v>
      </c>
    </row>
    <row r="17" spans="1:7" ht="50.1" customHeight="1">
      <c r="A17" s="1253" t="s">
        <v>1598</v>
      </c>
      <c r="B17" s="1263" t="s">
        <v>1599</v>
      </c>
      <c r="C17" s="1255">
        <v>0</v>
      </c>
      <c r="D17" s="1258">
        <v>3000000</v>
      </c>
      <c r="E17" s="1258">
        <v>3000000</v>
      </c>
      <c r="F17" s="1258">
        <v>3000000</v>
      </c>
      <c r="G17" s="1264" t="s">
        <v>1600</v>
      </c>
    </row>
    <row r="18" spans="1:7" ht="50.1" customHeight="1">
      <c r="A18" s="1253" t="s">
        <v>1601</v>
      </c>
      <c r="B18" s="1263" t="s">
        <v>1602</v>
      </c>
      <c r="C18" s="1255">
        <v>0</v>
      </c>
      <c r="D18" s="1258">
        <v>9593993</v>
      </c>
      <c r="E18" s="1258">
        <v>9593993</v>
      </c>
      <c r="F18" s="1258">
        <v>5827054.4100000001</v>
      </c>
      <c r="G18" s="1264" t="s">
        <v>1603</v>
      </c>
    </row>
    <row r="19" spans="1:7" ht="50.1" customHeight="1">
      <c r="A19" s="1253" t="s">
        <v>1604</v>
      </c>
      <c r="B19" s="1263" t="s">
        <v>1605</v>
      </c>
      <c r="C19" s="1255">
        <v>0</v>
      </c>
      <c r="D19" s="1258">
        <v>10800000</v>
      </c>
      <c r="E19" s="1258">
        <v>10800000</v>
      </c>
      <c r="F19" s="1258">
        <v>10625303.98</v>
      </c>
      <c r="G19" s="1264" t="s">
        <v>1606</v>
      </c>
    </row>
    <row r="20" spans="1:7" ht="50.1" customHeight="1">
      <c r="A20" s="1253" t="s">
        <v>1607</v>
      </c>
      <c r="B20" s="1263" t="s">
        <v>1608</v>
      </c>
      <c r="C20" s="1255">
        <v>0</v>
      </c>
      <c r="D20" s="1258">
        <v>528120</v>
      </c>
      <c r="E20" s="1258">
        <v>528120</v>
      </c>
      <c r="F20" s="1258">
        <v>528119.88</v>
      </c>
      <c r="G20" s="1264" t="s">
        <v>1609</v>
      </c>
    </row>
    <row r="21" spans="1:7" ht="50.1" customHeight="1">
      <c r="A21" s="1253" t="s">
        <v>1610</v>
      </c>
      <c r="B21" s="1263" t="s">
        <v>1611</v>
      </c>
      <c r="C21" s="1255">
        <v>0</v>
      </c>
      <c r="D21" s="1258">
        <v>34228034</v>
      </c>
      <c r="E21" s="1258">
        <v>49949565</v>
      </c>
      <c r="F21" s="1258">
        <v>38842876.730000004</v>
      </c>
      <c r="G21" s="1264" t="s">
        <v>1612</v>
      </c>
    </row>
    <row r="22" spans="1:7" ht="50.1" customHeight="1">
      <c r="A22" s="1253" t="s">
        <v>1613</v>
      </c>
      <c r="B22" s="1263" t="s">
        <v>1614</v>
      </c>
      <c r="C22" s="1255">
        <v>0</v>
      </c>
      <c r="D22" s="1258">
        <v>20000000</v>
      </c>
      <c r="E22" s="1258">
        <v>19997692.760000002</v>
      </c>
      <c r="F22" s="1258">
        <v>16528608.359999999</v>
      </c>
      <c r="G22" s="1264" t="s">
        <v>1615</v>
      </c>
    </row>
    <row r="23" spans="1:7" ht="50.1" customHeight="1">
      <c r="A23" s="1253" t="s">
        <v>1616</v>
      </c>
      <c r="B23" s="1263" t="s">
        <v>1617</v>
      </c>
      <c r="C23" s="1255">
        <v>0</v>
      </c>
      <c r="D23" s="1258">
        <v>5000000</v>
      </c>
      <c r="E23" s="1258">
        <v>5000000</v>
      </c>
      <c r="F23" s="1258">
        <v>3286150.36</v>
      </c>
      <c r="G23" s="1264" t="s">
        <v>1618</v>
      </c>
    </row>
    <row r="24" spans="1:7" ht="50.1" customHeight="1">
      <c r="A24" s="1253" t="s">
        <v>1619</v>
      </c>
      <c r="B24" s="1263" t="s">
        <v>1620</v>
      </c>
      <c r="C24" s="1255">
        <v>0</v>
      </c>
      <c r="D24" s="1258">
        <v>5000000</v>
      </c>
      <c r="E24" s="1258">
        <v>5000000</v>
      </c>
      <c r="F24" s="1258">
        <v>4548488.78</v>
      </c>
      <c r="G24" s="1264" t="s">
        <v>1621</v>
      </c>
    </row>
    <row r="25" spans="1:7" ht="50.1" customHeight="1">
      <c r="A25" s="1253" t="s">
        <v>1622</v>
      </c>
      <c r="B25" s="1263" t="s">
        <v>1623</v>
      </c>
      <c r="C25" s="1255">
        <v>0</v>
      </c>
      <c r="D25" s="1259">
        <v>244500</v>
      </c>
      <c r="E25" s="1258">
        <v>244500</v>
      </c>
      <c r="F25" s="1258">
        <v>201156.74</v>
      </c>
      <c r="G25" s="1264" t="s">
        <v>1624</v>
      </c>
    </row>
    <row r="26" spans="1:7" ht="50.1" customHeight="1">
      <c r="A26" s="1253" t="s">
        <v>1625</v>
      </c>
      <c r="B26" s="1263" t="s">
        <v>1626</v>
      </c>
      <c r="C26" s="1255">
        <v>0</v>
      </c>
      <c r="D26" s="1259">
        <v>5000000</v>
      </c>
      <c r="E26" s="1258">
        <v>4757051</v>
      </c>
      <c r="F26" s="1258">
        <v>2677452.58</v>
      </c>
      <c r="G26" s="1264" t="s">
        <v>1627</v>
      </c>
    </row>
    <row r="27" spans="1:7" ht="50.1" customHeight="1">
      <c r="A27" s="1253" t="s">
        <v>1628</v>
      </c>
      <c r="B27" s="1263" t="s">
        <v>1629</v>
      </c>
      <c r="C27" s="1255">
        <v>0</v>
      </c>
      <c r="D27" s="1259">
        <v>15000000</v>
      </c>
      <c r="E27" s="1258">
        <v>15000000</v>
      </c>
      <c r="F27" s="1258">
        <v>8831880.9299999997</v>
      </c>
      <c r="G27" s="1264" t="s">
        <v>1630</v>
      </c>
    </row>
    <row r="28" spans="1:7" ht="50.1" customHeight="1">
      <c r="A28" s="1253" t="s">
        <v>1631</v>
      </c>
      <c r="B28" s="1263" t="s">
        <v>1632</v>
      </c>
      <c r="C28" s="1255">
        <v>0</v>
      </c>
      <c r="D28" s="1259">
        <v>42867918</v>
      </c>
      <c r="E28" s="1258">
        <v>42867918</v>
      </c>
      <c r="F28" s="1258">
        <v>42835471.939999998</v>
      </c>
      <c r="G28" s="1264" t="s">
        <v>1633</v>
      </c>
    </row>
    <row r="29" spans="1:7" ht="50.1" customHeight="1">
      <c r="A29" s="1253" t="s">
        <v>1634</v>
      </c>
      <c r="B29" s="1263" t="s">
        <v>1635</v>
      </c>
      <c r="C29" s="1255">
        <v>0</v>
      </c>
      <c r="D29" s="1259">
        <v>3000000</v>
      </c>
      <c r="E29" s="1258">
        <v>2898827</v>
      </c>
      <c r="F29" s="1258">
        <v>2890088.15</v>
      </c>
      <c r="G29" s="1264" t="s">
        <v>1636</v>
      </c>
    </row>
    <row r="30" spans="1:7" ht="50.1" customHeight="1">
      <c r="A30" s="1253" t="s">
        <v>1637</v>
      </c>
      <c r="B30" s="1263" t="s">
        <v>1638</v>
      </c>
      <c r="C30" s="1255">
        <v>0</v>
      </c>
      <c r="D30" s="1259">
        <v>3000000</v>
      </c>
      <c r="E30" s="1258">
        <v>3000000</v>
      </c>
      <c r="F30" s="1258">
        <v>2755547.98</v>
      </c>
      <c r="G30" s="1267" t="s">
        <v>1639</v>
      </c>
    </row>
    <row r="31" spans="1:7" ht="50.1" customHeight="1">
      <c r="A31" s="1253" t="s">
        <v>1640</v>
      </c>
      <c r="B31" s="1268" t="s">
        <v>1641</v>
      </c>
      <c r="C31" s="1255">
        <v>0</v>
      </c>
      <c r="D31" s="1259">
        <v>66760380</v>
      </c>
      <c r="E31" s="1258">
        <v>0.14000000000000001</v>
      </c>
      <c r="F31" s="1258">
        <v>0</v>
      </c>
      <c r="G31" s="1264" t="s">
        <v>1642</v>
      </c>
    </row>
    <row r="32" spans="1:7" ht="50.1" customHeight="1">
      <c r="A32" s="1253" t="s">
        <v>1643</v>
      </c>
      <c r="B32" s="1263" t="s">
        <v>1644</v>
      </c>
      <c r="C32" s="1255">
        <v>0</v>
      </c>
      <c r="D32" s="1259">
        <v>31000000</v>
      </c>
      <c r="E32" s="1258">
        <v>31000000</v>
      </c>
      <c r="F32" s="1258">
        <v>29844199.309999999</v>
      </c>
      <c r="G32" s="1264" t="s">
        <v>1645</v>
      </c>
    </row>
    <row r="33" spans="1:7" ht="50.1" customHeight="1">
      <c r="A33" s="1253" t="s">
        <v>1646</v>
      </c>
      <c r="B33" s="1263" t="s">
        <v>1647</v>
      </c>
      <c r="C33" s="1255">
        <v>0</v>
      </c>
      <c r="D33" s="1259">
        <v>0</v>
      </c>
      <c r="E33" s="1258">
        <v>7749370</v>
      </c>
      <c r="F33" s="1258">
        <v>7256803.5700000003</v>
      </c>
      <c r="G33" s="1264" t="s">
        <v>1648</v>
      </c>
    </row>
    <row r="34" spans="1:7" ht="50.1" customHeight="1">
      <c r="A34" s="1253" t="s">
        <v>1649</v>
      </c>
      <c r="B34" s="1263" t="s">
        <v>1650</v>
      </c>
      <c r="C34" s="1255">
        <v>0</v>
      </c>
      <c r="D34" s="1259">
        <v>0</v>
      </c>
      <c r="E34" s="1258">
        <v>800000</v>
      </c>
      <c r="F34" s="1258">
        <v>800000</v>
      </c>
      <c r="G34" s="1264" t="s">
        <v>1651</v>
      </c>
    </row>
    <row r="35" spans="1:7" ht="50.1" customHeight="1">
      <c r="A35" s="1253" t="s">
        <v>1652</v>
      </c>
      <c r="B35" s="1263" t="s">
        <v>1653</v>
      </c>
      <c r="C35" s="1255">
        <v>0</v>
      </c>
      <c r="D35" s="1259">
        <v>0</v>
      </c>
      <c r="E35" s="1258">
        <v>1800000</v>
      </c>
      <c r="F35" s="1258">
        <v>1608113.38</v>
      </c>
      <c r="G35" s="1264" t="s">
        <v>1654</v>
      </c>
    </row>
    <row r="36" spans="1:7" ht="50.1" customHeight="1">
      <c r="A36" s="1253" t="s">
        <v>1655</v>
      </c>
      <c r="B36" s="1263" t="s">
        <v>1656</v>
      </c>
      <c r="C36" s="1255">
        <v>0</v>
      </c>
      <c r="D36" s="1259">
        <v>0</v>
      </c>
      <c r="E36" s="1258">
        <v>1200000</v>
      </c>
      <c r="F36" s="1258">
        <v>1198489.1499999999</v>
      </c>
      <c r="G36" s="1264" t="s">
        <v>1657</v>
      </c>
    </row>
    <row r="37" spans="1:7" ht="50.1" customHeight="1">
      <c r="A37" s="1253" t="s">
        <v>1658</v>
      </c>
      <c r="B37" s="1263" t="s">
        <v>1659</v>
      </c>
      <c r="C37" s="1255">
        <v>0</v>
      </c>
      <c r="D37" s="1259">
        <v>0</v>
      </c>
      <c r="E37" s="1258">
        <v>818710.86</v>
      </c>
      <c r="F37" s="1258">
        <v>818710.39</v>
      </c>
      <c r="G37" s="1264" t="s">
        <v>1660</v>
      </c>
    </row>
    <row r="38" spans="1:7" ht="50.1" customHeight="1">
      <c r="A38" s="1253" t="s">
        <v>1661</v>
      </c>
      <c r="B38" s="1263" t="s">
        <v>1169</v>
      </c>
      <c r="C38" s="1255">
        <v>0</v>
      </c>
      <c r="D38" s="1259">
        <v>0</v>
      </c>
      <c r="E38" s="1258">
        <v>28765082</v>
      </c>
      <c r="F38" s="1258">
        <v>11772559.59</v>
      </c>
      <c r="G38" s="1264" t="s">
        <v>1662</v>
      </c>
    </row>
    <row r="39" spans="1:7" ht="50.1" customHeight="1">
      <c r="A39" s="1253" t="s">
        <v>1663</v>
      </c>
      <c r="B39" s="1263" t="s">
        <v>1664</v>
      </c>
      <c r="C39" s="1255">
        <v>0</v>
      </c>
      <c r="D39" s="1259">
        <v>0</v>
      </c>
      <c r="E39" s="1258">
        <v>2049591.78</v>
      </c>
      <c r="F39" s="1258">
        <v>323734.33</v>
      </c>
      <c r="G39" s="1264" t="s">
        <v>1665</v>
      </c>
    </row>
    <row r="40" spans="1:7" s="1105" customFormat="1" ht="50.1" customHeight="1">
      <c r="A40" s="1253" t="s">
        <v>1666</v>
      </c>
      <c r="B40" s="1263" t="s">
        <v>1667</v>
      </c>
      <c r="C40" s="1255">
        <v>0</v>
      </c>
      <c r="D40" s="1259">
        <v>0</v>
      </c>
      <c r="E40" s="1258">
        <v>500000</v>
      </c>
      <c r="F40" s="1258">
        <v>0</v>
      </c>
      <c r="G40" s="1264" t="s">
        <v>1668</v>
      </c>
    </row>
    <row r="41" spans="1:7" ht="50.1" customHeight="1">
      <c r="A41" s="1253" t="s">
        <v>1669</v>
      </c>
      <c r="B41" s="1263" t="s">
        <v>1670</v>
      </c>
      <c r="C41" s="1255">
        <v>0</v>
      </c>
      <c r="D41" s="1259">
        <v>0</v>
      </c>
      <c r="E41" s="1258">
        <v>3543707</v>
      </c>
      <c r="F41" s="1258">
        <v>3217499.88</v>
      </c>
      <c r="G41" s="1264" t="s">
        <v>1671</v>
      </c>
    </row>
    <row r="42" spans="1:7" ht="50.1" customHeight="1">
      <c r="A42" s="1253" t="s">
        <v>1672</v>
      </c>
      <c r="B42" s="1263" t="s">
        <v>1673</v>
      </c>
      <c r="C42" s="1255">
        <v>0</v>
      </c>
      <c r="D42" s="1259">
        <v>0</v>
      </c>
      <c r="E42" s="1258">
        <v>1080527.55</v>
      </c>
      <c r="F42" s="1258">
        <v>972355.03</v>
      </c>
      <c r="G42" s="1264" t="s">
        <v>1674</v>
      </c>
    </row>
    <row r="43" spans="1:7" ht="50.1" customHeight="1">
      <c r="A43" s="1253" t="s">
        <v>1675</v>
      </c>
      <c r="B43" s="1263" t="s">
        <v>1676</v>
      </c>
      <c r="C43" s="1255">
        <v>0</v>
      </c>
      <c r="D43" s="1259">
        <v>0</v>
      </c>
      <c r="E43" s="1258">
        <v>1800879.25</v>
      </c>
      <c r="F43" s="1258">
        <v>934903.5</v>
      </c>
      <c r="G43" s="1264" t="s">
        <v>1677</v>
      </c>
    </row>
    <row r="44" spans="1:7" ht="50.1" customHeight="1">
      <c r="A44" s="1253" t="s">
        <v>1678</v>
      </c>
      <c r="B44" s="1263" t="s">
        <v>1679</v>
      </c>
      <c r="C44" s="1255">
        <v>0</v>
      </c>
      <c r="D44" s="1259">
        <v>0</v>
      </c>
      <c r="E44" s="1258">
        <v>1080527.55</v>
      </c>
      <c r="F44" s="1258">
        <v>752194.86</v>
      </c>
      <c r="G44" s="1264" t="s">
        <v>1679</v>
      </c>
    </row>
    <row r="45" spans="1:7" ht="50.1" customHeight="1">
      <c r="A45" s="1253" t="s">
        <v>1680</v>
      </c>
      <c r="B45" s="1263" t="s">
        <v>1681</v>
      </c>
      <c r="C45" s="1255">
        <v>0</v>
      </c>
      <c r="D45" s="1259">
        <v>0</v>
      </c>
      <c r="E45" s="1258">
        <v>3241582.64</v>
      </c>
      <c r="F45" s="1258">
        <v>542179.64</v>
      </c>
      <c r="G45" s="1264" t="s">
        <v>1682</v>
      </c>
    </row>
    <row r="46" spans="1:7" ht="50.1" customHeight="1">
      <c r="A46" s="1253" t="s">
        <v>1683</v>
      </c>
      <c r="B46" s="1263" t="s">
        <v>1684</v>
      </c>
      <c r="C46" s="1255">
        <v>0</v>
      </c>
      <c r="D46" s="1259">
        <v>0</v>
      </c>
      <c r="E46" s="1258">
        <v>2161055.09</v>
      </c>
      <c r="F46" s="1258">
        <v>1090892.28</v>
      </c>
      <c r="G46" s="1264" t="s">
        <v>1685</v>
      </c>
    </row>
    <row r="47" spans="1:7" ht="50.1" customHeight="1">
      <c r="A47" s="1253" t="s">
        <v>1686</v>
      </c>
      <c r="B47" s="1263" t="s">
        <v>1687</v>
      </c>
      <c r="C47" s="1255">
        <v>0</v>
      </c>
      <c r="D47" s="1259">
        <v>0</v>
      </c>
      <c r="E47" s="1258">
        <v>4322110.1900000004</v>
      </c>
      <c r="F47" s="1258">
        <v>3144550.16</v>
      </c>
      <c r="G47" s="1264" t="s">
        <v>1688</v>
      </c>
    </row>
    <row r="48" spans="1:7" ht="50.1" customHeight="1">
      <c r="A48" s="1253" t="s">
        <v>1689</v>
      </c>
      <c r="B48" s="1263" t="s">
        <v>1690</v>
      </c>
      <c r="C48" s="1255">
        <v>0</v>
      </c>
      <c r="D48" s="1259">
        <v>0</v>
      </c>
      <c r="E48" s="1258">
        <v>1800879.25</v>
      </c>
      <c r="F48" s="1258">
        <v>879867.41</v>
      </c>
      <c r="G48" s="1264" t="s">
        <v>1691</v>
      </c>
    </row>
    <row r="49" spans="1:7" ht="50.1" customHeight="1">
      <c r="A49" s="1253" t="s">
        <v>1692</v>
      </c>
      <c r="B49" s="1263" t="s">
        <v>1693</v>
      </c>
      <c r="C49" s="1255">
        <v>0</v>
      </c>
      <c r="D49" s="1259">
        <v>0</v>
      </c>
      <c r="E49" s="1258">
        <v>10445099.630000001</v>
      </c>
      <c r="F49" s="1258">
        <v>3141815.64</v>
      </c>
      <c r="G49" s="1264" t="s">
        <v>1694</v>
      </c>
    </row>
    <row r="50" spans="1:7" ht="50.1" customHeight="1">
      <c r="A50" s="1253" t="s">
        <v>1695</v>
      </c>
      <c r="B50" s="1263" t="s">
        <v>1696</v>
      </c>
      <c r="C50" s="1255">
        <v>0</v>
      </c>
      <c r="D50" s="1259">
        <v>0</v>
      </c>
      <c r="E50" s="1258">
        <v>1800879.24</v>
      </c>
      <c r="F50" s="1258">
        <v>652111.18000000005</v>
      </c>
      <c r="G50" s="1264" t="s">
        <v>1697</v>
      </c>
    </row>
    <row r="51" spans="1:7" ht="50.1" customHeight="1">
      <c r="A51" s="1253" t="s">
        <v>1698</v>
      </c>
      <c r="B51" s="1263" t="s">
        <v>1699</v>
      </c>
      <c r="C51" s="1255">
        <v>0</v>
      </c>
      <c r="D51" s="1259">
        <v>0</v>
      </c>
      <c r="E51" s="1258">
        <v>7990000</v>
      </c>
      <c r="F51" s="1258">
        <v>1511541.98</v>
      </c>
      <c r="G51" s="1264" t="s">
        <v>1700</v>
      </c>
    </row>
    <row r="52" spans="1:7" ht="50.1" customHeight="1">
      <c r="A52" s="1253" t="s">
        <v>1701</v>
      </c>
      <c r="B52" s="1263" t="s">
        <v>1702</v>
      </c>
      <c r="C52" s="1255">
        <v>0</v>
      </c>
      <c r="D52" s="1259">
        <v>0</v>
      </c>
      <c r="E52" s="1258">
        <v>7550000</v>
      </c>
      <c r="F52" s="1258">
        <v>7083532.6600000001</v>
      </c>
      <c r="G52" s="1264" t="s">
        <v>1703</v>
      </c>
    </row>
    <row r="53" spans="1:7" ht="50.1" customHeight="1">
      <c r="A53" s="1253" t="s">
        <v>1704</v>
      </c>
      <c r="B53" s="1263" t="s">
        <v>1705</v>
      </c>
      <c r="C53" s="1255">
        <v>0</v>
      </c>
      <c r="D53" s="1259">
        <v>0</v>
      </c>
      <c r="E53" s="1258">
        <v>824760</v>
      </c>
      <c r="F53" s="1258">
        <v>683235.56</v>
      </c>
      <c r="G53" s="1264" t="s">
        <v>1706</v>
      </c>
    </row>
    <row r="54" spans="1:7" ht="50.1" customHeight="1">
      <c r="A54" s="1253" t="s">
        <v>1707</v>
      </c>
      <c r="B54" s="1263" t="s">
        <v>1708</v>
      </c>
      <c r="C54" s="1255">
        <v>0</v>
      </c>
      <c r="D54" s="1259">
        <v>0</v>
      </c>
      <c r="E54" s="1258">
        <v>2161055.04</v>
      </c>
      <c r="F54" s="1258">
        <v>388778.16</v>
      </c>
      <c r="G54" s="1264" t="s">
        <v>1506</v>
      </c>
    </row>
    <row r="55" spans="1:7" ht="50.1" customHeight="1">
      <c r="A55" s="1253" t="s">
        <v>1709</v>
      </c>
      <c r="B55" s="1263" t="s">
        <v>442</v>
      </c>
      <c r="C55" s="1255">
        <v>0</v>
      </c>
      <c r="D55" s="1259">
        <v>0</v>
      </c>
      <c r="E55" s="1258">
        <v>2521230.88</v>
      </c>
      <c r="F55" s="1258">
        <v>0</v>
      </c>
      <c r="G55" s="1264" t="s">
        <v>1521</v>
      </c>
    </row>
    <row r="56" spans="1:7" ht="50.1" customHeight="1">
      <c r="A56" s="1253" t="s">
        <v>1710</v>
      </c>
      <c r="B56" s="1263" t="s">
        <v>1711</v>
      </c>
      <c r="C56" s="1255">
        <v>0</v>
      </c>
      <c r="D56" s="1259">
        <v>0</v>
      </c>
      <c r="E56" s="1258">
        <v>360175.84</v>
      </c>
      <c r="F56" s="1258">
        <v>0</v>
      </c>
      <c r="G56" s="1264" t="s">
        <v>1712</v>
      </c>
    </row>
    <row r="57" spans="1:7" ht="50.1" customHeight="1">
      <c r="A57" s="1253" t="s">
        <v>1713</v>
      </c>
      <c r="B57" s="1263" t="s">
        <v>1714</v>
      </c>
      <c r="C57" s="1255">
        <v>0</v>
      </c>
      <c r="D57" s="1259">
        <v>0</v>
      </c>
      <c r="E57" s="1258">
        <v>360175.84</v>
      </c>
      <c r="F57" s="1258">
        <v>0</v>
      </c>
      <c r="G57" s="1264" t="s">
        <v>1715</v>
      </c>
    </row>
    <row r="58" spans="1:7" ht="50.1" customHeight="1">
      <c r="A58" s="1253" t="s">
        <v>1716</v>
      </c>
      <c r="B58" s="1263" t="s">
        <v>1717</v>
      </c>
      <c r="C58" s="1255">
        <v>0</v>
      </c>
      <c r="D58" s="1265">
        <v>0</v>
      </c>
      <c r="E58" s="1266">
        <v>24973843.32</v>
      </c>
      <c r="F58" s="1266">
        <v>0</v>
      </c>
      <c r="G58" s="1264" t="s">
        <v>1718</v>
      </c>
    </row>
    <row r="59" spans="1:7" ht="50.1" customHeight="1">
      <c r="A59" s="1253" t="s">
        <v>1719</v>
      </c>
      <c r="B59" s="1263" t="s">
        <v>1720</v>
      </c>
      <c r="C59" s="1255">
        <v>0</v>
      </c>
      <c r="D59" s="1265">
        <v>0</v>
      </c>
      <c r="E59" s="1266">
        <v>5602091.54</v>
      </c>
      <c r="F59" s="1266">
        <v>0</v>
      </c>
      <c r="G59" s="1264" t="s">
        <v>1718</v>
      </c>
    </row>
    <row r="60" spans="1:7" ht="50.1" customHeight="1">
      <c r="A60" s="1253" t="s">
        <v>1721</v>
      </c>
      <c r="B60" s="1263" t="s">
        <v>1722</v>
      </c>
      <c r="C60" s="1255">
        <v>0</v>
      </c>
      <c r="D60" s="1265">
        <v>0</v>
      </c>
      <c r="E60" s="1266">
        <v>1013379.83</v>
      </c>
      <c r="F60" s="1266">
        <v>0</v>
      </c>
      <c r="G60" s="1264" t="s">
        <v>1718</v>
      </c>
    </row>
    <row r="61" spans="1:7" ht="50.1" customHeight="1">
      <c r="A61" s="1253" t="s">
        <v>1723</v>
      </c>
      <c r="B61" s="1263" t="s">
        <v>1724</v>
      </c>
      <c r="C61" s="1255">
        <v>0</v>
      </c>
      <c r="D61" s="1265">
        <v>0</v>
      </c>
      <c r="E61" s="1266">
        <v>11404509.220000001</v>
      </c>
      <c r="F61" s="1266">
        <v>0</v>
      </c>
      <c r="G61" s="1264" t="s">
        <v>1718</v>
      </c>
    </row>
    <row r="62" spans="1:7" ht="50.1" customHeight="1">
      <c r="A62" s="1253" t="s">
        <v>1725</v>
      </c>
      <c r="B62" s="1263" t="s">
        <v>1726</v>
      </c>
      <c r="C62" s="1255" t="s">
        <v>1727</v>
      </c>
      <c r="D62" s="1260">
        <v>336480</v>
      </c>
      <c r="E62" s="1258">
        <v>336480</v>
      </c>
      <c r="F62" s="1258">
        <v>0</v>
      </c>
      <c r="G62" s="1256" t="s">
        <v>1728</v>
      </c>
    </row>
    <row r="63" spans="1:7" ht="50.1" customHeight="1">
      <c r="A63" s="1253" t="s">
        <v>1729</v>
      </c>
      <c r="B63" s="1263" t="s">
        <v>1730</v>
      </c>
      <c r="C63" s="1255" t="s">
        <v>1727</v>
      </c>
      <c r="D63" s="1260">
        <v>835000</v>
      </c>
      <c r="E63" s="1258">
        <v>835000</v>
      </c>
      <c r="F63" s="1258">
        <v>615130.54</v>
      </c>
      <c r="G63" s="1256" t="s">
        <v>1731</v>
      </c>
    </row>
    <row r="64" spans="1:7" ht="50.1" customHeight="1">
      <c r="A64" s="1253" t="s">
        <v>1732</v>
      </c>
      <c r="B64" s="1263" t="s">
        <v>1733</v>
      </c>
      <c r="C64" s="1255" t="s">
        <v>1727</v>
      </c>
      <c r="D64" s="1260">
        <v>500000</v>
      </c>
      <c r="E64" s="1258">
        <v>500000</v>
      </c>
      <c r="F64" s="1258">
        <v>497689.61</v>
      </c>
      <c r="G64" s="1256" t="s">
        <v>1734</v>
      </c>
    </row>
    <row r="65" spans="1:7" ht="50.1" customHeight="1">
      <c r="A65" s="1253" t="s">
        <v>1735</v>
      </c>
      <c r="B65" s="1263" t="s">
        <v>1736</v>
      </c>
      <c r="C65" s="1255" t="s">
        <v>1727</v>
      </c>
      <c r="D65" s="1260">
        <v>3000000</v>
      </c>
      <c r="E65" s="1258">
        <v>1543633.69</v>
      </c>
      <c r="F65" s="1258">
        <v>1541702.4100000001</v>
      </c>
      <c r="G65" s="1256" t="s">
        <v>1737</v>
      </c>
    </row>
    <row r="66" spans="1:7" ht="50.1" customHeight="1">
      <c r="A66" s="1253" t="s">
        <v>1738</v>
      </c>
      <c r="B66" s="1263" t="s">
        <v>1739</v>
      </c>
      <c r="C66" s="1255" t="s">
        <v>1727</v>
      </c>
      <c r="D66" s="1259">
        <v>2000000</v>
      </c>
      <c r="E66" s="1258">
        <v>1185445.6099999999</v>
      </c>
      <c r="F66" s="1258">
        <v>1149525.71</v>
      </c>
      <c r="G66" s="1256" t="s">
        <v>1740</v>
      </c>
    </row>
    <row r="67" spans="1:7" ht="50.1" customHeight="1">
      <c r="A67" s="1253" t="s">
        <v>1741</v>
      </c>
      <c r="B67" s="1263" t="s">
        <v>1742</v>
      </c>
      <c r="C67" s="1255" t="s">
        <v>1727</v>
      </c>
      <c r="D67" s="1259">
        <v>1863540</v>
      </c>
      <c r="E67" s="1258">
        <v>1577711.9100000001</v>
      </c>
      <c r="F67" s="1258">
        <v>1399425.78</v>
      </c>
      <c r="G67" s="1256" t="s">
        <v>1743</v>
      </c>
    </row>
    <row r="68" spans="1:7" ht="50.1" customHeight="1">
      <c r="A68" s="1253" t="s">
        <v>1744</v>
      </c>
      <c r="B68" s="1263" t="s">
        <v>1745</v>
      </c>
      <c r="C68" s="1255" t="s">
        <v>1727</v>
      </c>
      <c r="D68" s="1259">
        <v>555000</v>
      </c>
      <c r="E68" s="1258">
        <v>588550.36</v>
      </c>
      <c r="F68" s="1258">
        <v>588550.36</v>
      </c>
      <c r="G68" s="1256" t="s">
        <v>1746</v>
      </c>
    </row>
    <row r="69" spans="1:7" ht="50.1" customHeight="1">
      <c r="A69" s="1253" t="s">
        <v>1747</v>
      </c>
      <c r="B69" s="1263" t="s">
        <v>1748</v>
      </c>
      <c r="C69" s="1255" t="s">
        <v>1727</v>
      </c>
      <c r="D69" s="1259">
        <v>1155036</v>
      </c>
      <c r="E69" s="1258">
        <v>499808.81</v>
      </c>
      <c r="F69" s="1258">
        <v>499808.8</v>
      </c>
      <c r="G69" s="1256" t="s">
        <v>1749</v>
      </c>
    </row>
    <row r="70" spans="1:7" ht="50.1" customHeight="1">
      <c r="A70" s="1253" t="s">
        <v>1750</v>
      </c>
      <c r="B70" s="1263" t="s">
        <v>1751</v>
      </c>
      <c r="C70" s="1255" t="s">
        <v>1727</v>
      </c>
      <c r="D70" s="1259">
        <v>2525000</v>
      </c>
      <c r="E70" s="1258">
        <v>2325777.5</v>
      </c>
      <c r="F70" s="1258">
        <v>2325777.5</v>
      </c>
      <c r="G70" s="1256" t="s">
        <v>1752</v>
      </c>
    </row>
    <row r="71" spans="1:7" ht="50.1" customHeight="1">
      <c r="A71" s="1253" t="s">
        <v>1753</v>
      </c>
      <c r="B71" s="1263" t="s">
        <v>1754</v>
      </c>
      <c r="C71" s="1255" t="s">
        <v>1727</v>
      </c>
      <c r="D71" s="1259">
        <v>3310699</v>
      </c>
      <c r="E71" s="1258">
        <v>3310699</v>
      </c>
      <c r="F71" s="1258">
        <v>2483028</v>
      </c>
      <c r="G71" s="1256" t="s">
        <v>1755</v>
      </c>
    </row>
    <row r="72" spans="1:7" ht="50.1" customHeight="1">
      <c r="A72" s="1253" t="s">
        <v>1756</v>
      </c>
      <c r="B72" s="1263" t="s">
        <v>1757</v>
      </c>
      <c r="C72" s="1255" t="s">
        <v>1727</v>
      </c>
      <c r="D72" s="1259">
        <v>215000</v>
      </c>
      <c r="E72" s="1258">
        <v>215000</v>
      </c>
      <c r="F72" s="1258">
        <v>0</v>
      </c>
      <c r="G72" s="1256" t="s">
        <v>1758</v>
      </c>
    </row>
    <row r="73" spans="1:7" ht="50.1" customHeight="1">
      <c r="A73" s="1253" t="s">
        <v>1759</v>
      </c>
      <c r="B73" s="1263" t="s">
        <v>1760</v>
      </c>
      <c r="C73" s="1255" t="s">
        <v>1727</v>
      </c>
      <c r="D73" s="1259">
        <v>1150200</v>
      </c>
      <c r="E73" s="1258">
        <v>971668</v>
      </c>
      <c r="F73" s="1258">
        <v>0</v>
      </c>
      <c r="G73" s="1256" t="s">
        <v>1761</v>
      </c>
    </row>
    <row r="74" spans="1:7" ht="50.1" customHeight="1">
      <c r="A74" s="1253" t="s">
        <v>1762</v>
      </c>
      <c r="B74" s="1263" t="s">
        <v>1763</v>
      </c>
      <c r="C74" s="1255" t="s">
        <v>1727</v>
      </c>
      <c r="D74" s="1259">
        <v>58000</v>
      </c>
      <c r="E74" s="1258">
        <v>58000</v>
      </c>
      <c r="F74" s="1258">
        <v>0</v>
      </c>
      <c r="G74" s="1256" t="s">
        <v>1764</v>
      </c>
    </row>
    <row r="75" spans="1:7" ht="50.1" customHeight="1">
      <c r="A75" s="1253" t="s">
        <v>1765</v>
      </c>
      <c r="B75" s="1263" t="s">
        <v>1766</v>
      </c>
      <c r="C75" s="1255" t="s">
        <v>1727</v>
      </c>
      <c r="D75" s="1259">
        <v>921000</v>
      </c>
      <c r="E75" s="1258">
        <v>921000</v>
      </c>
      <c r="F75" s="1258">
        <v>0</v>
      </c>
      <c r="G75" s="1256" t="s">
        <v>1767</v>
      </c>
    </row>
    <row r="76" spans="1:7" ht="50.1" customHeight="1">
      <c r="A76" s="1253" t="s">
        <v>1768</v>
      </c>
      <c r="B76" s="1263" t="s">
        <v>1769</v>
      </c>
      <c r="C76" s="1255" t="s">
        <v>1727</v>
      </c>
      <c r="D76" s="1259">
        <v>740035</v>
      </c>
      <c r="E76" s="1258">
        <v>740035</v>
      </c>
      <c r="F76" s="1258">
        <v>0</v>
      </c>
      <c r="G76" s="1256" t="s">
        <v>1770</v>
      </c>
    </row>
    <row r="77" spans="1:7" ht="50.1" customHeight="1">
      <c r="A77" s="1253" t="s">
        <v>1771</v>
      </c>
      <c r="B77" s="1263" t="s">
        <v>1772</v>
      </c>
      <c r="C77" s="1255" t="s">
        <v>1727</v>
      </c>
      <c r="D77" s="1259">
        <v>730750</v>
      </c>
      <c r="E77" s="1258">
        <v>730750</v>
      </c>
      <c r="F77" s="1258">
        <v>31088</v>
      </c>
      <c r="G77" s="1256" t="s">
        <v>1773</v>
      </c>
    </row>
    <row r="78" spans="1:7" ht="50.1" customHeight="1">
      <c r="A78" s="1253" t="s">
        <v>1774</v>
      </c>
      <c r="B78" s="1263" t="s">
        <v>1775</v>
      </c>
      <c r="C78" s="1255" t="s">
        <v>1727</v>
      </c>
      <c r="D78" s="1259">
        <v>104260</v>
      </c>
      <c r="E78" s="1258">
        <v>104260</v>
      </c>
      <c r="F78" s="1258">
        <v>33314.240000000005</v>
      </c>
      <c r="G78" s="1256" t="s">
        <v>1776</v>
      </c>
    </row>
    <row r="79" spans="1:7" ht="50.1" customHeight="1">
      <c r="A79" s="1253" t="s">
        <v>1777</v>
      </c>
      <c r="B79" s="1254" t="s">
        <v>1778</v>
      </c>
      <c r="C79" s="1255" t="s">
        <v>1727</v>
      </c>
      <c r="D79" s="1259">
        <v>0</v>
      </c>
      <c r="E79" s="1258">
        <v>802351.68</v>
      </c>
      <c r="F79" s="1258">
        <v>0</v>
      </c>
      <c r="G79" s="1256"/>
    </row>
    <row r="80" spans="1:7">
      <c r="A80" s="1620" t="s">
        <v>1779</v>
      </c>
      <c r="B80" s="1621"/>
      <c r="C80" s="1622"/>
      <c r="D80" s="1261">
        <v>447656405</v>
      </c>
      <c r="E80" s="1262">
        <v>437695083.31999999</v>
      </c>
      <c r="F80" s="1262">
        <v>355462030.70999998</v>
      </c>
      <c r="G80" s="1252"/>
    </row>
  </sheetData>
  <mergeCells count="8">
    <mergeCell ref="A80:C80"/>
    <mergeCell ref="A1:G1"/>
    <mergeCell ref="A3:G3"/>
    <mergeCell ref="A5:A6"/>
    <mergeCell ref="B5:B6"/>
    <mergeCell ref="C5:C6"/>
    <mergeCell ref="D5:F5"/>
    <mergeCell ref="G5:G6"/>
  </mergeCells>
  <printOptions horizontalCentered="1"/>
  <pageMargins left="0.23622047244094491" right="0.23622047244094491" top="1.3385826771653544" bottom="0.74803149606299213" header="0.31496062992125984" footer="0.31496062992125984"/>
  <pageSetup scale="75" fitToHeight="0" orientation="landscape" r:id="rId1"/>
  <headerFooter scaleWithDoc="0" alignWithMargins="0">
    <oddHeader>&amp;C&amp;G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L28"/>
  <sheetViews>
    <sheetView showGridLines="0" view="pageBreakPreview" zoomScale="60" zoomScaleNormal="100" workbookViewId="0">
      <selection activeCell="C13" sqref="C13"/>
    </sheetView>
  </sheetViews>
  <sheetFormatPr baseColWidth="10" defaultColWidth="8.7109375" defaultRowHeight="13.5"/>
  <cols>
    <col min="1" max="1" width="30.7109375" style="104" customWidth="1"/>
    <col min="2" max="2" width="30.7109375" style="135" customWidth="1"/>
    <col min="3" max="11" width="17.7109375" style="135" customWidth="1"/>
    <col min="12" max="16384" width="8.7109375" style="104"/>
  </cols>
  <sheetData>
    <row r="1" spans="1:12" ht="22.9" customHeight="1">
      <c r="A1" s="1638" t="s">
        <v>367</v>
      </c>
      <c r="B1" s="1639"/>
      <c r="C1" s="1639"/>
      <c r="D1" s="1639"/>
      <c r="E1" s="1639"/>
      <c r="F1" s="1639"/>
      <c r="G1" s="1639"/>
      <c r="H1" s="1639"/>
      <c r="I1" s="1639"/>
      <c r="J1" s="1639"/>
      <c r="K1" s="1640"/>
    </row>
    <row r="2" spans="1:12" ht="6.6" customHeight="1">
      <c r="A2" s="116"/>
      <c r="B2" s="117"/>
      <c r="C2" s="117"/>
      <c r="D2" s="117"/>
      <c r="E2" s="117"/>
      <c r="F2" s="117"/>
      <c r="G2" s="117"/>
      <c r="H2" s="117"/>
      <c r="I2" s="117"/>
      <c r="J2" s="117"/>
      <c r="K2" s="117"/>
    </row>
    <row r="3" spans="1:12" ht="22.9" customHeight="1">
      <c r="A3" s="1641" t="s">
        <v>1440</v>
      </c>
      <c r="B3" s="1642"/>
      <c r="C3" s="1642"/>
      <c r="D3" s="1642"/>
      <c r="E3" s="1642"/>
      <c r="F3" s="1642"/>
      <c r="G3" s="1642"/>
      <c r="H3" s="1642"/>
      <c r="I3" s="1642"/>
      <c r="J3" s="1642"/>
      <c r="K3" s="1643"/>
      <c r="L3" s="118"/>
    </row>
    <row r="4" spans="1:12" ht="6.6" customHeight="1">
      <c r="A4" s="116"/>
      <c r="B4" s="117"/>
      <c r="C4" s="117"/>
      <c r="D4" s="117"/>
      <c r="E4" s="117"/>
      <c r="F4" s="117"/>
      <c r="G4" s="117"/>
      <c r="H4" s="117"/>
      <c r="I4" s="117"/>
      <c r="J4" s="117"/>
      <c r="K4" s="117"/>
    </row>
    <row r="5" spans="1:12" ht="22.9" customHeight="1">
      <c r="A5" s="1641" t="s">
        <v>288</v>
      </c>
      <c r="B5" s="1642"/>
      <c r="C5" s="1642"/>
      <c r="D5" s="1642"/>
      <c r="E5" s="1642"/>
      <c r="F5" s="1642"/>
      <c r="G5" s="1642"/>
      <c r="H5" s="1642"/>
      <c r="I5" s="1642"/>
      <c r="J5" s="1642"/>
      <c r="K5" s="1643"/>
      <c r="L5" s="118"/>
    </row>
    <row r="6" spans="1:12" ht="6.75" customHeight="1">
      <c r="A6" s="119"/>
      <c r="B6" s="119"/>
      <c r="C6" s="119"/>
      <c r="D6" s="119"/>
      <c r="E6" s="119"/>
      <c r="F6" s="119"/>
      <c r="G6" s="119"/>
      <c r="H6" s="119"/>
      <c r="I6" s="119"/>
      <c r="J6" s="119"/>
      <c r="K6" s="119"/>
    </row>
    <row r="7" spans="1:12" ht="47.25" customHeight="1">
      <c r="A7" s="120" t="s">
        <v>289</v>
      </c>
      <c r="B7" s="120" t="s">
        <v>290</v>
      </c>
      <c r="C7" s="120" t="s">
        <v>291</v>
      </c>
      <c r="D7" s="120" t="s">
        <v>292</v>
      </c>
      <c r="E7" s="120" t="s">
        <v>293</v>
      </c>
      <c r="F7" s="120" t="s">
        <v>294</v>
      </c>
      <c r="G7" s="120" t="s">
        <v>295</v>
      </c>
      <c r="H7" s="120" t="s">
        <v>296</v>
      </c>
      <c r="I7" s="120" t="s">
        <v>297</v>
      </c>
      <c r="J7" s="120" t="s">
        <v>298</v>
      </c>
      <c r="K7" s="120" t="s">
        <v>299</v>
      </c>
      <c r="L7" s="121"/>
    </row>
    <row r="8" spans="1:12" ht="83.45" customHeight="1">
      <c r="A8" s="122"/>
      <c r="B8" s="123"/>
      <c r="C8" s="123"/>
      <c r="D8" s="123"/>
      <c r="E8" s="124"/>
      <c r="F8" s="124"/>
      <c r="G8" s="123"/>
      <c r="H8" s="124"/>
      <c r="I8" s="124"/>
      <c r="J8" s="124"/>
      <c r="K8" s="125"/>
      <c r="L8" s="126"/>
    </row>
    <row r="9" spans="1:12" ht="83.45" customHeight="1">
      <c r="A9" s="127"/>
      <c r="B9" s="123"/>
      <c r="C9" s="123"/>
      <c r="D9" s="123"/>
      <c r="E9" s="124"/>
      <c r="F9" s="124"/>
      <c r="G9" s="123"/>
      <c r="H9" s="124"/>
      <c r="I9" s="124"/>
      <c r="J9" s="124"/>
      <c r="K9" s="125"/>
      <c r="L9" s="126"/>
    </row>
    <row r="10" spans="1:12" ht="83.45" customHeight="1">
      <c r="A10" s="127"/>
      <c r="B10" s="123"/>
      <c r="C10" s="123"/>
      <c r="D10" s="123"/>
      <c r="E10" s="124"/>
      <c r="F10" s="124"/>
      <c r="G10" s="123"/>
      <c r="H10" s="124"/>
      <c r="I10" s="124"/>
      <c r="J10" s="124"/>
      <c r="K10" s="125"/>
      <c r="L10" s="126"/>
    </row>
    <row r="11" spans="1:12" ht="83.45" customHeight="1">
      <c r="A11" s="127"/>
      <c r="B11" s="123"/>
      <c r="C11" s="123"/>
      <c r="D11" s="123"/>
      <c r="E11" s="124"/>
      <c r="F11" s="124"/>
      <c r="G11" s="123"/>
      <c r="H11" s="124"/>
      <c r="I11" s="124"/>
      <c r="J11" s="124"/>
      <c r="K11" s="125"/>
      <c r="L11" s="126"/>
    </row>
    <row r="12" spans="1:12" ht="87" customHeight="1">
      <c r="A12" s="127"/>
      <c r="B12" s="123"/>
      <c r="C12" s="123"/>
      <c r="D12" s="123"/>
      <c r="E12" s="124"/>
      <c r="F12" s="124"/>
      <c r="G12" s="123"/>
      <c r="H12" s="124"/>
      <c r="I12" s="124"/>
      <c r="J12" s="124"/>
      <c r="K12" s="125"/>
      <c r="L12" s="128"/>
    </row>
    <row r="13" spans="1:12" ht="71.25" customHeight="1">
      <c r="A13" s="122"/>
      <c r="B13" s="129"/>
      <c r="C13" s="129"/>
      <c r="D13" s="129"/>
      <c r="E13" s="125"/>
      <c r="F13" s="125"/>
      <c r="G13" s="130"/>
      <c r="H13" s="125"/>
      <c r="I13" s="125"/>
      <c r="J13" s="125"/>
      <c r="K13" s="125"/>
    </row>
    <row r="14" spans="1:12" ht="54.75" customHeight="1">
      <c r="A14" s="1644" t="s">
        <v>1441</v>
      </c>
      <c r="B14" s="1644"/>
      <c r="C14" s="1644"/>
      <c r="D14" s="1644"/>
      <c r="E14" s="1644"/>
      <c r="F14" s="1644"/>
      <c r="G14" s="1644"/>
      <c r="H14" s="1644"/>
      <c r="I14" s="1644"/>
      <c r="J14" s="1644"/>
      <c r="K14" s="1644"/>
    </row>
    <row r="15" spans="1:12">
      <c r="A15" s="131"/>
      <c r="B15" s="132"/>
      <c r="C15" s="132"/>
      <c r="D15" s="132"/>
      <c r="E15" s="133"/>
      <c r="F15" s="133"/>
      <c r="G15" s="132"/>
      <c r="H15" s="133"/>
      <c r="I15" s="133"/>
      <c r="J15" s="133"/>
      <c r="K15" s="133"/>
    </row>
    <row r="16" spans="1:12">
      <c r="A16" s="1635" t="s">
        <v>188</v>
      </c>
      <c r="B16" s="1635"/>
      <c r="C16" s="792"/>
      <c r="D16" s="792"/>
      <c r="E16" s="134"/>
      <c r="F16" s="134"/>
      <c r="H16" s="136" t="s">
        <v>187</v>
      </c>
      <c r="I16" s="110"/>
      <c r="J16" s="137"/>
    </row>
    <row r="17" spans="1:12" ht="33" customHeight="1">
      <c r="A17" s="1634" t="s">
        <v>1439</v>
      </c>
      <c r="B17" s="1635"/>
      <c r="C17" s="793"/>
      <c r="D17" s="793"/>
      <c r="H17" s="1636" t="s">
        <v>1214</v>
      </c>
      <c r="I17" s="1637"/>
      <c r="J17" s="1637"/>
      <c r="K17" s="1637"/>
    </row>
    <row r="18" spans="1:12" ht="15">
      <c r="A18" s="138"/>
    </row>
    <row r="19" spans="1:12" ht="15">
      <c r="A19" s="138"/>
    </row>
    <row r="20" spans="1:12" ht="15">
      <c r="A20" s="138"/>
    </row>
    <row r="21" spans="1:12" ht="15">
      <c r="A21" s="138"/>
    </row>
    <row r="22" spans="1:12" ht="15">
      <c r="A22" s="138"/>
    </row>
    <row r="23" spans="1:12" ht="15">
      <c r="A23" s="138"/>
    </row>
    <row r="24" spans="1:12" ht="15">
      <c r="A24" s="138"/>
    </row>
    <row r="25" spans="1:12" ht="15">
      <c r="A25" s="138"/>
    </row>
    <row r="26" spans="1:12" ht="15">
      <c r="A26" s="138"/>
    </row>
    <row r="27" spans="1:12" s="135" customFormat="1" ht="15">
      <c r="A27" s="138"/>
      <c r="L27" s="104"/>
    </row>
    <row r="28" spans="1:12" s="135" customFormat="1" ht="15">
      <c r="A28" s="138"/>
      <c r="L28" s="104"/>
    </row>
  </sheetData>
  <mergeCells count="7">
    <mergeCell ref="A17:B17"/>
    <mergeCell ref="H17:K17"/>
    <mergeCell ref="A1:K1"/>
    <mergeCell ref="A3:K3"/>
    <mergeCell ref="A5:K5"/>
    <mergeCell ref="A14:K14"/>
    <mergeCell ref="A16:B16"/>
  </mergeCells>
  <conditionalFormatting sqref="A2 A4">
    <cfRule type="cellIs" dxfId="1" priority="1" stopIfTrue="1" operator="equal">
      <formula>"VAYA A LA HOJA INICIO Y SELECIONE EL PERIODO CORRESPONDIENTE A ESTE INFORME"</formula>
    </cfRule>
  </conditionalFormatting>
  <printOptions horizontalCentered="1"/>
  <pageMargins left="0.23622047244094491" right="0.23622047244094491" top="1.3385826771653544" bottom="0.74803149606299213" header="0.31496062992125984" footer="0.31496062992125984"/>
  <pageSetup scale="62" fitToHeight="0" orientation="landscape" r:id="rId1"/>
  <headerFooter scaleWithDoc="0" alignWithMargins="0">
    <oddHeader>&amp;C&amp;G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C79"/>
  <sheetViews>
    <sheetView showGridLines="0" view="pageBreakPreview" zoomScale="75" zoomScaleNormal="100" zoomScaleSheetLayoutView="75" workbookViewId="0">
      <selection activeCell="A31" sqref="A31:C31"/>
    </sheetView>
  </sheetViews>
  <sheetFormatPr baseColWidth="10" defaultColWidth="11.42578125" defaultRowHeight="15"/>
  <cols>
    <col min="1" max="1" width="94.7109375" style="880" customWidth="1"/>
    <col min="2" max="2" width="46.7109375" style="880" customWidth="1"/>
    <col min="3" max="3" width="1.28515625" style="880" customWidth="1"/>
    <col min="4" max="16384" width="11.42578125" style="880"/>
  </cols>
  <sheetData>
    <row r="1" spans="1:3" ht="4.9000000000000004" customHeight="1" thickBot="1"/>
    <row r="2" spans="1:3" ht="15" customHeight="1" thickBot="1">
      <c r="A2" s="1672" t="s">
        <v>247</v>
      </c>
      <c r="B2" s="1673"/>
      <c r="C2" s="1674"/>
    </row>
    <row r="3" spans="1:3" ht="4.9000000000000004" customHeight="1" thickBot="1">
      <c r="A3" s="881"/>
      <c r="B3" s="881"/>
      <c r="C3" s="881"/>
    </row>
    <row r="4" spans="1:3" ht="15" customHeight="1" thickBot="1">
      <c r="A4" s="1672" t="s">
        <v>1270</v>
      </c>
      <c r="B4" s="1673"/>
      <c r="C4" s="1674"/>
    </row>
    <row r="5" spans="1:3" ht="4.9000000000000004" customHeight="1" thickBot="1"/>
    <row r="6" spans="1:3" ht="15" customHeight="1" thickBot="1">
      <c r="A6" s="1651" t="s">
        <v>300</v>
      </c>
      <c r="B6" s="1652"/>
      <c r="C6" s="1653"/>
    </row>
    <row r="7" spans="1:3" ht="15" customHeight="1">
      <c r="A7" s="1675" t="s">
        <v>194</v>
      </c>
      <c r="B7" s="1668"/>
      <c r="C7" s="1676"/>
    </row>
    <row r="8" spans="1:3" ht="15" customHeight="1">
      <c r="A8" s="1660" t="s">
        <v>195</v>
      </c>
      <c r="B8" s="1661"/>
      <c r="C8" s="1662"/>
    </row>
    <row r="9" spans="1:3" ht="15" customHeight="1">
      <c r="A9" s="1660" t="s">
        <v>196</v>
      </c>
      <c r="B9" s="1661"/>
      <c r="C9" s="1662"/>
    </row>
    <row r="10" spans="1:3" ht="15" customHeight="1">
      <c r="A10" s="1660" t="s">
        <v>197</v>
      </c>
      <c r="B10" s="1661"/>
      <c r="C10" s="1662"/>
    </row>
    <row r="11" spans="1:3" ht="15" customHeight="1">
      <c r="A11" s="882" t="s">
        <v>198</v>
      </c>
      <c r="B11" s="1670" t="s">
        <v>199</v>
      </c>
      <c r="C11" s="1662"/>
    </row>
    <row r="12" spans="1:3" ht="15" customHeight="1">
      <c r="A12" s="1660" t="s">
        <v>200</v>
      </c>
      <c r="B12" s="1661"/>
      <c r="C12" s="1662"/>
    </row>
    <row r="13" spans="1:3" ht="15" customHeight="1">
      <c r="A13" s="1660" t="s">
        <v>201</v>
      </c>
      <c r="B13" s="1661"/>
      <c r="C13" s="1662"/>
    </row>
    <row r="14" spans="1:3" ht="15" customHeight="1">
      <c r="A14" s="1660" t="s">
        <v>202</v>
      </c>
      <c r="B14" s="1661"/>
      <c r="C14" s="1662"/>
    </row>
    <row r="15" spans="1:3" ht="15" customHeight="1">
      <c r="A15" s="1660" t="s">
        <v>203</v>
      </c>
      <c r="B15" s="1661"/>
      <c r="C15" s="1662"/>
    </row>
    <row r="16" spans="1:3" ht="15" customHeight="1">
      <c r="A16" s="1660" t="s">
        <v>204</v>
      </c>
      <c r="B16" s="1661"/>
      <c r="C16" s="1662"/>
    </row>
    <row r="17" spans="1:3" ht="15" customHeight="1" thickBot="1">
      <c r="A17" s="1663" t="s">
        <v>205</v>
      </c>
      <c r="B17" s="1664"/>
      <c r="C17" s="1665"/>
    </row>
    <row r="18" spans="1:3" ht="4.9000000000000004" customHeight="1" thickBot="1">
      <c r="A18" s="1666"/>
      <c r="B18" s="1666"/>
      <c r="C18" s="1666"/>
    </row>
    <row r="19" spans="1:3" ht="15" customHeight="1" thickBot="1">
      <c r="A19" s="1651" t="s">
        <v>248</v>
      </c>
      <c r="B19" s="1652"/>
      <c r="C19" s="1653"/>
    </row>
    <row r="20" spans="1:3" ht="15" customHeight="1">
      <c r="A20" s="1667" t="s">
        <v>206</v>
      </c>
      <c r="B20" s="1668"/>
      <c r="C20" s="1669"/>
    </row>
    <row r="21" spans="1:3" ht="15" customHeight="1">
      <c r="A21" s="1670" t="s">
        <v>249</v>
      </c>
      <c r="B21" s="1661"/>
      <c r="C21" s="1671"/>
    </row>
    <row r="22" spans="1:3" ht="15" customHeight="1">
      <c r="A22" s="1670" t="s">
        <v>207</v>
      </c>
      <c r="B22" s="1661"/>
      <c r="C22" s="1671"/>
    </row>
    <row r="23" spans="1:3" ht="15" customHeight="1">
      <c r="A23" s="1670" t="s">
        <v>208</v>
      </c>
      <c r="B23" s="1661"/>
      <c r="C23" s="1671"/>
    </row>
    <row r="24" spans="1:3" ht="15" customHeight="1">
      <c r="A24" s="1670" t="s">
        <v>209</v>
      </c>
      <c r="B24" s="1661"/>
      <c r="C24" s="1671"/>
    </row>
    <row r="25" spans="1:3" ht="15" customHeight="1">
      <c r="A25" s="1670" t="s">
        <v>210</v>
      </c>
      <c r="B25" s="1661"/>
      <c r="C25" s="1671"/>
    </row>
    <row r="26" spans="1:3" ht="4.9000000000000004" customHeight="1" thickBot="1">
      <c r="A26" s="883"/>
      <c r="B26" s="883"/>
    </row>
    <row r="27" spans="1:3" ht="15" customHeight="1" thickBot="1">
      <c r="A27" s="1651" t="s">
        <v>250</v>
      </c>
      <c r="B27" s="1652"/>
      <c r="C27" s="1653"/>
    </row>
    <row r="28" spans="1:3" ht="15" customHeight="1">
      <c r="A28" s="1654" t="s">
        <v>211</v>
      </c>
      <c r="B28" s="1655"/>
      <c r="C28" s="1656"/>
    </row>
    <row r="29" spans="1:3" ht="15" customHeight="1">
      <c r="A29" s="1648" t="s">
        <v>212</v>
      </c>
      <c r="B29" s="1649"/>
      <c r="C29" s="1650"/>
    </row>
    <row r="30" spans="1:3" ht="15" customHeight="1">
      <c r="A30" s="1657" t="s">
        <v>213</v>
      </c>
      <c r="B30" s="1658"/>
      <c r="C30" s="1659"/>
    </row>
    <row r="31" spans="1:3" ht="15" customHeight="1">
      <c r="A31" s="1657" t="s">
        <v>214</v>
      </c>
      <c r="B31" s="1658"/>
      <c r="C31" s="1659"/>
    </row>
    <row r="32" spans="1:3" ht="15" customHeight="1">
      <c r="A32" s="1657" t="s">
        <v>215</v>
      </c>
      <c r="B32" s="1658"/>
      <c r="C32" s="1659"/>
    </row>
    <row r="33" spans="1:3" ht="15" customHeight="1">
      <c r="A33" s="1657" t="s">
        <v>216</v>
      </c>
      <c r="B33" s="1658"/>
      <c r="C33" s="1659"/>
    </row>
    <row r="34" spans="1:3" ht="15" customHeight="1">
      <c r="A34" s="1657" t="s">
        <v>217</v>
      </c>
      <c r="B34" s="1658"/>
      <c r="C34" s="1659"/>
    </row>
    <row r="35" spans="1:3" ht="15" customHeight="1">
      <c r="A35" s="1657" t="s">
        <v>218</v>
      </c>
      <c r="B35" s="1658"/>
      <c r="C35" s="1659"/>
    </row>
    <row r="36" spans="1:3" ht="15" customHeight="1">
      <c r="A36" s="1657" t="s">
        <v>219</v>
      </c>
      <c r="B36" s="1658"/>
      <c r="C36" s="1659"/>
    </row>
    <row r="37" spans="1:3" ht="4.9000000000000004" customHeight="1" thickBot="1">
      <c r="A37" s="884"/>
      <c r="B37" s="884"/>
      <c r="C37" s="884"/>
    </row>
    <row r="38" spans="1:3" ht="15" customHeight="1" thickBot="1">
      <c r="A38" s="1651" t="s">
        <v>251</v>
      </c>
      <c r="B38" s="1652"/>
      <c r="C38" s="1653"/>
    </row>
    <row r="39" spans="1:3" ht="15" customHeight="1">
      <c r="A39" s="1654" t="s">
        <v>220</v>
      </c>
      <c r="B39" s="1655"/>
      <c r="C39" s="1656"/>
    </row>
    <row r="40" spans="1:3" ht="15" customHeight="1">
      <c r="A40" s="1648" t="s">
        <v>221</v>
      </c>
      <c r="B40" s="1649"/>
      <c r="C40" s="1650"/>
    </row>
    <row r="41" spans="1:3" ht="15" customHeight="1">
      <c r="A41" s="1648" t="s">
        <v>222</v>
      </c>
      <c r="B41" s="1649"/>
      <c r="C41" s="1650"/>
    </row>
    <row r="42" spans="1:3" ht="15" customHeight="1">
      <c r="A42" s="1648" t="s">
        <v>223</v>
      </c>
      <c r="B42" s="1649"/>
      <c r="C42" s="1650"/>
    </row>
    <row r="43" spans="1:3" ht="15" customHeight="1">
      <c r="A43" s="1648" t="s">
        <v>224</v>
      </c>
      <c r="B43" s="1649"/>
      <c r="C43" s="1650"/>
    </row>
    <row r="44" spans="1:3" ht="15" customHeight="1">
      <c r="A44" s="1648" t="s">
        <v>225</v>
      </c>
      <c r="B44" s="1649"/>
      <c r="C44" s="1650"/>
    </row>
    <row r="45" spans="1:3" ht="15" customHeight="1">
      <c r="A45" s="885"/>
      <c r="B45" s="885"/>
      <c r="C45" s="885"/>
    </row>
    <row r="46" spans="1:3" s="884" customFormat="1" ht="4.9000000000000004" customHeight="1" thickBot="1">
      <c r="A46" s="886"/>
      <c r="B46" s="885"/>
      <c r="C46" s="886"/>
    </row>
    <row r="47" spans="1:3" ht="15" customHeight="1" thickBot="1">
      <c r="A47" s="1651" t="s">
        <v>252</v>
      </c>
      <c r="B47" s="1652"/>
      <c r="C47" s="1653"/>
    </row>
    <row r="48" spans="1:3" ht="15" customHeight="1">
      <c r="A48" s="887" t="s">
        <v>226</v>
      </c>
      <c r="B48" s="888"/>
      <c r="C48" s="889"/>
    </row>
    <row r="49" spans="1:3" ht="15" customHeight="1">
      <c r="A49" s="1648" t="s">
        <v>227</v>
      </c>
      <c r="B49" s="1649"/>
      <c r="C49" s="1650"/>
    </row>
    <row r="50" spans="1:3" ht="15" customHeight="1">
      <c r="A50" s="1648" t="s">
        <v>228</v>
      </c>
      <c r="B50" s="1649"/>
      <c r="C50" s="1650"/>
    </row>
    <row r="51" spans="1:3" ht="15" customHeight="1">
      <c r="A51" s="1648" t="s">
        <v>229</v>
      </c>
      <c r="B51" s="1649"/>
      <c r="C51" s="1650"/>
    </row>
    <row r="52" spans="1:3" ht="15" customHeight="1">
      <c r="A52" s="1648" t="s">
        <v>230</v>
      </c>
      <c r="B52" s="1649"/>
      <c r="C52" s="1650"/>
    </row>
    <row r="53" spans="1:3" ht="15" customHeight="1">
      <c r="A53" s="1648" t="s">
        <v>231</v>
      </c>
      <c r="B53" s="1649"/>
      <c r="C53" s="1650"/>
    </row>
    <row r="54" spans="1:3" ht="15" customHeight="1">
      <c r="A54" s="1648" t="s">
        <v>232</v>
      </c>
      <c r="B54" s="1649"/>
      <c r="C54" s="1650"/>
    </row>
    <row r="55" spans="1:3" ht="15" customHeight="1">
      <c r="A55" s="1648" t="s">
        <v>233</v>
      </c>
      <c r="B55" s="1649"/>
      <c r="C55" s="1650"/>
    </row>
    <row r="56" spans="1:3" ht="15" customHeight="1">
      <c r="A56" s="1648" t="s">
        <v>234</v>
      </c>
      <c r="B56" s="1649"/>
      <c r="C56" s="1650"/>
    </row>
    <row r="57" spans="1:3" ht="15" customHeight="1">
      <c r="A57" s="1648" t="s">
        <v>235</v>
      </c>
      <c r="B57" s="1649"/>
      <c r="C57" s="1650"/>
    </row>
    <row r="58" spans="1:3" s="884" customFormat="1" ht="15" customHeight="1">
      <c r="A58" s="890" t="s">
        <v>198</v>
      </c>
      <c r="B58" s="1648" t="s">
        <v>199</v>
      </c>
      <c r="C58" s="1650"/>
    </row>
    <row r="59" spans="1:3" s="884" customFormat="1" ht="4.9000000000000004" customHeight="1" thickBot="1">
      <c r="A59" s="885"/>
      <c r="B59" s="886"/>
      <c r="C59" s="886"/>
    </row>
    <row r="60" spans="1:3" ht="15" customHeight="1" thickBot="1">
      <c r="A60" s="1651" t="s">
        <v>236</v>
      </c>
      <c r="B60" s="1652"/>
      <c r="C60" s="1653"/>
    </row>
    <row r="61" spans="1:3" ht="15" customHeight="1">
      <c r="A61" s="1654" t="s">
        <v>237</v>
      </c>
      <c r="B61" s="1655"/>
      <c r="C61" s="1656"/>
    </row>
    <row r="62" spans="1:3" ht="15" customHeight="1">
      <c r="A62" s="1648" t="s">
        <v>238</v>
      </c>
      <c r="B62" s="1649"/>
      <c r="C62" s="1650"/>
    </row>
    <row r="63" spans="1:3" ht="15" customHeight="1">
      <c r="A63" s="1648" t="s">
        <v>239</v>
      </c>
      <c r="B63" s="1649"/>
      <c r="C63" s="1650"/>
    </row>
    <row r="64" spans="1:3" ht="15" customHeight="1">
      <c r="A64" s="1648" t="s">
        <v>240</v>
      </c>
      <c r="B64" s="1649"/>
      <c r="C64" s="1650"/>
    </row>
    <row r="65" spans="1:3" ht="15" customHeight="1">
      <c r="A65" s="1648" t="s">
        <v>241</v>
      </c>
      <c r="B65" s="1649"/>
      <c r="C65" s="1650"/>
    </row>
    <row r="66" spans="1:3" ht="15" customHeight="1">
      <c r="A66" s="1648" t="s">
        <v>242</v>
      </c>
      <c r="B66" s="1649"/>
      <c r="C66" s="1650"/>
    </row>
    <row r="67" spans="1:3" s="884" customFormat="1" ht="4.9000000000000004" customHeight="1" thickBot="1">
      <c r="A67" s="886"/>
      <c r="B67" s="885"/>
      <c r="C67" s="886"/>
    </row>
    <row r="68" spans="1:3" ht="15" customHeight="1" thickBot="1">
      <c r="A68" s="1651" t="s">
        <v>253</v>
      </c>
      <c r="B68" s="1652"/>
      <c r="C68" s="1653"/>
    </row>
    <row r="69" spans="1:3" ht="15" customHeight="1">
      <c r="A69" s="1654" t="s">
        <v>243</v>
      </c>
      <c r="B69" s="1655"/>
      <c r="C69" s="1656"/>
    </row>
    <row r="70" spans="1:3" ht="15" customHeight="1" thickBot="1">
      <c r="A70" s="1645" t="s">
        <v>244</v>
      </c>
      <c r="B70" s="1646"/>
      <c r="C70" s="1647"/>
    </row>
    <row r="71" spans="1:3" ht="15" customHeight="1">
      <c r="A71" s="885"/>
      <c r="B71" s="885"/>
      <c r="C71" s="885"/>
    </row>
    <row r="72" spans="1:3" ht="15" customHeight="1">
      <c r="A72" s="885"/>
      <c r="B72" s="885"/>
      <c r="C72" s="885"/>
    </row>
    <row r="73" spans="1:3" ht="15" customHeight="1">
      <c r="A73" s="885"/>
      <c r="B73" s="885"/>
      <c r="C73" s="885"/>
    </row>
    <row r="74" spans="1:3" ht="15" customHeight="1">
      <c r="A74" s="885"/>
      <c r="B74" s="885"/>
      <c r="C74" s="885"/>
    </row>
    <row r="75" spans="1:3" ht="15" customHeight="1">
      <c r="A75" s="885"/>
      <c r="B75" s="885"/>
      <c r="C75" s="885"/>
    </row>
    <row r="76" spans="1:3" ht="15" customHeight="1">
      <c r="A76" s="885"/>
      <c r="B76" s="885"/>
      <c r="C76" s="885"/>
    </row>
    <row r="77" spans="1:3" ht="43.5" customHeight="1"/>
    <row r="78" spans="1:3" ht="23.25" customHeight="1">
      <c r="A78" s="170" t="s">
        <v>24</v>
      </c>
      <c r="B78" s="170" t="s">
        <v>270</v>
      </c>
      <c r="C78" s="170"/>
    </row>
    <row r="79" spans="1:3" ht="40.5">
      <c r="A79" s="891" t="s">
        <v>1439</v>
      </c>
      <c r="B79" s="892" t="s">
        <v>1214</v>
      </c>
      <c r="C79" s="170"/>
    </row>
  </sheetData>
  <mergeCells count="60">
    <mergeCell ref="A15:C15"/>
    <mergeCell ref="A2:C2"/>
    <mergeCell ref="A4:C4"/>
    <mergeCell ref="A6:C6"/>
    <mergeCell ref="A7:C7"/>
    <mergeCell ref="A8:C8"/>
    <mergeCell ref="A9:C9"/>
    <mergeCell ref="A10:C10"/>
    <mergeCell ref="B11:C11"/>
    <mergeCell ref="A12:C12"/>
    <mergeCell ref="A13:C13"/>
    <mergeCell ref="A14:C14"/>
    <mergeCell ref="A28:C28"/>
    <mergeCell ref="A16:C16"/>
    <mergeCell ref="A17:C17"/>
    <mergeCell ref="A18:C18"/>
    <mergeCell ref="A19:C19"/>
    <mergeCell ref="A20:C20"/>
    <mergeCell ref="A21:C21"/>
    <mergeCell ref="A22:C22"/>
    <mergeCell ref="A23:C23"/>
    <mergeCell ref="A24:C24"/>
    <mergeCell ref="A25:C25"/>
    <mergeCell ref="A27:C27"/>
    <mergeCell ref="A41:C41"/>
    <mergeCell ref="A29:C29"/>
    <mergeCell ref="A30:C30"/>
    <mergeCell ref="A31:C31"/>
    <mergeCell ref="A32:C32"/>
    <mergeCell ref="A33:C33"/>
    <mergeCell ref="A34:C34"/>
    <mergeCell ref="A35:C35"/>
    <mergeCell ref="A36:C36"/>
    <mergeCell ref="A38:C38"/>
    <mergeCell ref="A39:C39"/>
    <mergeCell ref="A40:C40"/>
    <mergeCell ref="A56:C56"/>
    <mergeCell ref="A42:C42"/>
    <mergeCell ref="A43:C43"/>
    <mergeCell ref="A44:C44"/>
    <mergeCell ref="A47:C47"/>
    <mergeCell ref="A49:C49"/>
    <mergeCell ref="A50:C50"/>
    <mergeCell ref="A51:C51"/>
    <mergeCell ref="A52:C52"/>
    <mergeCell ref="A53:C53"/>
    <mergeCell ref="A54:C54"/>
    <mergeCell ref="A55:C55"/>
    <mergeCell ref="A70:C70"/>
    <mergeCell ref="A57:C57"/>
    <mergeCell ref="B58:C58"/>
    <mergeCell ref="A60:C60"/>
    <mergeCell ref="A61:C61"/>
    <mergeCell ref="A62:C62"/>
    <mergeCell ref="A63:C63"/>
    <mergeCell ref="A64:C64"/>
    <mergeCell ref="A65:C65"/>
    <mergeCell ref="A66:C66"/>
    <mergeCell ref="A68:C68"/>
    <mergeCell ref="A69:C69"/>
  </mergeCells>
  <printOptions horizontalCentered="1"/>
  <pageMargins left="0.23622047244094491" right="0.23622047244094491" top="1.3385826771653544" bottom="0.74803149606299213" header="0.31496062992125984" footer="0.31496062992125984"/>
  <pageSetup scale="73" fitToHeight="0" orientation="portrait" r:id="rId1"/>
  <headerFooter alignWithMargins="0">
    <oddHeader>&amp;C&amp;G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C35"/>
  <sheetViews>
    <sheetView showGridLines="0" view="pageBreakPreview" zoomScale="70" zoomScaleNormal="100" zoomScaleSheetLayoutView="70" workbookViewId="0">
      <selection activeCell="A8" sqref="A8:B8"/>
    </sheetView>
  </sheetViews>
  <sheetFormatPr baseColWidth="10" defaultColWidth="11.42578125" defaultRowHeight="13.5"/>
  <cols>
    <col min="1" max="1" width="59.7109375" style="139" customWidth="1"/>
    <col min="2" max="2" width="91.140625" style="139" customWidth="1"/>
    <col min="3" max="16384" width="11.42578125" style="139"/>
  </cols>
  <sheetData>
    <row r="1" spans="1:2" ht="15" customHeight="1">
      <c r="A1" s="1679" t="s">
        <v>1452</v>
      </c>
      <c r="B1" s="1680"/>
    </row>
    <row r="2" spans="1:2" ht="4.9000000000000004" customHeight="1"/>
    <row r="3" spans="1:2" ht="15" customHeight="1">
      <c r="A3" s="1681" t="s">
        <v>1477</v>
      </c>
      <c r="B3" s="1682"/>
    </row>
    <row r="4" spans="1:2" ht="15" customHeight="1">
      <c r="A4" s="1683" t="s">
        <v>1453</v>
      </c>
      <c r="B4" s="1684"/>
    </row>
    <row r="5" spans="1:2">
      <c r="A5" s="1685" t="s">
        <v>1454</v>
      </c>
      <c r="B5" s="1686"/>
    </row>
    <row r="6" spans="1:2" ht="15" customHeight="1">
      <c r="A6" s="1677"/>
      <c r="B6" s="1678"/>
    </row>
    <row r="7" spans="1:2" ht="15" customHeight="1">
      <c r="A7" s="1677"/>
      <c r="B7" s="1678"/>
    </row>
    <row r="8" spans="1:2" ht="15" customHeight="1">
      <c r="A8" s="1677"/>
      <c r="B8" s="1678"/>
    </row>
    <row r="9" spans="1:2" ht="15" customHeight="1">
      <c r="A9" s="1677"/>
      <c r="B9" s="1678"/>
    </row>
    <row r="10" spans="1:2" ht="15" customHeight="1">
      <c r="A10" s="1677"/>
      <c r="B10" s="1678"/>
    </row>
    <row r="11" spans="1:2" ht="15" customHeight="1">
      <c r="A11" s="1677"/>
      <c r="B11" s="1678"/>
    </row>
    <row r="12" spans="1:2" ht="15" customHeight="1">
      <c r="A12" s="1677"/>
      <c r="B12" s="1678"/>
    </row>
    <row r="13" spans="1:2" ht="15" customHeight="1">
      <c r="A13" s="1677"/>
      <c r="B13" s="1678"/>
    </row>
    <row r="14" spans="1:2" ht="15" customHeight="1">
      <c r="A14" s="1677"/>
      <c r="B14" s="1678"/>
    </row>
    <row r="15" spans="1:2" ht="15" customHeight="1">
      <c r="A15" s="1677"/>
      <c r="B15" s="1678"/>
    </row>
    <row r="16" spans="1:2" ht="15" customHeight="1">
      <c r="A16" s="1677"/>
      <c r="B16" s="1678"/>
    </row>
    <row r="17" spans="1:2" ht="15" customHeight="1">
      <c r="A17" s="1677"/>
      <c r="B17" s="1678"/>
    </row>
    <row r="18" spans="1:2" ht="15" customHeight="1">
      <c r="A18" s="1677"/>
      <c r="B18" s="1678"/>
    </row>
    <row r="19" spans="1:2" ht="15" customHeight="1">
      <c r="A19" s="1677"/>
      <c r="B19" s="1678"/>
    </row>
    <row r="20" spans="1:2" ht="15" customHeight="1">
      <c r="A20" s="1677"/>
      <c r="B20" s="1678"/>
    </row>
    <row r="21" spans="1:2" ht="15" customHeight="1">
      <c r="A21" s="1677"/>
      <c r="B21" s="1678"/>
    </row>
    <row r="22" spans="1:2" ht="15" customHeight="1">
      <c r="A22" s="1677"/>
      <c r="B22" s="1678"/>
    </row>
    <row r="23" spans="1:2" ht="15" customHeight="1">
      <c r="A23" s="1677"/>
      <c r="B23" s="1678"/>
    </row>
    <row r="24" spans="1:2" ht="15" customHeight="1">
      <c r="A24" s="1677"/>
      <c r="B24" s="1678"/>
    </row>
    <row r="25" spans="1:2" ht="15" customHeight="1">
      <c r="A25" s="1677"/>
      <c r="B25" s="1678"/>
    </row>
    <row r="26" spans="1:2" ht="15" customHeight="1">
      <c r="A26" s="1677"/>
      <c r="B26" s="1678"/>
    </row>
    <row r="27" spans="1:2" ht="15" customHeight="1">
      <c r="A27" s="1677"/>
      <c r="B27" s="1678"/>
    </row>
    <row r="28" spans="1:2" ht="15" customHeight="1">
      <c r="A28" s="1677"/>
      <c r="B28" s="1678"/>
    </row>
    <row r="29" spans="1:2" ht="15" customHeight="1">
      <c r="A29" s="1677"/>
      <c r="B29" s="1678"/>
    </row>
    <row r="30" spans="1:2" ht="15" customHeight="1">
      <c r="A30" s="975"/>
      <c r="B30" s="976"/>
    </row>
    <row r="31" spans="1:2">
      <c r="A31" s="1687"/>
      <c r="B31" s="1687"/>
    </row>
    <row r="32" spans="1:2">
      <c r="A32" s="977"/>
      <c r="B32" s="978"/>
    </row>
    <row r="33" spans="1:3">
      <c r="A33" s="979"/>
      <c r="B33" s="980"/>
    </row>
    <row r="34" spans="1:3" s="142" customFormat="1">
      <c r="A34" s="140" t="s">
        <v>271</v>
      </c>
      <c r="B34" s="141" t="s">
        <v>1455</v>
      </c>
      <c r="C34" s="141"/>
    </row>
    <row r="35" spans="1:3" s="142" customFormat="1" ht="27">
      <c r="A35" s="1094" t="s">
        <v>1475</v>
      </c>
      <c r="B35" s="1094" t="s">
        <v>1476</v>
      </c>
      <c r="C35" s="947"/>
    </row>
  </sheetData>
  <mergeCells count="29">
    <mergeCell ref="A26:B26"/>
    <mergeCell ref="A27:B27"/>
    <mergeCell ref="A28:B28"/>
    <mergeCell ref="A29:B29"/>
    <mergeCell ref="A31:B31"/>
    <mergeCell ref="A25:B25"/>
    <mergeCell ref="A14:B14"/>
    <mergeCell ref="A15:B15"/>
    <mergeCell ref="A16:B16"/>
    <mergeCell ref="A17:B17"/>
    <mergeCell ref="A18:B18"/>
    <mergeCell ref="A19:B19"/>
    <mergeCell ref="A20:B20"/>
    <mergeCell ref="A21:B21"/>
    <mergeCell ref="A22:B22"/>
    <mergeCell ref="A23:B23"/>
    <mergeCell ref="A24:B24"/>
    <mergeCell ref="A13:B13"/>
    <mergeCell ref="A1:B1"/>
    <mergeCell ref="A3:B3"/>
    <mergeCell ref="A4:B4"/>
    <mergeCell ref="A5:B5"/>
    <mergeCell ref="A6:B6"/>
    <mergeCell ref="A7:B7"/>
    <mergeCell ref="A8:B8"/>
    <mergeCell ref="A9:B9"/>
    <mergeCell ref="A10:B10"/>
    <mergeCell ref="A11:B11"/>
    <mergeCell ref="A12:B12"/>
  </mergeCells>
  <printOptions horizontalCentered="1"/>
  <pageMargins left="0.23622047244094491" right="0.23622047244094491" top="1.3385826771653544" bottom="0.74803149606299213" header="0.31496062992125984" footer="0.31496062992125984"/>
  <pageSetup scale="90" fitToHeight="0" orientation="landscape" r:id="rId1"/>
  <headerFooter scaleWithDoc="0" alignWithMargins="0">
    <oddHeader>&amp;C&amp;G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P31"/>
  <sheetViews>
    <sheetView showGridLines="0" view="pageBreakPreview" zoomScale="75" zoomScaleNormal="100" zoomScaleSheetLayoutView="75" workbookViewId="0">
      <selection activeCell="J36" sqref="J36"/>
    </sheetView>
  </sheetViews>
  <sheetFormatPr baseColWidth="10" defaultColWidth="11.42578125" defaultRowHeight="13.5"/>
  <cols>
    <col min="1" max="1" width="4.7109375" style="139" customWidth="1"/>
    <col min="2" max="3" width="3.140625" style="139" customWidth="1"/>
    <col min="4" max="4" width="4" style="139" customWidth="1"/>
    <col min="5" max="5" width="3.140625" style="139" customWidth="1"/>
    <col min="6" max="6" width="39.7109375" style="139" customWidth="1"/>
    <col min="7" max="7" width="9.140625" style="139" customWidth="1"/>
    <col min="8" max="8" width="8.42578125" style="139" bestFit="1" customWidth="1"/>
    <col min="9" max="9" width="11.140625" style="139" bestFit="1" customWidth="1"/>
    <col min="10" max="10" width="10.7109375" style="139" bestFit="1" customWidth="1"/>
    <col min="11" max="11" width="10.140625" style="139" bestFit="1" customWidth="1"/>
    <col min="12" max="12" width="11.140625" style="139" bestFit="1" customWidth="1"/>
    <col min="13" max="13" width="14.140625" style="139" bestFit="1" customWidth="1"/>
    <col min="14" max="14" width="10.7109375" style="139" bestFit="1" customWidth="1"/>
    <col min="15" max="15" width="8.85546875" style="139" bestFit="1" customWidth="1"/>
    <col min="16" max="16" width="7.85546875" style="139" bestFit="1" customWidth="1"/>
    <col min="17" max="16384" width="11.42578125" style="139"/>
  </cols>
  <sheetData>
    <row r="1" spans="1:16" ht="20.25" customHeight="1">
      <c r="A1" s="1316" t="s">
        <v>422</v>
      </c>
      <c r="B1" s="1317"/>
      <c r="C1" s="1317"/>
      <c r="D1" s="1317"/>
      <c r="E1" s="1317"/>
      <c r="F1" s="1317"/>
      <c r="G1" s="1317"/>
      <c r="H1" s="1317"/>
      <c r="I1" s="1317"/>
      <c r="J1" s="1317"/>
      <c r="K1" s="1317"/>
      <c r="L1" s="1317"/>
      <c r="M1" s="1317"/>
      <c r="N1" s="1317"/>
      <c r="O1" s="1317"/>
      <c r="P1" s="1318"/>
    </row>
    <row r="2" spans="1:16" ht="12.75" customHeight="1">
      <c r="A2" s="603"/>
      <c r="B2" s="604"/>
      <c r="C2" s="604"/>
      <c r="D2" s="605"/>
      <c r="E2" s="606"/>
      <c r="F2" s="606"/>
      <c r="G2" s="606"/>
      <c r="H2" s="606"/>
      <c r="I2" s="606"/>
      <c r="J2" s="606"/>
      <c r="K2" s="606"/>
      <c r="L2" s="606"/>
      <c r="M2" s="606"/>
      <c r="N2" s="606"/>
      <c r="O2" s="605"/>
      <c r="P2" s="607"/>
    </row>
    <row r="3" spans="1:16" ht="16.5" customHeight="1">
      <c r="A3" s="1319" t="s">
        <v>1271</v>
      </c>
      <c r="B3" s="1320"/>
      <c r="C3" s="1320"/>
      <c r="D3" s="1320"/>
      <c r="E3" s="1320"/>
      <c r="F3" s="1320"/>
      <c r="G3" s="1320"/>
      <c r="H3" s="1320"/>
      <c r="I3" s="608"/>
      <c r="J3" s="608"/>
      <c r="K3" s="608"/>
      <c r="L3" s="608"/>
      <c r="M3" s="608"/>
      <c r="N3" s="608"/>
      <c r="O3" s="609"/>
      <c r="P3" s="610"/>
    </row>
    <row r="4" spans="1:16" ht="15" customHeight="1">
      <c r="A4" s="1321" t="s">
        <v>310</v>
      </c>
      <c r="B4" s="1321" t="s">
        <v>16</v>
      </c>
      <c r="C4" s="1321" t="s">
        <v>17</v>
      </c>
      <c r="D4" s="1321" t="s">
        <v>18</v>
      </c>
      <c r="E4" s="1321" t="s">
        <v>1</v>
      </c>
      <c r="F4" s="1321" t="s">
        <v>316</v>
      </c>
      <c r="G4" s="1321" t="s">
        <v>315</v>
      </c>
      <c r="H4" s="1325" t="s">
        <v>321</v>
      </c>
      <c r="I4" s="1326"/>
      <c r="J4" s="1326"/>
      <c r="K4" s="1326"/>
      <c r="L4" s="1326"/>
      <c r="M4" s="1326"/>
      <c r="N4" s="1326"/>
      <c r="O4" s="1326"/>
      <c r="P4" s="1327"/>
    </row>
    <row r="5" spans="1:16" ht="15" customHeight="1">
      <c r="A5" s="1322"/>
      <c r="B5" s="1322"/>
      <c r="C5" s="1322"/>
      <c r="D5" s="1324"/>
      <c r="E5" s="1322"/>
      <c r="F5" s="1322"/>
      <c r="G5" s="1322"/>
      <c r="H5" s="1330" t="s">
        <v>311</v>
      </c>
      <c r="I5" s="1331"/>
      <c r="J5" s="1332"/>
      <c r="K5" s="1330" t="s">
        <v>312</v>
      </c>
      <c r="L5" s="1331"/>
      <c r="M5" s="1331"/>
      <c r="N5" s="1331"/>
      <c r="O5" s="1331"/>
      <c r="P5" s="1332"/>
    </row>
    <row r="6" spans="1:16" ht="30.6" customHeight="1">
      <c r="A6" s="1323"/>
      <c r="B6" s="1323"/>
      <c r="C6" s="1323"/>
      <c r="D6" s="1323"/>
      <c r="E6" s="1323"/>
      <c r="F6" s="1323"/>
      <c r="G6" s="1323"/>
      <c r="H6" s="611" t="s">
        <v>314</v>
      </c>
      <c r="I6" s="611" t="s">
        <v>83</v>
      </c>
      <c r="J6" s="611" t="s">
        <v>313</v>
      </c>
      <c r="K6" s="612" t="s">
        <v>81</v>
      </c>
      <c r="L6" s="612" t="s">
        <v>83</v>
      </c>
      <c r="M6" s="612" t="s">
        <v>307</v>
      </c>
      <c r="N6" s="612" t="s">
        <v>84</v>
      </c>
      <c r="O6" s="612" t="s">
        <v>258</v>
      </c>
      <c r="P6" s="612" t="s">
        <v>85</v>
      </c>
    </row>
    <row r="7" spans="1:16">
      <c r="A7" s="613"/>
      <c r="B7" s="613"/>
      <c r="C7" s="613"/>
      <c r="D7" s="613"/>
      <c r="E7" s="613"/>
      <c r="F7" s="613"/>
      <c r="G7" s="614"/>
      <c r="H7" s="615"/>
      <c r="I7" s="615"/>
      <c r="J7" s="615"/>
      <c r="K7" s="615"/>
      <c r="L7" s="615"/>
      <c r="M7" s="615"/>
      <c r="N7" s="615"/>
      <c r="O7" s="615"/>
      <c r="P7" s="615"/>
    </row>
    <row r="8" spans="1:16" ht="13.5" customHeight="1">
      <c r="A8" s="615"/>
      <c r="B8" s="614"/>
      <c r="C8" s="614"/>
      <c r="D8" s="614"/>
      <c r="E8" s="614"/>
      <c r="F8" s="614"/>
      <c r="G8" s="613"/>
      <c r="H8" s="613"/>
      <c r="I8" s="616"/>
      <c r="J8" s="616"/>
      <c r="K8" s="617"/>
      <c r="L8" s="617"/>
      <c r="M8" s="617"/>
      <c r="N8" s="617"/>
      <c r="O8" s="618"/>
      <c r="P8" s="618"/>
    </row>
    <row r="9" spans="1:16" ht="13.5" customHeight="1">
      <c r="A9" s="614"/>
      <c r="B9" s="615"/>
      <c r="C9" s="614"/>
      <c r="D9" s="614"/>
      <c r="E9" s="614"/>
      <c r="F9" s="613"/>
      <c r="G9" s="613"/>
      <c r="H9" s="613"/>
      <c r="I9" s="616"/>
      <c r="J9" s="616"/>
      <c r="K9" s="617"/>
      <c r="L9" s="617"/>
      <c r="M9" s="617"/>
      <c r="N9" s="617"/>
      <c r="O9" s="618"/>
      <c r="P9" s="618"/>
    </row>
    <row r="10" spans="1:16">
      <c r="A10" s="619"/>
      <c r="B10" s="619"/>
      <c r="C10" s="615"/>
      <c r="D10" s="620"/>
      <c r="E10" s="620"/>
      <c r="F10" s="613"/>
      <c r="G10" s="613"/>
      <c r="H10" s="613"/>
      <c r="I10" s="616"/>
      <c r="J10" s="616"/>
      <c r="K10" s="617"/>
      <c r="L10" s="617"/>
      <c r="M10" s="617"/>
      <c r="N10" s="617"/>
      <c r="O10" s="618"/>
      <c r="P10" s="618"/>
    </row>
    <row r="11" spans="1:16" ht="13.5" customHeight="1">
      <c r="A11" s="619"/>
      <c r="B11" s="619"/>
      <c r="C11" s="619"/>
      <c r="D11" s="615"/>
      <c r="E11" s="614"/>
      <c r="F11" s="614"/>
      <c r="G11" s="614"/>
      <c r="H11" s="614"/>
      <c r="I11" s="617"/>
      <c r="J11" s="617"/>
      <c r="K11" s="621"/>
      <c r="L11" s="621"/>
      <c r="M11" s="621"/>
      <c r="N11" s="621"/>
      <c r="O11" s="618"/>
      <c r="P11" s="618"/>
    </row>
    <row r="12" spans="1:16">
      <c r="A12" s="622"/>
      <c r="B12" s="619"/>
      <c r="C12" s="619"/>
      <c r="D12" s="614"/>
      <c r="E12" s="615"/>
      <c r="F12" s="615"/>
      <c r="G12" s="615"/>
      <c r="H12" s="622"/>
      <c r="I12" s="617"/>
      <c r="J12" s="617"/>
      <c r="K12" s="617"/>
      <c r="L12" s="617"/>
      <c r="M12" s="617"/>
      <c r="N12" s="617"/>
      <c r="O12" s="618"/>
      <c r="P12" s="618"/>
    </row>
    <row r="13" spans="1:16">
      <c r="A13" s="622"/>
      <c r="B13" s="622"/>
      <c r="C13" s="622"/>
      <c r="D13" s="622"/>
      <c r="E13" s="622"/>
      <c r="F13" s="622"/>
      <c r="G13" s="622"/>
      <c r="H13" s="622"/>
      <c r="I13" s="617"/>
      <c r="J13" s="617"/>
      <c r="K13" s="617"/>
      <c r="L13" s="617"/>
      <c r="M13" s="617"/>
      <c r="N13" s="617"/>
      <c r="O13" s="618"/>
      <c r="P13" s="618"/>
    </row>
    <row r="14" spans="1:16">
      <c r="A14" s="622"/>
      <c r="B14" s="622"/>
      <c r="C14" s="622"/>
      <c r="D14" s="622"/>
      <c r="E14" s="622"/>
      <c r="F14" s="622"/>
      <c r="G14" s="622"/>
      <c r="H14" s="622"/>
      <c r="I14" s="617"/>
      <c r="J14" s="617"/>
      <c r="K14" s="617"/>
      <c r="L14" s="617"/>
      <c r="M14" s="617"/>
      <c r="N14" s="617"/>
      <c r="O14" s="618"/>
      <c r="P14" s="618"/>
    </row>
    <row r="15" spans="1:16">
      <c r="A15" s="622"/>
      <c r="B15" s="622"/>
      <c r="C15" s="622"/>
      <c r="D15" s="622"/>
      <c r="E15" s="622"/>
      <c r="F15" s="622"/>
      <c r="G15" s="622"/>
      <c r="H15" s="622"/>
      <c r="I15" s="617"/>
      <c r="J15" s="617"/>
      <c r="K15" s="617"/>
      <c r="L15" s="617"/>
      <c r="M15" s="617"/>
      <c r="N15" s="617"/>
      <c r="O15" s="618"/>
      <c r="P15" s="618"/>
    </row>
    <row r="16" spans="1:16">
      <c r="A16" s="622"/>
      <c r="B16" s="622"/>
      <c r="C16" s="622"/>
      <c r="D16" s="622"/>
      <c r="E16" s="622"/>
      <c r="F16" s="622"/>
      <c r="G16" s="622"/>
      <c r="H16" s="622"/>
      <c r="I16" s="617"/>
      <c r="J16" s="617"/>
      <c r="K16" s="617"/>
      <c r="L16" s="617"/>
      <c r="M16" s="617"/>
      <c r="N16" s="617"/>
      <c r="O16" s="618"/>
      <c r="P16" s="618"/>
    </row>
    <row r="17" spans="1:16">
      <c r="A17" s="622"/>
      <c r="B17" s="622"/>
      <c r="C17" s="622"/>
      <c r="D17" s="622"/>
      <c r="E17" s="622"/>
      <c r="F17" s="622"/>
      <c r="G17" s="622"/>
      <c r="H17" s="622"/>
      <c r="I17" s="617"/>
      <c r="J17" s="617"/>
      <c r="K17" s="617"/>
      <c r="L17" s="617"/>
      <c r="M17" s="617"/>
      <c r="N17" s="617"/>
      <c r="O17" s="618"/>
      <c r="P17" s="618"/>
    </row>
    <row r="18" spans="1:16">
      <c r="A18" s="622"/>
      <c r="B18" s="622"/>
      <c r="C18" s="622"/>
      <c r="D18" s="622"/>
      <c r="E18" s="622"/>
      <c r="F18" s="622"/>
      <c r="G18" s="622"/>
      <c r="H18" s="622"/>
      <c r="I18" s="617"/>
      <c r="J18" s="617"/>
      <c r="K18" s="617"/>
      <c r="L18" s="617"/>
      <c r="M18" s="617"/>
      <c r="N18" s="617"/>
      <c r="O18" s="618"/>
      <c r="P18" s="618"/>
    </row>
    <row r="19" spans="1:16">
      <c r="A19" s="622"/>
      <c r="B19" s="622"/>
      <c r="C19" s="622"/>
      <c r="D19" s="622"/>
      <c r="E19" s="622"/>
      <c r="F19" s="622"/>
      <c r="G19" s="622"/>
      <c r="H19" s="622"/>
      <c r="I19" s="617"/>
      <c r="J19" s="617"/>
      <c r="K19" s="617"/>
      <c r="L19" s="617"/>
      <c r="M19" s="617"/>
      <c r="N19" s="617"/>
      <c r="O19" s="618"/>
      <c r="P19" s="618"/>
    </row>
    <row r="20" spans="1:16">
      <c r="A20" s="622"/>
      <c r="B20" s="622"/>
      <c r="C20" s="622"/>
      <c r="D20" s="622"/>
      <c r="E20" s="622"/>
      <c r="F20" s="622"/>
      <c r="G20" s="622"/>
      <c r="H20" s="622"/>
      <c r="I20" s="617"/>
      <c r="J20" s="617"/>
      <c r="K20" s="617"/>
      <c r="L20" s="617"/>
      <c r="M20" s="617"/>
      <c r="N20" s="617"/>
      <c r="O20" s="618"/>
      <c r="P20" s="618"/>
    </row>
    <row r="21" spans="1:16">
      <c r="A21" s="622"/>
      <c r="B21" s="622"/>
      <c r="C21" s="622"/>
      <c r="D21" s="622"/>
      <c r="E21" s="622"/>
      <c r="F21" s="622"/>
      <c r="G21" s="622"/>
      <c r="H21" s="622"/>
      <c r="I21" s="617"/>
      <c r="J21" s="617"/>
      <c r="K21" s="617"/>
      <c r="L21" s="617"/>
      <c r="M21" s="617"/>
      <c r="N21" s="617"/>
      <c r="O21" s="618"/>
      <c r="P21" s="618"/>
    </row>
    <row r="22" spans="1:16">
      <c r="A22" s="622"/>
      <c r="B22" s="622"/>
      <c r="C22" s="622"/>
      <c r="D22" s="622"/>
      <c r="E22" s="622"/>
      <c r="F22" s="622"/>
      <c r="G22" s="622"/>
      <c r="H22" s="622"/>
      <c r="I22" s="617"/>
      <c r="J22" s="617"/>
      <c r="K22" s="617"/>
      <c r="L22" s="617"/>
      <c r="M22" s="617"/>
      <c r="N22" s="617"/>
      <c r="O22" s="618"/>
      <c r="P22" s="618"/>
    </row>
    <row r="23" spans="1:16">
      <c r="A23" s="622"/>
      <c r="B23" s="622"/>
      <c r="C23" s="622"/>
      <c r="D23" s="622"/>
      <c r="E23" s="622"/>
      <c r="F23" s="622"/>
      <c r="G23" s="622"/>
      <c r="H23" s="622"/>
      <c r="I23" s="617"/>
      <c r="J23" s="617"/>
      <c r="K23" s="617"/>
      <c r="L23" s="617"/>
      <c r="M23" s="617"/>
      <c r="N23" s="617"/>
      <c r="O23" s="618"/>
      <c r="P23" s="618"/>
    </row>
    <row r="24" spans="1:16">
      <c r="A24" s="622"/>
      <c r="B24" s="622"/>
      <c r="C24" s="622"/>
      <c r="D24" s="622"/>
      <c r="E24" s="622"/>
      <c r="F24" s="622"/>
      <c r="G24" s="622"/>
      <c r="H24" s="622"/>
      <c r="I24" s="617"/>
      <c r="J24" s="617"/>
      <c r="K24" s="617"/>
      <c r="L24" s="617"/>
      <c r="M24" s="617"/>
      <c r="N24" s="617"/>
      <c r="O24" s="618"/>
      <c r="P24" s="618"/>
    </row>
    <row r="25" spans="1:16">
      <c r="A25" s="622"/>
      <c r="B25" s="622"/>
      <c r="C25" s="622"/>
      <c r="D25" s="622"/>
      <c r="E25" s="622"/>
      <c r="F25" s="622"/>
      <c r="G25" s="622"/>
      <c r="H25" s="622"/>
      <c r="I25" s="617"/>
      <c r="J25" s="617"/>
      <c r="K25" s="617"/>
      <c r="L25" s="617"/>
      <c r="M25" s="617"/>
      <c r="N25" s="617"/>
      <c r="O25" s="618"/>
      <c r="P25" s="618"/>
    </row>
    <row r="26" spans="1:16">
      <c r="A26" s="622"/>
      <c r="B26" s="622"/>
      <c r="C26" s="622"/>
      <c r="D26" s="622"/>
      <c r="E26" s="622"/>
      <c r="F26" s="623" t="s">
        <v>319</v>
      </c>
      <c r="G26" s="622"/>
      <c r="H26" s="622"/>
      <c r="I26" s="617"/>
      <c r="J26" s="617"/>
      <c r="K26" s="617"/>
      <c r="L26" s="617"/>
      <c r="M26" s="617"/>
      <c r="N26" s="617"/>
      <c r="O26" s="618"/>
      <c r="P26" s="618"/>
    </row>
    <row r="27" spans="1:16">
      <c r="A27" s="624"/>
      <c r="B27" s="624"/>
      <c r="C27" s="624"/>
      <c r="D27" s="624"/>
      <c r="E27" s="624"/>
      <c r="F27" s="624"/>
      <c r="G27" s="624"/>
      <c r="H27" s="624"/>
      <c r="I27" s="16"/>
      <c r="J27" s="16"/>
      <c r="K27" s="16"/>
      <c r="L27" s="16"/>
      <c r="M27" s="16"/>
      <c r="N27" s="16"/>
      <c r="O27" s="625"/>
      <c r="P27" s="625"/>
    </row>
    <row r="28" spans="1:16">
      <c r="E28" s="1333"/>
      <c r="F28" s="1333"/>
      <c r="G28" s="1333"/>
      <c r="H28" s="1334"/>
      <c r="I28" s="1334"/>
      <c r="J28" s="1334"/>
      <c r="K28" s="1335"/>
      <c r="L28" s="1335"/>
      <c r="M28" s="1335"/>
      <c r="N28" s="1335"/>
      <c r="O28" s="1335"/>
      <c r="P28" s="1335"/>
    </row>
    <row r="30" spans="1:16" ht="50.1" customHeight="1">
      <c r="A30" s="626"/>
      <c r="B30" s="626"/>
      <c r="C30" s="140" t="s">
        <v>1247</v>
      </c>
      <c r="D30" s="627"/>
      <c r="E30" s="628"/>
      <c r="F30" s="629"/>
      <c r="G30" s="629"/>
      <c r="H30" s="629"/>
      <c r="I30" s="685"/>
      <c r="J30" s="1336" t="s">
        <v>1222</v>
      </c>
      <c r="K30" s="1336"/>
      <c r="L30" s="1336"/>
      <c r="M30" s="1336"/>
      <c r="N30" s="1336"/>
      <c r="O30" s="1336"/>
      <c r="P30" s="142"/>
    </row>
    <row r="31" spans="1:16" ht="50.1" customHeight="1">
      <c r="C31" s="1328" t="s">
        <v>1246</v>
      </c>
      <c r="D31" s="1329"/>
      <c r="E31" s="1329"/>
      <c r="F31" s="1329"/>
      <c r="G31" s="630"/>
      <c r="H31" s="630"/>
      <c r="I31" s="142"/>
      <c r="J31" s="1328" t="s">
        <v>1214</v>
      </c>
      <c r="K31" s="1329"/>
      <c r="L31" s="1329"/>
      <c r="M31" s="1329"/>
      <c r="N31" s="1329"/>
      <c r="O31" s="1329"/>
      <c r="P31" s="142"/>
    </row>
  </sheetData>
  <mergeCells count="18">
    <mergeCell ref="C31:F31"/>
    <mergeCell ref="J31:O31"/>
    <mergeCell ref="H5:J5"/>
    <mergeCell ref="K5:P5"/>
    <mergeCell ref="E28:G28"/>
    <mergeCell ref="H28:J28"/>
    <mergeCell ref="K28:P28"/>
    <mergeCell ref="J30:O30"/>
    <mergeCell ref="A1:P1"/>
    <mergeCell ref="A3:H3"/>
    <mergeCell ref="A4:A6"/>
    <mergeCell ref="B4:B6"/>
    <mergeCell ref="C4:C6"/>
    <mergeCell ref="D4:D6"/>
    <mergeCell ref="E4:E6"/>
    <mergeCell ref="F4:F6"/>
    <mergeCell ref="G4:G6"/>
    <mergeCell ref="H4:P4"/>
  </mergeCells>
  <printOptions horizontalCentered="1"/>
  <pageMargins left="0.23622047244094491" right="0.23622047244094491" top="1.3385826771653544" bottom="0.74803149606299213" header="0.31496062992125984" footer="0.31496062992125984"/>
  <pageSetup scale="85" fitToHeight="0" orientation="landscape" r:id="rId1"/>
  <headerFooter scaleWithDoc="0" alignWithMargins="0">
    <oddHeader>&amp;C&amp;G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P77"/>
  <sheetViews>
    <sheetView showGridLines="0" view="pageBreakPreview" zoomScale="60" zoomScaleNormal="80" workbookViewId="0">
      <selection activeCell="B40" sqref="B40"/>
    </sheetView>
  </sheetViews>
  <sheetFormatPr baseColWidth="10" defaultColWidth="11.42578125" defaultRowHeight="14.25"/>
  <cols>
    <col min="1" max="1" width="2.140625" style="894" customWidth="1"/>
    <col min="2" max="2" width="54.28515625" style="894" bestFit="1" customWidth="1"/>
    <col min="3" max="3" width="2" style="894" customWidth="1"/>
    <col min="4" max="4" width="29.42578125" style="894" customWidth="1"/>
    <col min="5" max="5" width="2.7109375" style="894" customWidth="1"/>
    <col min="6" max="6" width="26.5703125" style="894" customWidth="1"/>
    <col min="7" max="7" width="2.7109375" style="894" customWidth="1"/>
    <col min="8" max="8" width="29.28515625" style="894" bestFit="1" customWidth="1"/>
    <col min="9" max="9" width="2.7109375" style="894" customWidth="1"/>
    <col min="10" max="10" width="29.28515625" style="894" bestFit="1" customWidth="1"/>
    <col min="11" max="11" width="2.7109375" style="894" customWidth="1"/>
    <col min="12" max="12" width="29.28515625" style="894" bestFit="1" customWidth="1"/>
    <col min="13" max="13" width="2.7109375" style="894" customWidth="1"/>
    <col min="14" max="14" width="26" style="894" customWidth="1"/>
    <col min="15" max="15" width="11.42578125" style="894"/>
    <col min="16" max="16" width="18.28515625" style="894" bestFit="1" customWidth="1"/>
    <col min="17" max="16384" width="11.42578125" style="894"/>
  </cols>
  <sheetData>
    <row r="1" spans="1:16">
      <c r="A1" s="893"/>
      <c r="B1" s="893"/>
      <c r="C1" s="893"/>
      <c r="D1" s="893"/>
      <c r="E1" s="893"/>
      <c r="F1" s="893"/>
      <c r="G1" s="893"/>
      <c r="H1" s="893"/>
      <c r="I1" s="893"/>
      <c r="J1" s="893"/>
      <c r="K1" s="893"/>
      <c r="L1" s="893"/>
      <c r="M1" s="893"/>
      <c r="N1" s="893"/>
    </row>
    <row r="2" spans="1:16" ht="15.75">
      <c r="A2" s="1696" t="s">
        <v>369</v>
      </c>
      <c r="B2" s="1697"/>
      <c r="C2" s="1697"/>
      <c r="D2" s="1697"/>
      <c r="E2" s="1697"/>
      <c r="F2" s="1697"/>
      <c r="G2" s="1697"/>
      <c r="H2" s="1697"/>
      <c r="I2" s="1697"/>
      <c r="J2" s="1697"/>
      <c r="K2" s="1697"/>
      <c r="L2" s="1697"/>
      <c r="M2" s="1697"/>
      <c r="N2" s="1698"/>
    </row>
    <row r="3" spans="1:16" ht="15.75">
      <c r="A3" s="1699" t="s">
        <v>78</v>
      </c>
      <c r="B3" s="1700"/>
      <c r="C3" s="1700"/>
      <c r="D3" s="1700"/>
      <c r="E3" s="1700"/>
      <c r="F3" s="1700"/>
      <c r="G3" s="1700"/>
      <c r="H3" s="1700"/>
      <c r="I3" s="1700"/>
      <c r="J3" s="1700"/>
      <c r="K3" s="1700"/>
      <c r="L3" s="1700"/>
      <c r="M3" s="1700"/>
      <c r="N3" s="1701"/>
    </row>
    <row r="4" spans="1:16" ht="15.75">
      <c r="A4" s="1699" t="s">
        <v>378</v>
      </c>
      <c r="B4" s="1700"/>
      <c r="C4" s="1700"/>
      <c r="D4" s="1700"/>
      <c r="E4" s="1700"/>
      <c r="F4" s="1700"/>
      <c r="G4" s="1700"/>
      <c r="H4" s="1700"/>
      <c r="I4" s="1700"/>
      <c r="J4" s="1700"/>
      <c r="K4" s="1700"/>
      <c r="L4" s="1700"/>
      <c r="M4" s="1700"/>
      <c r="N4" s="1701"/>
    </row>
    <row r="5" spans="1:16" ht="15.75">
      <c r="A5" s="1699" t="s">
        <v>404</v>
      </c>
      <c r="B5" s="1700"/>
      <c r="C5" s="1700"/>
      <c r="D5" s="1700"/>
      <c r="E5" s="1700"/>
      <c r="F5" s="1700"/>
      <c r="G5" s="1700"/>
      <c r="H5" s="1700"/>
      <c r="I5" s="1700"/>
      <c r="J5" s="1700"/>
      <c r="K5" s="1700"/>
      <c r="L5" s="1700"/>
      <c r="M5" s="1700"/>
      <c r="N5" s="1701"/>
    </row>
    <row r="6" spans="1:16" ht="15" customHeight="1">
      <c r="A6" s="1702" t="s">
        <v>1270</v>
      </c>
      <c r="B6" s="1703"/>
      <c r="C6" s="1703"/>
      <c r="D6" s="1703"/>
      <c r="E6" s="1703"/>
      <c r="F6" s="1703"/>
      <c r="G6" s="1703"/>
      <c r="H6" s="1703"/>
      <c r="I6" s="1703"/>
      <c r="J6" s="1703"/>
      <c r="K6" s="1703"/>
      <c r="L6" s="1703"/>
      <c r="M6" s="1703"/>
      <c r="N6" s="1704"/>
    </row>
    <row r="7" spans="1:16" s="897" customFormat="1" ht="8.25" customHeight="1">
      <c r="A7" s="895"/>
      <c r="B7" s="896"/>
      <c r="C7" s="896"/>
      <c r="D7" s="896"/>
      <c r="E7" s="896"/>
      <c r="F7" s="896"/>
      <c r="G7" s="896"/>
      <c r="H7" s="896"/>
      <c r="I7" s="896"/>
      <c r="J7" s="896"/>
      <c r="K7" s="896"/>
      <c r="L7" s="896"/>
      <c r="M7" s="896"/>
      <c r="N7" s="896"/>
    </row>
    <row r="8" spans="1:16" s="899" customFormat="1" ht="18" customHeight="1">
      <c r="A8" s="1705" t="s">
        <v>79</v>
      </c>
      <c r="B8" s="1706"/>
      <c r="C8" s="1706"/>
      <c r="D8" s="1712" t="s">
        <v>80</v>
      </c>
      <c r="E8" s="1712"/>
      <c r="F8" s="1712"/>
      <c r="G8" s="1712"/>
      <c r="H8" s="1712"/>
      <c r="I8" s="1712"/>
      <c r="J8" s="1712"/>
      <c r="K8" s="1712"/>
      <c r="L8" s="1712"/>
      <c r="M8" s="1712"/>
      <c r="N8" s="898"/>
    </row>
    <row r="9" spans="1:16" s="899" customFormat="1" ht="29.25" customHeight="1">
      <c r="A9" s="1707"/>
      <c r="B9" s="1708"/>
      <c r="C9" s="1708"/>
      <c r="D9" s="1713" t="s">
        <v>81</v>
      </c>
      <c r="E9" s="900"/>
      <c r="F9" s="1693" t="s">
        <v>82</v>
      </c>
      <c r="G9" s="901"/>
      <c r="H9" s="1693" t="s">
        <v>83</v>
      </c>
      <c r="I9" s="901"/>
      <c r="J9" s="1693" t="s">
        <v>84</v>
      </c>
      <c r="K9" s="901"/>
      <c r="L9" s="1693" t="s">
        <v>85</v>
      </c>
      <c r="M9" s="901"/>
      <c r="N9" s="1692" t="s">
        <v>86</v>
      </c>
    </row>
    <row r="10" spans="1:16" s="899" customFormat="1" ht="18" customHeight="1">
      <c r="A10" s="1709"/>
      <c r="B10" s="1708"/>
      <c r="C10" s="1708"/>
      <c r="D10" s="1693"/>
      <c r="E10" s="900"/>
      <c r="F10" s="1693"/>
      <c r="G10" s="902"/>
      <c r="H10" s="1693"/>
      <c r="I10" s="902"/>
      <c r="J10" s="1693"/>
      <c r="K10" s="901"/>
      <c r="L10" s="1693"/>
      <c r="M10" s="901"/>
      <c r="N10" s="1692"/>
    </row>
    <row r="11" spans="1:16" s="899" customFormat="1" ht="12" customHeight="1">
      <c r="A11" s="1709"/>
      <c r="B11" s="1708"/>
      <c r="C11" s="1708"/>
      <c r="D11" s="1693">
        <v>1</v>
      </c>
      <c r="E11" s="900"/>
      <c r="F11" s="1693">
        <v>2</v>
      </c>
      <c r="G11" s="902"/>
      <c r="H11" s="1693" t="s">
        <v>87</v>
      </c>
      <c r="I11" s="902"/>
      <c r="J11" s="1693">
        <v>4</v>
      </c>
      <c r="K11" s="901"/>
      <c r="L11" s="1693">
        <v>5</v>
      </c>
      <c r="M11" s="901"/>
      <c r="N11" s="1692" t="s">
        <v>88</v>
      </c>
    </row>
    <row r="12" spans="1:16" s="899" customFormat="1" ht="12" customHeight="1">
      <c r="A12" s="1710"/>
      <c r="B12" s="1711"/>
      <c r="C12" s="1711"/>
      <c r="D12" s="1694"/>
      <c r="E12" s="903"/>
      <c r="F12" s="1694"/>
      <c r="G12" s="904"/>
      <c r="H12" s="1694"/>
      <c r="I12" s="904"/>
      <c r="J12" s="1694"/>
      <c r="K12" s="905"/>
      <c r="L12" s="1694"/>
      <c r="M12" s="906"/>
      <c r="N12" s="1695"/>
    </row>
    <row r="13" spans="1:16">
      <c r="A13" s="907"/>
      <c r="B13" s="907"/>
      <c r="C13" s="907"/>
      <c r="D13" s="908" t="s">
        <v>11</v>
      </c>
      <c r="E13" s="909"/>
      <c r="F13" s="908" t="s">
        <v>3</v>
      </c>
      <c r="G13" s="909"/>
      <c r="H13" s="908" t="s">
        <v>4</v>
      </c>
      <c r="I13" s="910"/>
      <c r="J13" s="908" t="s">
        <v>2</v>
      </c>
      <c r="K13" s="910"/>
      <c r="L13" s="908" t="s">
        <v>5</v>
      </c>
      <c r="M13" s="910"/>
      <c r="N13" s="908" t="s">
        <v>6</v>
      </c>
    </row>
    <row r="14" spans="1:16">
      <c r="A14" s="907"/>
      <c r="B14" s="907"/>
      <c r="C14" s="907"/>
      <c r="D14" s="911"/>
      <c r="E14" s="911"/>
      <c r="F14" s="911"/>
      <c r="G14" s="911"/>
      <c r="H14" s="912"/>
      <c r="I14" s="912"/>
      <c r="J14" s="912"/>
      <c r="K14" s="912"/>
      <c r="L14" s="912"/>
      <c r="M14" s="912"/>
      <c r="N14" s="912"/>
    </row>
    <row r="15" spans="1:16" s="919" customFormat="1" ht="13.5">
      <c r="A15" s="913"/>
      <c r="B15" s="914" t="s">
        <v>89</v>
      </c>
      <c r="C15" s="915"/>
      <c r="D15" s="916">
        <v>1501411359</v>
      </c>
      <c r="E15" s="917"/>
      <c r="F15" s="918">
        <v>63291693.190000057</v>
      </c>
      <c r="G15" s="918"/>
      <c r="H15" s="916">
        <f>D15+F15</f>
        <v>1564703052.1900001</v>
      </c>
      <c r="I15" s="918"/>
      <c r="J15" s="916">
        <v>1519058898.0899999</v>
      </c>
      <c r="K15" s="917"/>
      <c r="L15" s="916">
        <v>1443861952.8999999</v>
      </c>
      <c r="M15" s="917"/>
      <c r="N15" s="916">
        <f>H15-J15</f>
        <v>45644154.100000143</v>
      </c>
    </row>
    <row r="16" spans="1:16" s="919" customFormat="1" ht="13.5">
      <c r="A16" s="913"/>
      <c r="B16" s="914"/>
      <c r="C16" s="915"/>
      <c r="D16" s="916"/>
      <c r="E16" s="917"/>
      <c r="F16" s="918"/>
      <c r="G16" s="918"/>
      <c r="H16" s="918"/>
      <c r="I16" s="918"/>
      <c r="J16" s="918"/>
      <c r="K16" s="917"/>
      <c r="L16" s="917"/>
      <c r="M16" s="917"/>
      <c r="N16" s="917"/>
      <c r="P16" s="920"/>
    </row>
    <row r="17" spans="1:16" s="919" customFormat="1" ht="13.5">
      <c r="A17" s="913"/>
      <c r="B17" s="914" t="s">
        <v>90</v>
      </c>
      <c r="C17" s="915"/>
      <c r="D17" s="916">
        <v>941241851</v>
      </c>
      <c r="E17" s="917"/>
      <c r="F17" s="918">
        <v>-54618449.750000238</v>
      </c>
      <c r="G17" s="918"/>
      <c r="H17" s="916">
        <f>D17+F17</f>
        <v>886623401.24999976</v>
      </c>
      <c r="I17" s="918"/>
      <c r="J17" s="916">
        <v>822394699.92999983</v>
      </c>
      <c r="K17" s="917"/>
      <c r="L17" s="917">
        <v>820595498.53999996</v>
      </c>
      <c r="M17" s="917"/>
      <c r="N17" s="916">
        <f>H17-J17</f>
        <v>64228701.319999933</v>
      </c>
      <c r="P17" s="920"/>
    </row>
    <row r="18" spans="1:16" s="919" customFormat="1" ht="13.5">
      <c r="A18" s="913"/>
      <c r="B18" s="914"/>
      <c r="C18" s="915"/>
      <c r="D18" s="916"/>
      <c r="E18" s="917"/>
      <c r="F18" s="918"/>
      <c r="G18" s="918"/>
      <c r="H18" s="918"/>
      <c r="I18" s="918"/>
      <c r="J18" s="921"/>
      <c r="K18" s="917"/>
      <c r="L18" s="917"/>
      <c r="M18" s="917"/>
      <c r="N18" s="917"/>
    </row>
    <row r="19" spans="1:16" s="919" customFormat="1" ht="27">
      <c r="A19" s="913"/>
      <c r="B19" s="922" t="s">
        <v>91</v>
      </c>
      <c r="C19" s="915"/>
      <c r="D19" s="916"/>
      <c r="E19" s="917"/>
      <c r="F19" s="918"/>
      <c r="G19" s="918"/>
      <c r="H19" s="923">
        <f>D19+F19</f>
        <v>0</v>
      </c>
      <c r="I19" s="923"/>
      <c r="J19" s="923"/>
      <c r="K19" s="924"/>
      <c r="L19" s="924"/>
      <c r="M19" s="924"/>
      <c r="N19" s="923">
        <f>H19-J19</f>
        <v>0</v>
      </c>
    </row>
    <row r="20" spans="1:16" s="919" customFormat="1" ht="13.5">
      <c r="A20" s="913"/>
      <c r="B20" s="922"/>
      <c r="C20" s="915"/>
      <c r="D20" s="916"/>
      <c r="E20" s="917"/>
      <c r="F20" s="918"/>
      <c r="G20" s="918"/>
      <c r="H20" s="916"/>
      <c r="I20" s="918"/>
      <c r="J20" s="918"/>
      <c r="K20" s="917"/>
      <c r="L20" s="917"/>
      <c r="M20" s="917"/>
      <c r="N20" s="917"/>
    </row>
    <row r="21" spans="1:16" s="919" customFormat="1" ht="13.5">
      <c r="A21" s="913"/>
      <c r="B21" s="922"/>
      <c r="C21" s="915"/>
      <c r="D21" s="916"/>
      <c r="E21" s="917"/>
      <c r="F21" s="918"/>
      <c r="G21" s="918"/>
      <c r="H21" s="918"/>
      <c r="I21" s="918"/>
      <c r="J21" s="918"/>
      <c r="K21" s="917"/>
      <c r="L21" s="917"/>
      <c r="M21" s="917"/>
      <c r="N21" s="917"/>
    </row>
    <row r="22" spans="1:16" s="919" customFormat="1" ht="13.5">
      <c r="A22" s="913"/>
      <c r="B22" s="925" t="s">
        <v>384</v>
      </c>
      <c r="C22" s="915"/>
      <c r="D22" s="916">
        <f>SUM(D15:D19)</f>
        <v>2442653210</v>
      </c>
      <c r="E22" s="917"/>
      <c r="F22" s="916">
        <f t="shared" ref="F22:N22" si="0">SUM(F15:F19)</f>
        <v>8673243.4399998188</v>
      </c>
      <c r="G22" s="918">
        <f t="shared" si="0"/>
        <v>0</v>
      </c>
      <c r="H22" s="916">
        <f>D22+F22</f>
        <v>2451326453.4399996</v>
      </c>
      <c r="I22" s="918">
        <f t="shared" si="0"/>
        <v>0</v>
      </c>
      <c r="J22" s="916">
        <f t="shared" si="0"/>
        <v>2341453598.0199995</v>
      </c>
      <c r="K22" s="917">
        <f t="shared" si="0"/>
        <v>0</v>
      </c>
      <c r="L22" s="916">
        <f t="shared" si="0"/>
        <v>2264457451.4399996</v>
      </c>
      <c r="M22" s="917">
        <f t="shared" si="0"/>
        <v>0</v>
      </c>
      <c r="N22" s="916">
        <f t="shared" si="0"/>
        <v>109872855.42000008</v>
      </c>
    </row>
    <row r="23" spans="1:16" s="919" customFormat="1" ht="13.5">
      <c r="A23" s="913"/>
      <c r="B23" s="926"/>
      <c r="C23" s="927"/>
      <c r="D23" s="928"/>
      <c r="E23" s="929"/>
      <c r="F23" s="930"/>
      <c r="G23" s="930"/>
      <c r="H23" s="930"/>
      <c r="I23" s="930"/>
      <c r="J23" s="930"/>
      <c r="K23" s="929"/>
      <c r="L23" s="929"/>
      <c r="M23" s="931"/>
      <c r="N23" s="929"/>
    </row>
    <row r="24" spans="1:16" s="913" customFormat="1" thickBot="1">
      <c r="A24" s="932"/>
      <c r="B24" s="932"/>
      <c r="C24" s="932"/>
      <c r="D24" s="932"/>
      <c r="E24" s="932"/>
      <c r="F24" s="932"/>
      <c r="G24" s="932"/>
      <c r="H24" s="932"/>
      <c r="I24" s="932"/>
      <c r="J24" s="932"/>
      <c r="K24" s="932"/>
      <c r="L24" s="932"/>
      <c r="M24" s="932"/>
      <c r="N24" s="932"/>
    </row>
    <row r="25" spans="1:16" s="913" customFormat="1" thickTop="1">
      <c r="A25" s="933"/>
      <c r="B25" s="933"/>
      <c r="C25" s="933"/>
      <c r="D25" s="933"/>
      <c r="E25" s="933"/>
      <c r="F25" s="933"/>
      <c r="G25" s="933"/>
      <c r="H25" s="933"/>
      <c r="I25" s="933"/>
      <c r="J25" s="933"/>
      <c r="K25" s="933"/>
      <c r="L25" s="933"/>
      <c r="M25" s="933"/>
      <c r="N25" s="933"/>
    </row>
    <row r="26" spans="1:16" s="913" customFormat="1" ht="13.5">
      <c r="A26" s="933"/>
      <c r="B26" s="933"/>
      <c r="C26" s="933"/>
      <c r="D26" s="933"/>
      <c r="E26" s="933"/>
      <c r="F26" s="933"/>
      <c r="G26" s="933"/>
      <c r="H26" s="933"/>
      <c r="I26" s="933"/>
      <c r="J26" s="933"/>
      <c r="K26" s="933"/>
      <c r="L26" s="933"/>
      <c r="M26" s="933"/>
      <c r="N26" s="933"/>
    </row>
    <row r="27" spans="1:16" s="913" customFormat="1" ht="13.5">
      <c r="A27" s="933"/>
      <c r="B27" s="933"/>
      <c r="C27" s="933"/>
      <c r="D27" s="933"/>
      <c r="E27" s="933"/>
      <c r="F27" s="933"/>
      <c r="G27" s="933"/>
      <c r="H27" s="933"/>
      <c r="I27" s="933"/>
      <c r="J27" s="933"/>
      <c r="K27" s="933"/>
      <c r="L27" s="933"/>
      <c r="M27" s="933"/>
      <c r="N27" s="933"/>
    </row>
    <row r="28" spans="1:16" s="913" customFormat="1" ht="13.5">
      <c r="A28" s="933"/>
      <c r="B28" s="933"/>
      <c r="C28" s="933"/>
      <c r="D28" s="933"/>
      <c r="E28" s="933"/>
      <c r="F28" s="933"/>
      <c r="G28" s="933"/>
      <c r="H28" s="933"/>
      <c r="I28" s="933"/>
      <c r="J28" s="933"/>
      <c r="K28" s="933"/>
      <c r="L28" s="933"/>
      <c r="M28" s="933"/>
      <c r="N28" s="933"/>
    </row>
    <row r="29" spans="1:16" s="913" customFormat="1" ht="13.5">
      <c r="A29" s="933"/>
      <c r="B29" s="933"/>
      <c r="C29" s="933"/>
      <c r="D29" s="933"/>
      <c r="E29" s="933"/>
      <c r="F29" s="933"/>
      <c r="G29" s="933"/>
      <c r="H29" s="933"/>
      <c r="I29" s="933"/>
      <c r="J29" s="933"/>
      <c r="K29" s="933"/>
      <c r="L29" s="933"/>
      <c r="M29" s="933"/>
      <c r="N29" s="933"/>
    </row>
    <row r="30" spans="1:16" s="913" customFormat="1" ht="13.5">
      <c r="A30" s="933"/>
      <c r="B30" s="933"/>
      <c r="C30" s="933"/>
      <c r="D30" s="933"/>
      <c r="E30" s="933"/>
      <c r="F30" s="933"/>
      <c r="G30" s="933"/>
      <c r="H30" s="933"/>
      <c r="I30" s="933"/>
      <c r="J30" s="933"/>
      <c r="K30" s="933"/>
      <c r="L30" s="933"/>
      <c r="M30" s="933"/>
      <c r="N30" s="933"/>
    </row>
    <row r="31" spans="1:16" s="913" customFormat="1" ht="13.5">
      <c r="A31" s="933"/>
      <c r="B31" s="933"/>
      <c r="C31" s="933"/>
      <c r="D31" s="933"/>
      <c r="E31" s="933"/>
      <c r="F31" s="933"/>
      <c r="G31" s="933"/>
      <c r="H31" s="933"/>
      <c r="I31" s="933"/>
      <c r="J31" s="933"/>
      <c r="K31" s="933"/>
      <c r="L31" s="933"/>
      <c r="M31" s="933"/>
      <c r="N31" s="933"/>
    </row>
    <row r="32" spans="1:16" s="913" customFormat="1" ht="13.5">
      <c r="A32" s="933"/>
      <c r="B32" s="933"/>
      <c r="C32" s="933"/>
      <c r="D32" s="933"/>
      <c r="E32" s="933"/>
      <c r="F32" s="933"/>
      <c r="G32" s="933"/>
      <c r="H32" s="933"/>
      <c r="I32" s="933"/>
      <c r="J32" s="933"/>
      <c r="K32" s="933"/>
      <c r="L32" s="933"/>
      <c r="M32" s="933"/>
      <c r="N32" s="933"/>
    </row>
    <row r="33" spans="1:14" s="913" customFormat="1" ht="13.5">
      <c r="A33" s="933"/>
      <c r="B33" s="933"/>
      <c r="C33" s="933"/>
      <c r="D33" s="933"/>
      <c r="E33" s="933"/>
      <c r="F33" s="933"/>
      <c r="G33" s="933"/>
      <c r="H33" s="933"/>
      <c r="I33" s="933"/>
      <c r="J33" s="933"/>
      <c r="K33" s="933"/>
      <c r="L33" s="933"/>
      <c r="M33" s="933"/>
      <c r="N33" s="933"/>
    </row>
    <row r="34" spans="1:14" s="913" customFormat="1" ht="13.5">
      <c r="A34" s="933"/>
      <c r="B34" s="933"/>
      <c r="C34" s="933"/>
      <c r="D34" s="933"/>
      <c r="E34" s="933"/>
      <c r="F34" s="933"/>
      <c r="G34" s="933"/>
      <c r="H34" s="933"/>
      <c r="I34" s="933"/>
      <c r="J34" s="933"/>
      <c r="K34" s="933"/>
      <c r="L34" s="933"/>
      <c r="M34" s="933"/>
      <c r="N34" s="933"/>
    </row>
    <row r="35" spans="1:14" s="913" customFormat="1" ht="13.5">
      <c r="A35" s="933"/>
      <c r="B35" s="933"/>
      <c r="C35" s="933"/>
      <c r="D35" s="933"/>
      <c r="E35" s="933"/>
      <c r="F35" s="933"/>
      <c r="G35" s="933"/>
      <c r="H35" s="933"/>
      <c r="I35" s="933"/>
      <c r="J35" s="933"/>
      <c r="K35" s="933"/>
      <c r="L35" s="933"/>
      <c r="M35" s="933"/>
      <c r="N35" s="933"/>
    </row>
    <row r="36" spans="1:14" s="913" customFormat="1" ht="13.5">
      <c r="A36" s="933"/>
      <c r="B36" s="933"/>
      <c r="C36" s="933"/>
      <c r="D36" s="933"/>
      <c r="E36" s="933"/>
      <c r="F36" s="933"/>
      <c r="G36" s="933"/>
      <c r="H36" s="933"/>
      <c r="I36" s="933"/>
      <c r="J36" s="933"/>
      <c r="K36" s="933"/>
      <c r="L36" s="933"/>
      <c r="M36" s="933"/>
      <c r="N36" s="933"/>
    </row>
    <row r="37" spans="1:14" s="913" customFormat="1" ht="13.5">
      <c r="A37" s="933"/>
      <c r="B37" s="933"/>
      <c r="C37" s="933"/>
      <c r="D37" s="933"/>
      <c r="E37" s="933"/>
      <c r="F37" s="933"/>
      <c r="G37" s="933"/>
      <c r="H37" s="933"/>
      <c r="I37" s="933"/>
      <c r="J37" s="933"/>
      <c r="K37" s="933"/>
      <c r="L37" s="933"/>
      <c r="M37" s="933"/>
      <c r="N37" s="933"/>
    </row>
    <row r="38" spans="1:14" s="913" customFormat="1" ht="13.5">
      <c r="A38" s="933"/>
      <c r="B38" s="933"/>
      <c r="C38" s="933"/>
      <c r="D38" s="933"/>
      <c r="E38" s="933"/>
      <c r="F38" s="933"/>
      <c r="G38" s="933"/>
      <c r="H38" s="933"/>
      <c r="I38" s="933"/>
      <c r="J38" s="933"/>
      <c r="K38" s="933"/>
      <c r="L38" s="933"/>
      <c r="M38" s="933"/>
      <c r="N38" s="933"/>
    </row>
    <row r="39" spans="1:14" s="913" customFormat="1" ht="13.5">
      <c r="A39" s="933"/>
      <c r="B39" s="933"/>
      <c r="C39" s="933"/>
      <c r="D39" s="933"/>
      <c r="E39" s="933"/>
      <c r="F39" s="933"/>
      <c r="G39" s="933"/>
      <c r="H39" s="933"/>
      <c r="I39" s="933"/>
      <c r="J39" s="933"/>
      <c r="K39" s="933"/>
      <c r="L39" s="933"/>
      <c r="M39" s="933"/>
      <c r="N39" s="933"/>
    </row>
    <row r="40" spans="1:14" s="913" customFormat="1" ht="13.5">
      <c r="A40" s="933"/>
      <c r="B40" s="933"/>
      <c r="C40" s="933"/>
      <c r="D40" s="933"/>
      <c r="E40" s="933"/>
      <c r="F40" s="933"/>
      <c r="G40" s="933"/>
      <c r="H40" s="933"/>
      <c r="I40" s="933"/>
      <c r="J40" s="933"/>
      <c r="K40" s="933"/>
      <c r="L40" s="933"/>
      <c r="M40" s="933"/>
      <c r="N40" s="933"/>
    </row>
    <row r="41" spans="1:14" s="913" customFormat="1" ht="13.5">
      <c r="A41" s="933"/>
      <c r="B41" s="933"/>
      <c r="C41" s="933"/>
      <c r="D41" s="933"/>
      <c r="E41" s="933"/>
      <c r="F41" s="933"/>
      <c r="G41" s="933"/>
      <c r="H41" s="933"/>
      <c r="I41" s="933"/>
      <c r="J41" s="933"/>
      <c r="K41" s="933"/>
      <c r="L41" s="933"/>
      <c r="M41" s="933"/>
      <c r="N41" s="933"/>
    </row>
    <row r="42" spans="1:14" s="913" customFormat="1" ht="13.5">
      <c r="A42" s="933"/>
      <c r="B42" s="933"/>
      <c r="C42" s="933"/>
      <c r="D42" s="933"/>
      <c r="E42" s="933"/>
      <c r="F42" s="933"/>
      <c r="G42" s="933"/>
      <c r="H42" s="933"/>
      <c r="I42" s="933"/>
      <c r="J42" s="933"/>
      <c r="K42" s="933"/>
      <c r="L42" s="933"/>
      <c r="M42" s="933"/>
      <c r="N42" s="933"/>
    </row>
    <row r="43" spans="1:14" s="913" customFormat="1" ht="13.5">
      <c r="A43" s="933"/>
      <c r="B43" s="933"/>
      <c r="C43" s="933"/>
      <c r="D43" s="933"/>
      <c r="E43" s="933"/>
      <c r="F43" s="933"/>
      <c r="G43" s="933"/>
      <c r="H43" s="933"/>
      <c r="I43" s="933"/>
      <c r="J43" s="933"/>
      <c r="K43" s="933"/>
      <c r="L43" s="933"/>
      <c r="M43" s="933"/>
      <c r="N43" s="933"/>
    </row>
    <row r="44" spans="1:14" s="913" customFormat="1" ht="13.5">
      <c r="A44" s="933"/>
      <c r="B44" s="933"/>
      <c r="C44" s="933"/>
      <c r="D44" s="933"/>
      <c r="E44" s="933"/>
      <c r="F44" s="933"/>
      <c r="G44" s="933"/>
      <c r="H44" s="933"/>
      <c r="I44" s="933"/>
      <c r="J44" s="933"/>
      <c r="K44" s="933"/>
      <c r="L44" s="933"/>
      <c r="M44" s="933"/>
      <c r="N44" s="933"/>
    </row>
    <row r="45" spans="1:14" s="913" customFormat="1" ht="13.5">
      <c r="A45" s="933"/>
      <c r="B45" s="933"/>
      <c r="C45" s="933"/>
      <c r="D45" s="933"/>
      <c r="E45" s="933"/>
      <c r="F45" s="933"/>
      <c r="G45" s="933"/>
      <c r="H45" s="933"/>
      <c r="I45" s="933"/>
      <c r="J45" s="933"/>
      <c r="K45" s="933"/>
      <c r="L45" s="933"/>
      <c r="M45" s="933"/>
      <c r="N45" s="933"/>
    </row>
    <row r="46" spans="1:14" s="913" customFormat="1" ht="13.5">
      <c r="A46" s="933"/>
      <c r="B46" s="933"/>
      <c r="C46" s="933"/>
      <c r="D46" s="933"/>
      <c r="E46" s="933"/>
      <c r="F46" s="933"/>
      <c r="G46" s="933"/>
      <c r="H46" s="933"/>
      <c r="I46" s="933"/>
      <c r="J46" s="933"/>
      <c r="K46" s="933"/>
      <c r="L46" s="933"/>
      <c r="M46" s="933"/>
      <c r="N46" s="933"/>
    </row>
    <row r="47" spans="1:14" s="913" customFormat="1" ht="13.5">
      <c r="A47" s="933"/>
      <c r="B47" s="933"/>
      <c r="C47" s="933"/>
      <c r="D47" s="933"/>
      <c r="E47" s="933"/>
      <c r="F47" s="933"/>
      <c r="G47" s="933"/>
      <c r="H47" s="933"/>
      <c r="I47" s="933"/>
      <c r="J47" s="933"/>
      <c r="K47" s="933"/>
      <c r="L47" s="933"/>
      <c r="M47" s="933"/>
      <c r="N47" s="933"/>
    </row>
    <row r="48" spans="1:14" s="913" customFormat="1" ht="13.5">
      <c r="A48" s="933"/>
      <c r="B48" s="933"/>
      <c r="C48" s="933"/>
      <c r="D48" s="933"/>
      <c r="E48" s="933"/>
      <c r="F48" s="933"/>
      <c r="G48" s="933"/>
      <c r="H48" s="933"/>
      <c r="I48" s="933"/>
      <c r="J48" s="933"/>
      <c r="K48" s="933"/>
      <c r="L48" s="933"/>
      <c r="M48" s="933"/>
      <c r="N48" s="933"/>
    </row>
    <row r="49" spans="1:14" s="913" customFormat="1" ht="13.5">
      <c r="A49" s="933"/>
      <c r="B49" s="933"/>
      <c r="C49" s="933"/>
      <c r="D49" s="933"/>
      <c r="E49" s="933"/>
      <c r="F49" s="933"/>
      <c r="G49" s="933"/>
      <c r="H49" s="934"/>
      <c r="I49" s="933"/>
      <c r="J49" s="933"/>
      <c r="K49" s="933"/>
      <c r="L49" s="933"/>
      <c r="M49" s="933"/>
      <c r="N49" s="934"/>
    </row>
    <row r="50" spans="1:14" s="913" customFormat="1" ht="13.5">
      <c r="A50" s="933"/>
      <c r="B50" s="933"/>
      <c r="C50" s="933"/>
      <c r="D50" s="933"/>
      <c r="E50" s="933"/>
      <c r="F50" s="933"/>
      <c r="G50" s="933"/>
      <c r="H50" s="934"/>
      <c r="I50" s="933"/>
      <c r="J50" s="933"/>
      <c r="K50" s="933"/>
      <c r="L50" s="933"/>
      <c r="M50" s="933"/>
      <c r="N50" s="934"/>
    </row>
    <row r="51" spans="1:14" s="913" customFormat="1" ht="13.5">
      <c r="A51" s="933"/>
      <c r="B51" s="933"/>
      <c r="C51" s="933"/>
      <c r="D51" s="933"/>
      <c r="E51" s="933"/>
      <c r="F51" s="933"/>
      <c r="G51" s="933"/>
      <c r="H51" s="934"/>
      <c r="I51" s="933"/>
      <c r="J51" s="933"/>
      <c r="K51" s="933"/>
      <c r="L51" s="933"/>
      <c r="M51" s="933"/>
      <c r="N51" s="934"/>
    </row>
    <row r="52" spans="1:14" s="913" customFormat="1" ht="13.5">
      <c r="A52" s="933"/>
      <c r="B52" s="933"/>
      <c r="C52" s="933"/>
      <c r="D52" s="933"/>
      <c r="E52" s="933"/>
      <c r="F52" s="933"/>
      <c r="G52" s="933"/>
      <c r="H52" s="933"/>
      <c r="I52" s="933"/>
      <c r="J52" s="933"/>
      <c r="K52" s="933"/>
      <c r="L52" s="933"/>
      <c r="M52" s="933"/>
      <c r="N52" s="933"/>
    </row>
    <row r="53" spans="1:14" s="913" customFormat="1" ht="13.5">
      <c r="A53" s="933"/>
      <c r="B53" s="933"/>
      <c r="C53" s="933"/>
      <c r="D53" s="933"/>
      <c r="E53" s="933"/>
      <c r="F53" s="933"/>
      <c r="G53" s="933"/>
      <c r="H53" s="933"/>
      <c r="I53" s="933"/>
      <c r="J53" s="933"/>
      <c r="K53" s="933"/>
      <c r="L53" s="933"/>
      <c r="M53" s="933"/>
      <c r="N53" s="933"/>
    </row>
    <row r="54" spans="1:14" s="913" customFormat="1" ht="13.5">
      <c r="A54" s="933"/>
      <c r="B54" s="933"/>
      <c r="C54" s="933"/>
      <c r="D54" s="933"/>
      <c r="E54" s="933"/>
      <c r="F54" s="933"/>
      <c r="G54" s="933"/>
      <c r="H54" s="933"/>
      <c r="I54" s="933"/>
      <c r="J54" s="933"/>
      <c r="K54" s="933"/>
      <c r="L54" s="933"/>
      <c r="M54" s="933"/>
      <c r="N54" s="933"/>
    </row>
    <row r="55" spans="1:14" s="913" customFormat="1" ht="13.15" customHeight="1">
      <c r="A55" s="935" t="s">
        <v>24</v>
      </c>
      <c r="B55" s="935"/>
      <c r="C55" s="933"/>
      <c r="D55" s="933"/>
      <c r="E55" s="933"/>
      <c r="F55" s="1688" t="s">
        <v>187</v>
      </c>
      <c r="G55" s="1688"/>
      <c r="H55" s="1688"/>
      <c r="I55" s="1688"/>
      <c r="J55" s="1688"/>
      <c r="K55" s="1688"/>
      <c r="L55" s="1688"/>
      <c r="M55" s="1688"/>
      <c r="N55" s="933"/>
    </row>
    <row r="56" spans="1:14" s="937" customFormat="1" ht="13.5">
      <c r="A56" s="933"/>
      <c r="B56" s="936" t="s">
        <v>1442</v>
      </c>
      <c r="C56" s="935"/>
      <c r="D56" s="935"/>
      <c r="E56" s="933"/>
      <c r="F56" s="1688" t="s">
        <v>1443</v>
      </c>
      <c r="G56" s="1688"/>
      <c r="H56" s="1688"/>
      <c r="I56" s="1688"/>
      <c r="J56" s="1688"/>
      <c r="K56" s="1688"/>
      <c r="L56" s="1688"/>
      <c r="M56" s="1688"/>
      <c r="N56" s="933"/>
    </row>
    <row r="57" spans="1:14" s="940" customFormat="1" ht="13.5">
      <c r="A57" s="933"/>
      <c r="B57" s="938" t="s">
        <v>1444</v>
      </c>
      <c r="C57" s="939"/>
      <c r="D57" s="939"/>
      <c r="E57" s="933"/>
      <c r="F57" s="1689" t="s">
        <v>1445</v>
      </c>
      <c r="G57" s="1689"/>
      <c r="H57" s="1689"/>
      <c r="I57" s="1689"/>
      <c r="J57" s="1689"/>
      <c r="K57" s="1689"/>
      <c r="L57" s="1689"/>
      <c r="M57" s="1689"/>
      <c r="N57" s="933"/>
    </row>
    <row r="58" spans="1:14" s="940" customFormat="1" ht="13.5">
      <c r="A58" s="933"/>
      <c r="B58" s="1690"/>
      <c r="C58" s="1690"/>
      <c r="D58" s="1690"/>
      <c r="E58" s="933"/>
      <c r="F58" s="933"/>
      <c r="G58" s="933"/>
      <c r="H58" s="933"/>
      <c r="I58" s="933"/>
      <c r="J58" s="933"/>
      <c r="K58" s="933"/>
      <c r="L58" s="933"/>
      <c r="M58" s="933"/>
      <c r="N58" s="933"/>
    </row>
    <row r="59" spans="1:14" s="940" customFormat="1" ht="13.5">
      <c r="A59" s="933"/>
      <c r="B59" s="933"/>
      <c r="C59" s="933"/>
      <c r="D59" s="933"/>
      <c r="E59" s="933"/>
      <c r="F59" s="933"/>
      <c r="G59" s="933"/>
      <c r="H59" s="933"/>
      <c r="I59" s="933"/>
      <c r="J59" s="933"/>
      <c r="K59" s="933"/>
      <c r="L59" s="933"/>
      <c r="M59" s="933"/>
      <c r="N59" s="933"/>
    </row>
    <row r="60" spans="1:14" s="940" customFormat="1" ht="13.5">
      <c r="A60" s="933"/>
      <c r="B60" s="933"/>
      <c r="C60" s="933"/>
      <c r="D60" s="933"/>
      <c r="E60" s="933"/>
      <c r="F60" s="933"/>
      <c r="G60" s="933"/>
      <c r="H60" s="933"/>
      <c r="I60" s="933"/>
      <c r="J60" s="933"/>
      <c r="K60" s="933"/>
      <c r="L60" s="933"/>
      <c r="M60" s="933"/>
      <c r="N60" s="933"/>
    </row>
    <row r="61" spans="1:14" s="937" customFormat="1" ht="13.5">
      <c r="A61" s="933"/>
      <c r="B61" s="933"/>
      <c r="C61" s="933"/>
      <c r="D61" s="933"/>
      <c r="E61" s="933"/>
      <c r="F61" s="933"/>
      <c r="G61" s="933"/>
      <c r="H61" s="933"/>
      <c r="I61" s="933"/>
      <c r="J61" s="933"/>
      <c r="K61" s="933"/>
      <c r="L61" s="933"/>
      <c r="M61" s="933"/>
      <c r="N61" s="933"/>
    </row>
    <row r="62" spans="1:14" s="940" customFormat="1" ht="13.5">
      <c r="A62" s="933"/>
      <c r="B62" s="933"/>
      <c r="C62" s="933"/>
      <c r="D62" s="933"/>
      <c r="E62" s="933"/>
      <c r="F62" s="933"/>
      <c r="G62" s="933"/>
      <c r="H62" s="933"/>
      <c r="I62" s="933"/>
      <c r="J62" s="933"/>
      <c r="K62" s="933"/>
      <c r="L62" s="933"/>
      <c r="M62" s="933"/>
      <c r="N62" s="933"/>
    </row>
    <row r="63" spans="1:14" s="919" customFormat="1" ht="13.5">
      <c r="A63" s="1691"/>
      <c r="B63" s="1691"/>
      <c r="C63" s="1691"/>
      <c r="D63" s="1691"/>
      <c r="E63" s="1691"/>
      <c r="F63" s="1691"/>
      <c r="G63" s="1691"/>
      <c r="H63" s="1691"/>
      <c r="I63" s="1691"/>
      <c r="J63" s="1691"/>
      <c r="K63" s="1691"/>
      <c r="L63" s="1691"/>
      <c r="M63" s="1691"/>
      <c r="N63" s="1691"/>
    </row>
    <row r="64" spans="1:14" s="919" customFormat="1" ht="13.5">
      <c r="A64" s="941"/>
      <c r="B64" s="942"/>
      <c r="C64" s="942"/>
      <c r="D64" s="942"/>
      <c r="E64" s="942"/>
      <c r="F64" s="942"/>
      <c r="G64" s="942"/>
      <c r="H64" s="942"/>
      <c r="I64" s="942"/>
      <c r="J64" s="942"/>
      <c r="K64" s="942"/>
      <c r="L64" s="942"/>
      <c r="M64" s="942"/>
      <c r="N64" s="942"/>
    </row>
    <row r="65" spans="1:14" s="919" customFormat="1" ht="13.5">
      <c r="A65" s="941"/>
      <c r="B65" s="942"/>
      <c r="C65" s="942"/>
      <c r="D65" s="942"/>
      <c r="E65" s="942"/>
      <c r="F65" s="942"/>
      <c r="G65" s="942"/>
      <c r="H65" s="942"/>
      <c r="I65" s="942"/>
      <c r="J65" s="942"/>
      <c r="K65" s="942"/>
      <c r="L65" s="942"/>
      <c r="M65" s="942"/>
      <c r="N65" s="942"/>
    </row>
    <row r="66" spans="1:14" s="919" customFormat="1" ht="13.5">
      <c r="A66" s="941"/>
      <c r="B66" s="942"/>
      <c r="C66" s="942"/>
      <c r="D66" s="942"/>
      <c r="E66" s="942"/>
      <c r="F66" s="942"/>
      <c r="G66" s="942"/>
      <c r="H66" s="942"/>
      <c r="I66" s="942"/>
      <c r="J66" s="942"/>
      <c r="K66" s="942"/>
      <c r="L66" s="942"/>
      <c r="M66" s="942"/>
      <c r="N66" s="942"/>
    </row>
    <row r="67" spans="1:14" s="919" customFormat="1" ht="13.5">
      <c r="A67" s="941"/>
      <c r="B67" s="943"/>
      <c r="C67" s="943"/>
      <c r="D67" s="943"/>
      <c r="E67" s="943"/>
      <c r="F67" s="943"/>
      <c r="G67" s="943"/>
      <c r="H67" s="943"/>
      <c r="I67" s="943"/>
      <c r="J67" s="943"/>
      <c r="K67" s="943"/>
      <c r="L67" s="943"/>
      <c r="M67" s="943"/>
      <c r="N67" s="943"/>
    </row>
    <row r="68" spans="1:14">
      <c r="A68" s="944"/>
      <c r="B68" s="944"/>
      <c r="C68" s="944"/>
      <c r="D68" s="944"/>
      <c r="E68" s="944"/>
      <c r="F68" s="944"/>
      <c r="G68" s="944"/>
      <c r="H68" s="944"/>
      <c r="I68" s="944"/>
      <c r="J68" s="944"/>
      <c r="K68" s="944"/>
      <c r="L68" s="944"/>
      <c r="M68" s="944"/>
      <c r="N68" s="944"/>
    </row>
    <row r="69" spans="1:14" ht="16.5">
      <c r="A69" s="944"/>
      <c r="B69" s="944"/>
      <c r="C69" s="944"/>
      <c r="D69" s="944"/>
      <c r="E69" s="944"/>
      <c r="F69" s="944"/>
      <c r="G69" s="944"/>
      <c r="H69" s="944"/>
      <c r="I69" s="944"/>
      <c r="J69" s="945"/>
      <c r="K69" s="945"/>
      <c r="L69" s="945"/>
      <c r="M69" s="945"/>
      <c r="N69" s="944"/>
    </row>
    <row r="70" spans="1:14">
      <c r="A70" s="944"/>
      <c r="B70" s="944"/>
      <c r="C70" s="944"/>
      <c r="D70" s="944"/>
      <c r="E70" s="944"/>
      <c r="F70" s="944"/>
      <c r="G70" s="944"/>
      <c r="H70" s="944"/>
      <c r="I70" s="944"/>
      <c r="J70" s="944"/>
      <c r="K70" s="944"/>
      <c r="L70" s="944"/>
      <c r="M70" s="944"/>
      <c r="N70" s="944"/>
    </row>
    <row r="71" spans="1:14">
      <c r="A71" s="944"/>
      <c r="B71" s="944"/>
      <c r="C71" s="944"/>
      <c r="D71" s="944"/>
      <c r="E71" s="944"/>
      <c r="F71" s="944"/>
      <c r="G71" s="944"/>
      <c r="H71" s="944"/>
      <c r="I71" s="944"/>
      <c r="J71" s="944"/>
      <c r="K71" s="944"/>
      <c r="L71" s="944"/>
      <c r="M71" s="944"/>
      <c r="N71" s="944"/>
    </row>
    <row r="72" spans="1:14">
      <c r="A72" s="944"/>
      <c r="B72" s="944"/>
      <c r="C72" s="944"/>
      <c r="D72" s="944"/>
      <c r="E72" s="944"/>
      <c r="F72" s="944"/>
      <c r="G72" s="944"/>
      <c r="H72" s="944"/>
      <c r="I72" s="944"/>
      <c r="J72" s="944"/>
      <c r="K72" s="944"/>
      <c r="L72" s="944"/>
      <c r="M72" s="944"/>
      <c r="N72" s="944"/>
    </row>
    <row r="73" spans="1:14">
      <c r="A73" s="944"/>
      <c r="B73" s="944"/>
      <c r="C73" s="944"/>
      <c r="D73" s="944"/>
      <c r="E73" s="944"/>
      <c r="F73" s="944"/>
      <c r="G73" s="944"/>
      <c r="H73" s="944"/>
      <c r="I73" s="944"/>
      <c r="J73" s="944"/>
      <c r="K73" s="944"/>
      <c r="L73" s="944"/>
      <c r="M73" s="944"/>
      <c r="N73" s="944"/>
    </row>
    <row r="74" spans="1:14">
      <c r="A74" s="944"/>
      <c r="B74" s="944"/>
      <c r="C74" s="944"/>
      <c r="D74" s="944"/>
      <c r="E74" s="944"/>
      <c r="F74" s="944"/>
      <c r="G74" s="944"/>
      <c r="H74" s="944"/>
      <c r="I74" s="944"/>
      <c r="J74" s="944"/>
      <c r="K74" s="944"/>
      <c r="L74" s="944"/>
      <c r="M74" s="944"/>
      <c r="N74" s="944"/>
    </row>
    <row r="75" spans="1:14" ht="16.5">
      <c r="A75" s="944"/>
      <c r="B75" s="944"/>
      <c r="C75" s="944"/>
      <c r="D75" s="944"/>
      <c r="E75" s="944"/>
      <c r="F75" s="944"/>
      <c r="G75" s="944"/>
      <c r="H75" s="944"/>
      <c r="I75" s="944"/>
      <c r="J75" s="944"/>
      <c r="K75" s="944"/>
      <c r="L75" s="944"/>
      <c r="M75" s="944"/>
      <c r="N75" s="945"/>
    </row>
    <row r="77" spans="1:14" ht="16.5">
      <c r="N77" s="946"/>
    </row>
  </sheetData>
  <mergeCells count="24">
    <mergeCell ref="A8:C12"/>
    <mergeCell ref="D8:M8"/>
    <mergeCell ref="D9:D10"/>
    <mergeCell ref="F9:F10"/>
    <mergeCell ref="H9:H10"/>
    <mergeCell ref="J9:J10"/>
    <mergeCell ref="L9:L10"/>
    <mergeCell ref="A2:N2"/>
    <mergeCell ref="A3:N3"/>
    <mergeCell ref="A4:N4"/>
    <mergeCell ref="A5:N5"/>
    <mergeCell ref="A6:N6"/>
    <mergeCell ref="N9:N10"/>
    <mergeCell ref="D11:D12"/>
    <mergeCell ref="F11:F12"/>
    <mergeCell ref="H11:H12"/>
    <mergeCell ref="J11:J12"/>
    <mergeCell ref="L11:L12"/>
    <mergeCell ref="N11:N12"/>
    <mergeCell ref="F55:M55"/>
    <mergeCell ref="F56:M56"/>
    <mergeCell ref="F57:M57"/>
    <mergeCell ref="B58:D58"/>
    <mergeCell ref="A63:N63"/>
  </mergeCells>
  <printOptions horizontalCentered="1"/>
  <pageMargins left="0.23622047244094491" right="0.23622047244094491" top="1.3385826771653544" bottom="0.74803149606299213" header="0.31496062992125984" footer="0.31496062992125984"/>
  <pageSetup scale="56" fitToHeight="0" orientation="landscape" r:id="rId1"/>
  <headerFooter scaleWithDoc="0" alignWithMargins="0">
    <oddHeader>&amp;C&amp;G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134"/>
  <sheetViews>
    <sheetView showGridLines="0" view="pageBreakPreview" zoomScale="60" zoomScaleNormal="100" workbookViewId="0">
      <selection activeCell="N61" sqref="N61"/>
    </sheetView>
  </sheetViews>
  <sheetFormatPr baseColWidth="10" defaultColWidth="11.42578125" defaultRowHeight="14.25"/>
  <cols>
    <col min="1" max="1" width="2.140625" style="981" customWidth="1"/>
    <col min="2" max="2" width="63.28515625" style="981" customWidth="1"/>
    <col min="3" max="3" width="1.7109375" style="981" customWidth="1"/>
    <col min="4" max="4" width="27.42578125" style="981" customWidth="1"/>
    <col min="5" max="5" width="1.7109375" style="981" customWidth="1"/>
    <col min="6" max="6" width="26.140625" style="981" customWidth="1"/>
    <col min="7" max="7" width="1.7109375" style="981" customWidth="1"/>
    <col min="8" max="8" width="26.42578125" style="981" customWidth="1"/>
    <col min="9" max="9" width="1.7109375" style="981" customWidth="1"/>
    <col min="10" max="10" width="26.140625" style="981" customWidth="1"/>
    <col min="11" max="11" width="1.7109375" style="981" customWidth="1"/>
    <col min="12" max="12" width="26.28515625" style="981" customWidth="1"/>
    <col min="13" max="13" width="1.7109375" style="981" customWidth="1"/>
    <col min="14" max="14" width="26.85546875" style="981" customWidth="1"/>
    <col min="15" max="15" width="3.85546875" style="981" customWidth="1"/>
    <col min="16" max="16" width="11.42578125" style="981"/>
    <col min="17" max="17" width="11.85546875" style="981" bestFit="1" customWidth="1"/>
    <col min="18" max="18" width="11.42578125" style="981"/>
    <col min="19" max="19" width="11.5703125" style="981" bestFit="1" customWidth="1"/>
    <col min="20" max="20" width="11.42578125" style="981"/>
    <col min="21" max="21" width="11.5703125" style="981" bestFit="1" customWidth="1"/>
    <col min="22" max="16384" width="11.42578125" style="981"/>
  </cols>
  <sheetData>
    <row r="1" spans="1:21">
      <c r="A1" s="893"/>
      <c r="B1" s="893"/>
      <c r="C1" s="893"/>
      <c r="D1" s="893"/>
      <c r="E1" s="893"/>
      <c r="F1" s="893"/>
      <c r="G1" s="893"/>
      <c r="H1" s="893"/>
      <c r="I1" s="893"/>
      <c r="J1" s="893"/>
      <c r="K1" s="893"/>
      <c r="L1" s="893"/>
      <c r="M1" s="893"/>
      <c r="N1" s="893"/>
    </row>
    <row r="2" spans="1:21" ht="15" customHeight="1">
      <c r="A2" s="1696" t="s">
        <v>369</v>
      </c>
      <c r="B2" s="1697"/>
      <c r="C2" s="1697"/>
      <c r="D2" s="1697"/>
      <c r="E2" s="1697"/>
      <c r="F2" s="1697"/>
      <c r="G2" s="1697"/>
      <c r="H2" s="1697"/>
      <c r="I2" s="1697"/>
      <c r="J2" s="1697"/>
      <c r="K2" s="1697"/>
      <c r="L2" s="1697"/>
      <c r="M2" s="1697"/>
      <c r="N2" s="1698"/>
    </row>
    <row r="3" spans="1:21" ht="15" customHeight="1">
      <c r="A3" s="1714" t="s">
        <v>78</v>
      </c>
      <c r="B3" s="1715"/>
      <c r="C3" s="1715"/>
      <c r="D3" s="1715"/>
      <c r="E3" s="1715"/>
      <c r="F3" s="1715"/>
      <c r="G3" s="1715"/>
      <c r="H3" s="1715"/>
      <c r="I3" s="1715"/>
      <c r="J3" s="1715"/>
      <c r="K3" s="1715"/>
      <c r="L3" s="1715"/>
      <c r="M3" s="1715"/>
      <c r="N3" s="1716"/>
    </row>
    <row r="4" spans="1:21" ht="15" customHeight="1">
      <c r="A4" s="1714" t="s">
        <v>379</v>
      </c>
      <c r="B4" s="1715"/>
      <c r="C4" s="1715"/>
      <c r="D4" s="1715"/>
      <c r="E4" s="1715"/>
      <c r="F4" s="1715"/>
      <c r="G4" s="1715"/>
      <c r="H4" s="1715"/>
      <c r="I4" s="1715"/>
      <c r="J4" s="1715"/>
      <c r="K4" s="1715"/>
      <c r="L4" s="1715"/>
      <c r="M4" s="1715"/>
      <c r="N4" s="1716"/>
    </row>
    <row r="5" spans="1:21" ht="15" customHeight="1">
      <c r="A5" s="1699" t="s">
        <v>404</v>
      </c>
      <c r="B5" s="1700"/>
      <c r="C5" s="1700"/>
      <c r="D5" s="1700"/>
      <c r="E5" s="1700"/>
      <c r="F5" s="1700"/>
      <c r="G5" s="1700"/>
      <c r="H5" s="1700"/>
      <c r="I5" s="1700"/>
      <c r="J5" s="1700"/>
      <c r="K5" s="1700"/>
      <c r="L5" s="1700"/>
      <c r="M5" s="1700"/>
      <c r="N5" s="1701"/>
    </row>
    <row r="6" spans="1:21" ht="19.899999999999999" customHeight="1">
      <c r="A6" s="1717" t="s">
        <v>1270</v>
      </c>
      <c r="B6" s="1718"/>
      <c r="C6" s="1718"/>
      <c r="D6" s="1718"/>
      <c r="E6" s="1718"/>
      <c r="F6" s="1718"/>
      <c r="G6" s="1718"/>
      <c r="H6" s="1718"/>
      <c r="I6" s="1718"/>
      <c r="J6" s="1718"/>
      <c r="K6" s="1718"/>
      <c r="L6" s="1718"/>
      <c r="M6" s="1718"/>
      <c r="N6" s="1719"/>
    </row>
    <row r="7" spans="1:21" s="984" customFormat="1" ht="8.25" customHeight="1">
      <c r="A7" s="982"/>
      <c r="B7" s="983"/>
      <c r="C7" s="983"/>
      <c r="D7" s="983"/>
      <c r="E7" s="983"/>
      <c r="F7" s="983"/>
      <c r="G7" s="983"/>
      <c r="H7" s="983"/>
      <c r="I7" s="983"/>
      <c r="J7" s="983"/>
      <c r="K7" s="983"/>
      <c r="L7" s="983"/>
      <c r="M7" s="983"/>
      <c r="N7" s="983"/>
    </row>
    <row r="8" spans="1:21" s="985" customFormat="1" ht="15" customHeight="1">
      <c r="A8" s="1705" t="s">
        <v>79</v>
      </c>
      <c r="B8" s="1706"/>
      <c r="C8" s="1706"/>
      <c r="D8" s="1712" t="s">
        <v>80</v>
      </c>
      <c r="E8" s="1712"/>
      <c r="F8" s="1712"/>
      <c r="G8" s="1712"/>
      <c r="H8" s="1712"/>
      <c r="I8" s="1712"/>
      <c r="J8" s="1712"/>
      <c r="K8" s="1712"/>
      <c r="L8" s="1712"/>
      <c r="M8" s="1712"/>
      <c r="N8" s="1723"/>
    </row>
    <row r="9" spans="1:21" s="985" customFormat="1" ht="15" customHeight="1">
      <c r="A9" s="1707"/>
      <c r="B9" s="1708"/>
      <c r="C9" s="1708"/>
      <c r="D9" s="1693" t="s">
        <v>81</v>
      </c>
      <c r="E9" s="902"/>
      <c r="F9" s="1693" t="s">
        <v>82</v>
      </c>
      <c r="G9" s="901"/>
      <c r="H9" s="1693" t="s">
        <v>83</v>
      </c>
      <c r="I9" s="901"/>
      <c r="J9" s="1693" t="s">
        <v>84</v>
      </c>
      <c r="K9" s="901"/>
      <c r="L9" s="1693" t="s">
        <v>85</v>
      </c>
      <c r="M9" s="901"/>
      <c r="N9" s="1692" t="s">
        <v>86</v>
      </c>
    </row>
    <row r="10" spans="1:21" s="985" customFormat="1" ht="15" customHeight="1">
      <c r="A10" s="1709"/>
      <c r="B10" s="1708"/>
      <c r="C10" s="1708"/>
      <c r="D10" s="1693"/>
      <c r="E10" s="902"/>
      <c r="F10" s="1693"/>
      <c r="G10" s="902"/>
      <c r="H10" s="1693"/>
      <c r="I10" s="902"/>
      <c r="J10" s="1693"/>
      <c r="K10" s="901"/>
      <c r="L10" s="1693"/>
      <c r="M10" s="901"/>
      <c r="N10" s="1692"/>
    </row>
    <row r="11" spans="1:21" s="985" customFormat="1" ht="10.15" customHeight="1">
      <c r="A11" s="1709"/>
      <c r="B11" s="1708"/>
      <c r="C11" s="1708"/>
      <c r="D11" s="1693">
        <v>1</v>
      </c>
      <c r="E11" s="902"/>
      <c r="F11" s="1693">
        <v>2</v>
      </c>
      <c r="G11" s="902"/>
      <c r="H11" s="1693" t="s">
        <v>92</v>
      </c>
      <c r="I11" s="902"/>
      <c r="J11" s="1693">
        <v>4</v>
      </c>
      <c r="K11" s="901"/>
      <c r="L11" s="1693">
        <v>5</v>
      </c>
      <c r="M11" s="901"/>
      <c r="N11" s="1692" t="s">
        <v>93</v>
      </c>
    </row>
    <row r="12" spans="1:21" s="985" customFormat="1" ht="10.15" customHeight="1">
      <c r="A12" s="1710"/>
      <c r="B12" s="1711"/>
      <c r="C12" s="1711"/>
      <c r="D12" s="1694"/>
      <c r="E12" s="904"/>
      <c r="F12" s="1694"/>
      <c r="G12" s="904"/>
      <c r="H12" s="1694"/>
      <c r="I12" s="904"/>
      <c r="J12" s="1694"/>
      <c r="K12" s="986"/>
      <c r="L12" s="1694"/>
      <c r="M12" s="906"/>
      <c r="N12" s="1695"/>
    </row>
    <row r="13" spans="1:21" ht="4.9000000000000004" customHeight="1">
      <c r="A13" s="987"/>
      <c r="B13" s="987"/>
      <c r="C13" s="987"/>
      <c r="D13" s="988"/>
      <c r="E13" s="988"/>
      <c r="F13" s="988"/>
      <c r="G13" s="988"/>
      <c r="H13" s="989"/>
      <c r="I13" s="989"/>
      <c r="J13" s="989"/>
      <c r="K13" s="989"/>
      <c r="L13" s="989"/>
      <c r="M13" s="989"/>
      <c r="N13" s="989"/>
    </row>
    <row r="14" spans="1:21">
      <c r="A14" s="987"/>
      <c r="B14" s="987"/>
      <c r="C14" s="987"/>
      <c r="D14" s="908" t="s">
        <v>11</v>
      </c>
      <c r="E14" s="909"/>
      <c r="F14" s="908" t="s">
        <v>3</v>
      </c>
      <c r="G14" s="909"/>
      <c r="H14" s="908" t="s">
        <v>4</v>
      </c>
      <c r="I14" s="910"/>
      <c r="J14" s="908" t="s">
        <v>2</v>
      </c>
      <c r="K14" s="910"/>
      <c r="L14" s="908" t="s">
        <v>5</v>
      </c>
      <c r="M14" s="910"/>
      <c r="N14" s="908" t="s">
        <v>6</v>
      </c>
    </row>
    <row r="15" spans="1:21" s="997" customFormat="1" ht="13.5">
      <c r="A15" s="990"/>
      <c r="B15" s="991" t="s">
        <v>94</v>
      </c>
      <c r="C15" s="992"/>
      <c r="D15" s="993">
        <f>SUM(D17:D23)</f>
        <v>989504529</v>
      </c>
      <c r="E15" s="994"/>
      <c r="F15" s="993">
        <f>SUM(F17:F23)</f>
        <v>-37790921.180000186</v>
      </c>
      <c r="G15" s="993"/>
      <c r="H15" s="993">
        <f>SUM(H17:H23)</f>
        <v>951713607.81999981</v>
      </c>
      <c r="I15" s="993"/>
      <c r="J15" s="993">
        <f>SUM(J17:J23)</f>
        <v>951713607.81999981</v>
      </c>
      <c r="K15" s="994"/>
      <c r="L15" s="993">
        <f>SUM(L17:L23)</f>
        <v>900252644.39999998</v>
      </c>
      <c r="M15" s="995"/>
      <c r="N15" s="992">
        <f>SUM(N17:N23)</f>
        <v>0</v>
      </c>
      <c r="O15" s="996"/>
      <c r="Q15" s="998"/>
      <c r="R15" s="998"/>
      <c r="S15" s="998"/>
      <c r="T15" s="998"/>
      <c r="U15" s="998"/>
    </row>
    <row r="16" spans="1:21" s="997" customFormat="1" ht="4.9000000000000004" customHeight="1">
      <c r="A16" s="990"/>
      <c r="B16" s="991"/>
      <c r="C16" s="992"/>
      <c r="D16" s="992"/>
      <c r="E16" s="995"/>
      <c r="F16" s="992"/>
      <c r="G16" s="992"/>
      <c r="H16" s="992"/>
      <c r="I16" s="992"/>
      <c r="J16" s="992"/>
      <c r="K16" s="995"/>
      <c r="L16" s="995"/>
      <c r="M16" s="995"/>
      <c r="N16" s="999"/>
      <c r="O16" s="996"/>
    </row>
    <row r="17" spans="1:15" s="1005" customFormat="1" ht="15" customHeight="1">
      <c r="A17" s="1000"/>
      <c r="B17" s="1001" t="s">
        <v>95</v>
      </c>
      <c r="C17" s="993"/>
      <c r="D17" s="1002">
        <v>316377097</v>
      </c>
      <c r="E17" s="1003"/>
      <c r="F17" s="1002">
        <v>6345655.4800000191</v>
      </c>
      <c r="G17" s="1002"/>
      <c r="H17" s="1002">
        <f>D17+F17</f>
        <v>322722752.48000002</v>
      </c>
      <c r="I17" s="1002"/>
      <c r="J17" s="1002">
        <v>322722752.48000002</v>
      </c>
      <c r="K17" s="1003"/>
      <c r="L17" s="1002">
        <v>322722752.48000002</v>
      </c>
      <c r="M17" s="994"/>
      <c r="N17" s="999">
        <f>H17-J17</f>
        <v>0</v>
      </c>
      <c r="O17" s="1004"/>
    </row>
    <row r="18" spans="1:15" s="1005" customFormat="1" ht="15" customHeight="1">
      <c r="A18" s="1000"/>
      <c r="B18" s="1001" t="s">
        <v>96</v>
      </c>
      <c r="C18" s="993"/>
      <c r="D18" s="1002">
        <v>121844271</v>
      </c>
      <c r="E18" s="1003"/>
      <c r="F18" s="1002">
        <v>-15428426.730000019</v>
      </c>
      <c r="G18" s="1002"/>
      <c r="H18" s="1002">
        <f t="shared" ref="H18:H23" si="0">D18+F18</f>
        <v>106415844.26999998</v>
      </c>
      <c r="I18" s="1002"/>
      <c r="J18" s="1002">
        <v>106415844.26999998</v>
      </c>
      <c r="K18" s="1003"/>
      <c r="L18" s="1002">
        <v>55273860.420000002</v>
      </c>
      <c r="M18" s="994"/>
      <c r="N18" s="999">
        <f t="shared" ref="N18:N23" si="1">H18-J18</f>
        <v>0</v>
      </c>
      <c r="O18" s="1004"/>
    </row>
    <row r="19" spans="1:15" s="1005" customFormat="1" ht="15" customHeight="1">
      <c r="A19" s="1000"/>
      <c r="B19" s="1001" t="s">
        <v>97</v>
      </c>
      <c r="C19" s="993"/>
      <c r="D19" s="1002">
        <v>136775617</v>
      </c>
      <c r="E19" s="1003"/>
      <c r="F19" s="1002">
        <v>-5020780.4499999881</v>
      </c>
      <c r="G19" s="1002"/>
      <c r="H19" s="1002">
        <f t="shared" si="0"/>
        <v>131754836.55000001</v>
      </c>
      <c r="I19" s="1002"/>
      <c r="J19" s="1006">
        <v>131754836.55000001</v>
      </c>
      <c r="K19" s="1003"/>
      <c r="L19" s="1002">
        <v>131754836.55000001</v>
      </c>
      <c r="M19" s="994"/>
      <c r="N19" s="999">
        <f t="shared" si="1"/>
        <v>0</v>
      </c>
      <c r="O19" s="1004"/>
    </row>
    <row r="20" spans="1:15" s="1005" customFormat="1" ht="15" customHeight="1">
      <c r="A20" s="1000"/>
      <c r="B20" s="1001" t="s">
        <v>98</v>
      </c>
      <c r="C20" s="993"/>
      <c r="D20" s="1002">
        <v>95704722</v>
      </c>
      <c r="E20" s="1003"/>
      <c r="F20" s="1002">
        <v>-8896410.1000000536</v>
      </c>
      <c r="G20" s="1002"/>
      <c r="H20" s="1002">
        <f t="shared" si="0"/>
        <v>86808311.899999946</v>
      </c>
      <c r="I20" s="1002"/>
      <c r="J20" s="1002">
        <v>86808311.899999946</v>
      </c>
      <c r="K20" s="1003"/>
      <c r="L20" s="1002">
        <v>86808311.899999946</v>
      </c>
      <c r="M20" s="994"/>
      <c r="N20" s="999">
        <f t="shared" si="1"/>
        <v>0</v>
      </c>
      <c r="O20" s="1004"/>
    </row>
    <row r="21" spans="1:15" s="1005" customFormat="1" ht="15" customHeight="1">
      <c r="A21" s="1000"/>
      <c r="B21" s="1001" t="s">
        <v>99</v>
      </c>
      <c r="C21" s="993"/>
      <c r="D21" s="1002">
        <v>278532781</v>
      </c>
      <c r="E21" s="1003"/>
      <c r="F21" s="1002">
        <v>3869186.0299998522</v>
      </c>
      <c r="G21" s="1002"/>
      <c r="H21" s="1002">
        <f t="shared" si="0"/>
        <v>282401967.02999985</v>
      </c>
      <c r="I21" s="1002"/>
      <c r="J21" s="1002">
        <v>282401967.02999985</v>
      </c>
      <c r="K21" s="1003"/>
      <c r="L21" s="1002">
        <v>282082987.45999986</v>
      </c>
      <c r="M21" s="994"/>
      <c r="N21" s="999">
        <f t="shared" si="1"/>
        <v>0</v>
      </c>
      <c r="O21" s="1004"/>
    </row>
    <row r="22" spans="1:15" s="1005" customFormat="1" ht="15" customHeight="1">
      <c r="A22" s="1000"/>
      <c r="B22" s="1001" t="s">
        <v>100</v>
      </c>
      <c r="C22" s="993"/>
      <c r="D22" s="1002">
        <v>19375000</v>
      </c>
      <c r="E22" s="1003"/>
      <c r="F22" s="1002">
        <v>-19375000</v>
      </c>
      <c r="G22" s="1002"/>
      <c r="H22" s="1002">
        <f t="shared" si="0"/>
        <v>0</v>
      </c>
      <c r="I22" s="1002"/>
      <c r="J22" s="1006">
        <v>0</v>
      </c>
      <c r="K22" s="1003"/>
      <c r="L22" s="1003">
        <v>0</v>
      </c>
      <c r="M22" s="994"/>
      <c r="N22" s="999">
        <f t="shared" si="1"/>
        <v>0</v>
      </c>
      <c r="O22" s="1004"/>
    </row>
    <row r="23" spans="1:15" s="1005" customFormat="1" ht="15" customHeight="1">
      <c r="A23" s="1000"/>
      <c r="B23" s="1001" t="s">
        <v>101</v>
      </c>
      <c r="C23" s="993"/>
      <c r="D23" s="1002">
        <v>20895041</v>
      </c>
      <c r="E23" s="1003"/>
      <c r="F23" s="1002">
        <v>714854.58999999985</v>
      </c>
      <c r="G23" s="1002"/>
      <c r="H23" s="1002">
        <f t="shared" si="0"/>
        <v>21609895.59</v>
      </c>
      <c r="I23" s="1002"/>
      <c r="J23" s="1002">
        <v>21609895.59</v>
      </c>
      <c r="K23" s="1003"/>
      <c r="L23" s="1002">
        <v>21609895.59</v>
      </c>
      <c r="M23" s="994"/>
      <c r="N23" s="999">
        <f t="shared" si="1"/>
        <v>0</v>
      </c>
      <c r="O23" s="1004"/>
    </row>
    <row r="24" spans="1:15" s="1005" customFormat="1" ht="4.9000000000000004" customHeight="1">
      <c r="A24" s="1000"/>
      <c r="B24" s="1007"/>
      <c r="C24" s="993"/>
      <c r="D24" s="1002"/>
      <c r="E24" s="1003"/>
      <c r="F24" s="1002"/>
      <c r="G24" s="1002"/>
      <c r="H24" s="1002"/>
      <c r="I24" s="1002"/>
      <c r="J24" s="1006"/>
      <c r="K24" s="1003"/>
      <c r="L24" s="1003"/>
      <c r="M24" s="994"/>
      <c r="N24" s="999"/>
      <c r="O24" s="1004"/>
    </row>
    <row r="25" spans="1:15" s="997" customFormat="1" ht="13.5">
      <c r="A25" s="990"/>
      <c r="B25" s="991" t="s">
        <v>102</v>
      </c>
      <c r="C25" s="992"/>
      <c r="D25" s="1008">
        <f>SUM(D27:D35)</f>
        <v>183826123</v>
      </c>
      <c r="E25" s="1009"/>
      <c r="F25" s="1008">
        <f>SUM(F27:F35)</f>
        <v>-17007167.569999993</v>
      </c>
      <c r="G25" s="1008"/>
      <c r="H25" s="1008">
        <f>SUM(H27:H35)</f>
        <v>166818955.43000001</v>
      </c>
      <c r="I25" s="1008"/>
      <c r="J25" s="1008">
        <f>SUM(J27:J35)</f>
        <v>166818955.43000001</v>
      </c>
      <c r="K25" s="1009"/>
      <c r="L25" s="1008">
        <f>SUM(L27:L35)</f>
        <v>163465989.09999999</v>
      </c>
      <c r="M25" s="995"/>
      <c r="N25" s="992">
        <f>SUM(N27:N33)</f>
        <v>0</v>
      </c>
      <c r="O25" s="996"/>
    </row>
    <row r="26" spans="1:15" s="997" customFormat="1" ht="4.9000000000000004" customHeight="1">
      <c r="A26" s="990"/>
      <c r="B26" s="991"/>
      <c r="C26" s="992"/>
      <c r="D26" s="1010"/>
      <c r="E26" s="1011"/>
      <c r="F26" s="1010"/>
      <c r="G26" s="1010"/>
      <c r="H26" s="1010"/>
      <c r="I26" s="1010"/>
      <c r="J26" s="1012"/>
      <c r="K26" s="1011"/>
      <c r="L26" s="1011"/>
      <c r="M26" s="995"/>
      <c r="N26" s="999"/>
      <c r="O26" s="996"/>
    </row>
    <row r="27" spans="1:15" s="1005" customFormat="1" ht="15" customHeight="1">
      <c r="A27" s="1000"/>
      <c r="B27" s="1001" t="s">
        <v>103</v>
      </c>
      <c r="C27" s="993"/>
      <c r="D27" s="1002">
        <v>10987895</v>
      </c>
      <c r="E27" s="1003"/>
      <c r="F27" s="1002">
        <v>-2054776.3200000003</v>
      </c>
      <c r="G27" s="1002"/>
      <c r="H27" s="1002">
        <f>D27+F27</f>
        <v>8933118.6799999997</v>
      </c>
      <c r="I27" s="1002"/>
      <c r="J27" s="1006">
        <v>8933118.6799999997</v>
      </c>
      <c r="K27" s="1003"/>
      <c r="L27" s="1003">
        <v>8596519.5099999998</v>
      </c>
      <c r="M27" s="994"/>
      <c r="N27" s="999">
        <f t="shared" ref="N27:N87" si="2">H27-J27</f>
        <v>0</v>
      </c>
      <c r="O27" s="1004"/>
    </row>
    <row r="28" spans="1:15" s="1005" customFormat="1" ht="15" customHeight="1">
      <c r="A28" s="1000"/>
      <c r="B28" s="1001" t="s">
        <v>104</v>
      </c>
      <c r="C28" s="993"/>
      <c r="D28" s="1002">
        <v>9550000</v>
      </c>
      <c r="E28" s="1003"/>
      <c r="F28" s="1002">
        <v>-3492935.55</v>
      </c>
      <c r="G28" s="1002"/>
      <c r="H28" s="1002">
        <f t="shared" ref="H28:H35" si="3">D28+F28</f>
        <v>6057064.4500000002</v>
      </c>
      <c r="I28" s="1002"/>
      <c r="J28" s="1006">
        <v>6057064.4500000002</v>
      </c>
      <c r="K28" s="1003"/>
      <c r="L28" s="1003">
        <v>5996344.4500000011</v>
      </c>
      <c r="M28" s="994"/>
      <c r="N28" s="999">
        <f t="shared" si="2"/>
        <v>0</v>
      </c>
      <c r="O28" s="1004"/>
    </row>
    <row r="29" spans="1:15" s="1005" customFormat="1" ht="15" customHeight="1">
      <c r="A29" s="1000"/>
      <c r="B29" s="1001" t="s">
        <v>105</v>
      </c>
      <c r="C29" s="993"/>
      <c r="D29" s="1002">
        <v>2550000</v>
      </c>
      <c r="E29" s="1003"/>
      <c r="F29" s="1002">
        <v>283014.78000000026</v>
      </c>
      <c r="G29" s="1002"/>
      <c r="H29" s="1002">
        <f t="shared" si="3"/>
        <v>2833014.7800000003</v>
      </c>
      <c r="I29" s="1002"/>
      <c r="J29" s="1006">
        <v>2833014.7800000003</v>
      </c>
      <c r="K29" s="1003"/>
      <c r="L29" s="1003">
        <v>2833014.7800000003</v>
      </c>
      <c r="M29" s="994"/>
      <c r="N29" s="999">
        <f t="shared" si="2"/>
        <v>0</v>
      </c>
      <c r="O29" s="1004"/>
    </row>
    <row r="30" spans="1:15" s="1005" customFormat="1" ht="15" customHeight="1">
      <c r="A30" s="1000"/>
      <c r="B30" s="1001" t="s">
        <v>106</v>
      </c>
      <c r="C30" s="993"/>
      <c r="D30" s="1002">
        <v>36795573</v>
      </c>
      <c r="E30" s="1003"/>
      <c r="F30" s="1002">
        <v>-6240568.979999993</v>
      </c>
      <c r="G30" s="1002"/>
      <c r="H30" s="1002">
        <f t="shared" si="3"/>
        <v>30555004.020000007</v>
      </c>
      <c r="I30" s="1002"/>
      <c r="J30" s="1006">
        <v>30555004.020000007</v>
      </c>
      <c r="K30" s="1003"/>
      <c r="L30" s="1003">
        <v>30532198.420000006</v>
      </c>
      <c r="M30" s="994"/>
      <c r="N30" s="999">
        <f t="shared" si="2"/>
        <v>0</v>
      </c>
      <c r="O30" s="1004"/>
    </row>
    <row r="31" spans="1:15" s="1005" customFormat="1" ht="15" customHeight="1">
      <c r="A31" s="1000"/>
      <c r="B31" s="1001" t="s">
        <v>107</v>
      </c>
      <c r="C31" s="993"/>
      <c r="D31" s="1002">
        <v>9000000</v>
      </c>
      <c r="E31" s="1003"/>
      <c r="F31" s="1002">
        <v>-1453272.0200000005</v>
      </c>
      <c r="G31" s="1002"/>
      <c r="H31" s="1002">
        <f t="shared" si="3"/>
        <v>7546727.9799999995</v>
      </c>
      <c r="I31" s="1002"/>
      <c r="J31" s="1006">
        <v>7546727.9799999995</v>
      </c>
      <c r="K31" s="1003"/>
      <c r="L31" s="1003">
        <v>4786770.62</v>
      </c>
      <c r="M31" s="994"/>
      <c r="N31" s="999">
        <f t="shared" si="2"/>
        <v>0</v>
      </c>
      <c r="O31" s="1004"/>
    </row>
    <row r="32" spans="1:15" s="1005" customFormat="1" ht="15" customHeight="1">
      <c r="A32" s="1000"/>
      <c r="B32" s="1001" t="s">
        <v>108</v>
      </c>
      <c r="C32" s="993"/>
      <c r="D32" s="1002">
        <v>85702655</v>
      </c>
      <c r="E32" s="1003"/>
      <c r="F32" s="1002">
        <v>44188.829999998212</v>
      </c>
      <c r="G32" s="1002"/>
      <c r="H32" s="1002">
        <f t="shared" si="3"/>
        <v>85746843.829999998</v>
      </c>
      <c r="I32" s="1002"/>
      <c r="J32" s="1006">
        <v>85746843.829999998</v>
      </c>
      <c r="K32" s="1003"/>
      <c r="L32" s="1003">
        <v>85746843.830000013</v>
      </c>
      <c r="M32" s="994"/>
      <c r="N32" s="999">
        <f t="shared" si="2"/>
        <v>0</v>
      </c>
      <c r="O32" s="1004"/>
    </row>
    <row r="33" spans="1:15" s="1005" customFormat="1" ht="15" customHeight="1">
      <c r="A33" s="1000"/>
      <c r="B33" s="1001" t="s">
        <v>109</v>
      </c>
      <c r="C33" s="993"/>
      <c r="D33" s="1002">
        <v>18580000</v>
      </c>
      <c r="E33" s="1003"/>
      <c r="F33" s="1002">
        <v>-4190378.7000000011</v>
      </c>
      <c r="G33" s="1002"/>
      <c r="H33" s="1002">
        <f t="shared" si="3"/>
        <v>14389621.299999999</v>
      </c>
      <c r="I33" s="1002"/>
      <c r="J33" s="1006">
        <v>14389621.299999999</v>
      </c>
      <c r="K33" s="1003"/>
      <c r="L33" s="1003">
        <v>14216737.1</v>
      </c>
      <c r="M33" s="994"/>
      <c r="N33" s="999">
        <f t="shared" si="2"/>
        <v>0</v>
      </c>
      <c r="O33" s="1004"/>
    </row>
    <row r="34" spans="1:15" s="1005" customFormat="1" ht="15" customHeight="1">
      <c r="A34" s="1000"/>
      <c r="B34" s="1001" t="s">
        <v>110</v>
      </c>
      <c r="C34" s="993"/>
      <c r="D34" s="1002">
        <v>0</v>
      </c>
      <c r="E34" s="1003"/>
      <c r="F34" s="1002">
        <v>0</v>
      </c>
      <c r="G34" s="1002"/>
      <c r="H34" s="1002">
        <f t="shared" si="3"/>
        <v>0</v>
      </c>
      <c r="I34" s="1002"/>
      <c r="J34" s="1006">
        <v>0</v>
      </c>
      <c r="K34" s="1003"/>
      <c r="L34" s="1003">
        <v>0</v>
      </c>
      <c r="M34" s="994"/>
      <c r="N34" s="999">
        <f t="shared" si="2"/>
        <v>0</v>
      </c>
      <c r="O34" s="1004"/>
    </row>
    <row r="35" spans="1:15" s="1005" customFormat="1" ht="15" customHeight="1">
      <c r="A35" s="1000"/>
      <c r="B35" s="1001" t="s">
        <v>111</v>
      </c>
      <c r="C35" s="993"/>
      <c r="D35" s="1002">
        <v>10660000</v>
      </c>
      <c r="E35" s="1003"/>
      <c r="F35" s="1002">
        <v>97560.389999998733</v>
      </c>
      <c r="G35" s="1002"/>
      <c r="H35" s="1002">
        <f t="shared" si="3"/>
        <v>10757560.389999999</v>
      </c>
      <c r="I35" s="1002"/>
      <c r="J35" s="1006">
        <v>10757560.389999999</v>
      </c>
      <c r="K35" s="1003"/>
      <c r="L35" s="1003">
        <v>10757560.389999999</v>
      </c>
      <c r="M35" s="994"/>
      <c r="N35" s="999">
        <f t="shared" si="2"/>
        <v>0</v>
      </c>
      <c r="O35" s="1004"/>
    </row>
    <row r="36" spans="1:15" s="997" customFormat="1" ht="4.9000000000000004" customHeight="1">
      <c r="A36" s="990"/>
      <c r="B36" s="991" t="s">
        <v>112</v>
      </c>
      <c r="C36" s="992"/>
      <c r="D36" s="992"/>
      <c r="E36" s="995"/>
      <c r="F36" s="992"/>
      <c r="G36" s="992"/>
      <c r="H36" s="992"/>
      <c r="I36" s="992"/>
      <c r="J36" s="1013"/>
      <c r="K36" s="995"/>
      <c r="L36" s="995"/>
      <c r="M36" s="995"/>
      <c r="N36" s="999"/>
      <c r="O36" s="996"/>
    </row>
    <row r="37" spans="1:15" s="997" customFormat="1" ht="13.5">
      <c r="A37" s="990"/>
      <c r="B37" s="991" t="s">
        <v>113</v>
      </c>
      <c r="C37" s="992"/>
      <c r="D37" s="1008">
        <f>SUM(D39:D47)</f>
        <v>530368234</v>
      </c>
      <c r="E37" s="1009"/>
      <c r="F37" s="1008">
        <f>SUM(F39:F47)</f>
        <v>62027279.930000007</v>
      </c>
      <c r="G37" s="1008"/>
      <c r="H37" s="1008">
        <f>D37+F37</f>
        <v>592395513.93000007</v>
      </c>
      <c r="I37" s="1008"/>
      <c r="J37" s="1014">
        <f>SUM(J39:J47)</f>
        <v>546741859.36000001</v>
      </c>
      <c r="K37" s="1009"/>
      <c r="L37" s="1009">
        <f>SUM(L39:L47)</f>
        <v>528415212.71000004</v>
      </c>
      <c r="M37" s="1009"/>
      <c r="N37" s="1008">
        <f>SUM(N39:N45)</f>
        <v>45653654.569999985</v>
      </c>
      <c r="O37" s="996"/>
    </row>
    <row r="38" spans="1:15" s="997" customFormat="1" ht="4.9000000000000004" customHeight="1">
      <c r="A38" s="990"/>
      <c r="B38" s="991"/>
      <c r="C38" s="992"/>
      <c r="D38" s="1015"/>
      <c r="E38" s="1016"/>
      <c r="F38" s="1015"/>
      <c r="G38" s="1015"/>
      <c r="H38" s="1015"/>
      <c r="I38" s="1015"/>
      <c r="J38" s="1017"/>
      <c r="K38" s="1016"/>
      <c r="L38" s="1016"/>
      <c r="M38" s="995"/>
      <c r="N38" s="999"/>
      <c r="O38" s="996"/>
    </row>
    <row r="39" spans="1:15" s="1005" customFormat="1" ht="15" customHeight="1">
      <c r="A39" s="1000"/>
      <c r="B39" s="1001" t="s">
        <v>114</v>
      </c>
      <c r="C39" s="993"/>
      <c r="D39" s="1002">
        <v>224827917</v>
      </c>
      <c r="E39" s="1003"/>
      <c r="F39" s="1002">
        <v>2335231.25</v>
      </c>
      <c r="G39" s="1002"/>
      <c r="H39" s="1002">
        <f>D39+F39</f>
        <v>227163148.25</v>
      </c>
      <c r="I39" s="1002"/>
      <c r="J39" s="1006">
        <v>182800540.49000001</v>
      </c>
      <c r="K39" s="1003"/>
      <c r="L39" s="1003">
        <v>173079249.53</v>
      </c>
      <c r="M39" s="994"/>
      <c r="N39" s="999">
        <f t="shared" si="2"/>
        <v>44362607.75999999</v>
      </c>
      <c r="O39" s="1004"/>
    </row>
    <row r="40" spans="1:15" s="1005" customFormat="1" ht="15" customHeight="1">
      <c r="A40" s="1000"/>
      <c r="B40" s="1001" t="s">
        <v>115</v>
      </c>
      <c r="C40" s="993"/>
      <c r="D40" s="1002">
        <v>134585851</v>
      </c>
      <c r="E40" s="1003"/>
      <c r="F40" s="1002">
        <v>10590609.74000001</v>
      </c>
      <c r="G40" s="1002"/>
      <c r="H40" s="1002">
        <f t="shared" ref="H40:H47" si="4">D40+F40</f>
        <v>145176460.74000001</v>
      </c>
      <c r="I40" s="1002"/>
      <c r="J40" s="1006">
        <v>144543711.42000002</v>
      </c>
      <c r="K40" s="1003"/>
      <c r="L40" s="1003">
        <v>144543711.41999999</v>
      </c>
      <c r="M40" s="994"/>
      <c r="N40" s="999">
        <f t="shared" si="2"/>
        <v>632749.31999999285</v>
      </c>
      <c r="O40" s="1004"/>
    </row>
    <row r="41" spans="1:15" s="1005" customFormat="1" ht="15" customHeight="1">
      <c r="A41" s="1000"/>
      <c r="B41" s="1001" t="s">
        <v>116</v>
      </c>
      <c r="C41" s="993"/>
      <c r="D41" s="1002">
        <v>56763932</v>
      </c>
      <c r="E41" s="1003"/>
      <c r="F41" s="1002">
        <v>6408817.1999999955</v>
      </c>
      <c r="G41" s="1002"/>
      <c r="H41" s="1002">
        <f t="shared" si="4"/>
        <v>63172749.199999996</v>
      </c>
      <c r="I41" s="1002"/>
      <c r="J41" s="1006">
        <v>62540683.209999993</v>
      </c>
      <c r="K41" s="1003"/>
      <c r="L41" s="1003">
        <v>62018729.609999999</v>
      </c>
      <c r="M41" s="994"/>
      <c r="N41" s="999">
        <f t="shared" si="2"/>
        <v>632065.99000000209</v>
      </c>
      <c r="O41" s="1004"/>
    </row>
    <row r="42" spans="1:15" s="1005" customFormat="1" ht="15" customHeight="1">
      <c r="A42" s="1000"/>
      <c r="B42" s="1001" t="s">
        <v>117</v>
      </c>
      <c r="C42" s="993"/>
      <c r="D42" s="1002">
        <v>14127248</v>
      </c>
      <c r="E42" s="1003"/>
      <c r="F42" s="1002">
        <v>3378291.6099999994</v>
      </c>
      <c r="G42" s="1002"/>
      <c r="H42" s="1002">
        <f t="shared" si="4"/>
        <v>17505539.609999999</v>
      </c>
      <c r="I42" s="1002"/>
      <c r="J42" s="1006">
        <v>17505539.609999999</v>
      </c>
      <c r="K42" s="1003"/>
      <c r="L42" s="1003">
        <v>17203101.43</v>
      </c>
      <c r="M42" s="994"/>
      <c r="N42" s="999">
        <f t="shared" si="2"/>
        <v>0</v>
      </c>
      <c r="O42" s="1004"/>
    </row>
    <row r="43" spans="1:15" s="1005" customFormat="1" ht="15" customHeight="1">
      <c r="A43" s="1000"/>
      <c r="B43" s="1001" t="s">
        <v>118</v>
      </c>
      <c r="C43" s="993"/>
      <c r="D43" s="1002">
        <v>34106600</v>
      </c>
      <c r="E43" s="1003"/>
      <c r="F43" s="1002">
        <v>-1153024.8100000024</v>
      </c>
      <c r="G43" s="1002"/>
      <c r="H43" s="1002">
        <f t="shared" si="4"/>
        <v>32953575.189999998</v>
      </c>
      <c r="I43" s="1002"/>
      <c r="J43" s="1006">
        <v>32927343.689999998</v>
      </c>
      <c r="K43" s="1003"/>
      <c r="L43" s="1003">
        <v>31677804.299999997</v>
      </c>
      <c r="M43" s="994"/>
      <c r="N43" s="999">
        <f t="shared" si="2"/>
        <v>26231.5</v>
      </c>
      <c r="O43" s="1004"/>
    </row>
    <row r="44" spans="1:15" s="1005" customFormat="1" ht="15" customHeight="1">
      <c r="A44" s="1000"/>
      <c r="B44" s="1001" t="s">
        <v>119</v>
      </c>
      <c r="C44" s="993"/>
      <c r="D44" s="1002">
        <v>600000</v>
      </c>
      <c r="E44" s="1003"/>
      <c r="F44" s="1002">
        <v>283248.43999999994</v>
      </c>
      <c r="G44" s="1002"/>
      <c r="H44" s="1002">
        <f t="shared" si="4"/>
        <v>883248.44</v>
      </c>
      <c r="I44" s="1002"/>
      <c r="J44" s="1006">
        <v>883248.44</v>
      </c>
      <c r="K44" s="1003"/>
      <c r="L44" s="1003">
        <v>883248.44000000006</v>
      </c>
      <c r="M44" s="994"/>
      <c r="N44" s="999">
        <f t="shared" si="2"/>
        <v>0</v>
      </c>
      <c r="O44" s="1004"/>
    </row>
    <row r="45" spans="1:15" s="1005" customFormat="1" ht="15" customHeight="1">
      <c r="A45" s="1000"/>
      <c r="B45" s="1001" t="s">
        <v>120</v>
      </c>
      <c r="C45" s="993"/>
      <c r="D45" s="1002">
        <v>5999998</v>
      </c>
      <c r="E45" s="1003"/>
      <c r="F45" s="1002">
        <v>-733</v>
      </c>
      <c r="G45" s="1002"/>
      <c r="H45" s="1002">
        <f t="shared" si="4"/>
        <v>5999265</v>
      </c>
      <c r="I45" s="1002"/>
      <c r="J45" s="1006">
        <v>5999265</v>
      </c>
      <c r="K45" s="1003"/>
      <c r="L45" s="1003">
        <v>5999265</v>
      </c>
      <c r="M45" s="994"/>
      <c r="N45" s="999">
        <f t="shared" si="2"/>
        <v>0</v>
      </c>
      <c r="O45" s="1004"/>
    </row>
    <row r="46" spans="1:15" s="1005" customFormat="1" ht="15" customHeight="1">
      <c r="A46" s="1000"/>
      <c r="B46" s="1001" t="s">
        <v>121</v>
      </c>
      <c r="C46" s="993"/>
      <c r="D46" s="1002">
        <v>10000000</v>
      </c>
      <c r="E46" s="1003"/>
      <c r="F46" s="1002">
        <v>303379.68999999948</v>
      </c>
      <c r="G46" s="1002"/>
      <c r="H46" s="1002">
        <f>D46+F46</f>
        <v>10303379.689999999</v>
      </c>
      <c r="I46" s="1002"/>
      <c r="J46" s="1006">
        <v>10303379.689999999</v>
      </c>
      <c r="K46" s="1003"/>
      <c r="L46" s="1003">
        <v>10247912.75</v>
      </c>
      <c r="M46" s="994"/>
      <c r="N46" s="999">
        <f t="shared" si="2"/>
        <v>0</v>
      </c>
      <c r="O46" s="1004"/>
    </row>
    <row r="47" spans="1:15" s="1005" customFormat="1" ht="15" customHeight="1">
      <c r="A47" s="1000"/>
      <c r="B47" s="1001" t="s">
        <v>191</v>
      </c>
      <c r="C47" s="993"/>
      <c r="D47" s="1002">
        <v>49356688</v>
      </c>
      <c r="E47" s="1003"/>
      <c r="F47" s="1002">
        <v>39881459.810000002</v>
      </c>
      <c r="G47" s="1002"/>
      <c r="H47" s="1002">
        <f t="shared" si="4"/>
        <v>89238147.810000002</v>
      </c>
      <c r="I47" s="1002"/>
      <c r="J47" s="1006">
        <v>89238147.810000002</v>
      </c>
      <c r="K47" s="1003"/>
      <c r="L47" s="1003">
        <v>82762190.229999989</v>
      </c>
      <c r="M47" s="994"/>
      <c r="N47" s="999">
        <f t="shared" si="2"/>
        <v>0</v>
      </c>
      <c r="O47" s="1004"/>
    </row>
    <row r="48" spans="1:15" s="997" customFormat="1" ht="4.9000000000000004" customHeight="1">
      <c r="A48" s="990"/>
      <c r="B48" s="991"/>
      <c r="C48" s="992"/>
      <c r="D48" s="992"/>
      <c r="E48" s="995"/>
      <c r="F48" s="992"/>
      <c r="G48" s="992"/>
      <c r="H48" s="1018"/>
      <c r="I48" s="992"/>
      <c r="J48" s="1013"/>
      <c r="K48" s="995"/>
      <c r="L48" s="995"/>
      <c r="M48" s="995"/>
      <c r="N48" s="999"/>
      <c r="O48" s="996"/>
    </row>
    <row r="49" spans="1:15" s="997" customFormat="1" ht="13.5">
      <c r="A49" s="990"/>
      <c r="B49" s="991" t="s">
        <v>122</v>
      </c>
      <c r="C49" s="992"/>
      <c r="D49" s="993">
        <f>SUM(D51:D59)</f>
        <v>291297919</v>
      </c>
      <c r="E49" s="994"/>
      <c r="F49" s="993">
        <f>SUM(F51:F59)</f>
        <v>21799492.210000038</v>
      </c>
      <c r="G49" s="993"/>
      <c r="H49" s="993">
        <f>SUM(H51:H59)</f>
        <v>313097411.21000004</v>
      </c>
      <c r="I49" s="993"/>
      <c r="J49" s="993">
        <f>SUM(J51:J59)</f>
        <v>313081600.43000007</v>
      </c>
      <c r="K49" s="994"/>
      <c r="L49" s="993">
        <f>SUM(L51:L59)</f>
        <v>311025231.6400001</v>
      </c>
      <c r="M49" s="994"/>
      <c r="N49" s="993">
        <f>SUM(N51:N59)</f>
        <v>15810.77999997139</v>
      </c>
      <c r="O49" s="996"/>
    </row>
    <row r="50" spans="1:15" s="997" customFormat="1" ht="4.9000000000000004" customHeight="1">
      <c r="A50" s="990"/>
      <c r="B50" s="991"/>
      <c r="C50" s="992"/>
      <c r="D50" s="993"/>
      <c r="E50" s="994"/>
      <c r="F50" s="993"/>
      <c r="G50" s="993"/>
      <c r="H50" s="993"/>
      <c r="I50" s="993"/>
      <c r="J50" s="1019"/>
      <c r="K50" s="994"/>
      <c r="L50" s="994"/>
      <c r="M50" s="994"/>
      <c r="N50" s="999"/>
      <c r="O50" s="996"/>
    </row>
    <row r="51" spans="1:15" s="1005" customFormat="1" ht="15" customHeight="1">
      <c r="A51" s="1000"/>
      <c r="B51" s="1001" t="s">
        <v>123</v>
      </c>
      <c r="C51" s="993"/>
      <c r="D51" s="1002">
        <v>0</v>
      </c>
      <c r="E51" s="1003"/>
      <c r="F51" s="1002">
        <v>0</v>
      </c>
      <c r="G51" s="1002"/>
      <c r="H51" s="1002">
        <f>D51+F51</f>
        <v>0</v>
      </c>
      <c r="I51" s="1002"/>
      <c r="J51" s="1006">
        <v>0</v>
      </c>
      <c r="K51" s="1003"/>
      <c r="L51" s="1003">
        <v>0</v>
      </c>
      <c r="M51" s="994"/>
      <c r="N51" s="999">
        <f t="shared" si="2"/>
        <v>0</v>
      </c>
      <c r="O51" s="1004"/>
    </row>
    <row r="52" spans="1:15" s="1005" customFormat="1" ht="15" customHeight="1">
      <c r="A52" s="1000"/>
      <c r="B52" s="1001" t="s">
        <v>124</v>
      </c>
      <c r="C52" s="993"/>
      <c r="D52" s="1002">
        <v>0</v>
      </c>
      <c r="E52" s="1003"/>
      <c r="F52" s="1002">
        <v>0</v>
      </c>
      <c r="G52" s="1002"/>
      <c r="H52" s="1002">
        <f t="shared" ref="H52:H59" si="5">D52+F52</f>
        <v>0</v>
      </c>
      <c r="I52" s="1002"/>
      <c r="J52" s="1006">
        <v>0</v>
      </c>
      <c r="K52" s="1003"/>
      <c r="L52" s="1003">
        <v>0</v>
      </c>
      <c r="M52" s="994"/>
      <c r="N52" s="999">
        <f t="shared" si="2"/>
        <v>0</v>
      </c>
      <c r="O52" s="1004"/>
    </row>
    <row r="53" spans="1:15" s="1005" customFormat="1" ht="15" customHeight="1">
      <c r="A53" s="1000"/>
      <c r="B53" s="1001" t="s">
        <v>125</v>
      </c>
      <c r="C53" s="993"/>
      <c r="D53" s="1002">
        <v>0</v>
      </c>
      <c r="E53" s="1003"/>
      <c r="F53" s="1002">
        <v>0</v>
      </c>
      <c r="G53" s="1002"/>
      <c r="H53" s="1002">
        <f t="shared" si="5"/>
        <v>0</v>
      </c>
      <c r="I53" s="1002"/>
      <c r="J53" s="1006">
        <v>0</v>
      </c>
      <c r="K53" s="1003"/>
      <c r="L53" s="1003">
        <v>0</v>
      </c>
      <c r="M53" s="994"/>
      <c r="N53" s="999">
        <f t="shared" si="2"/>
        <v>0</v>
      </c>
      <c r="O53" s="1004"/>
    </row>
    <row r="54" spans="1:15" s="1005" customFormat="1" ht="15" customHeight="1">
      <c r="A54" s="1000"/>
      <c r="B54" s="1001" t="s">
        <v>126</v>
      </c>
      <c r="C54" s="993"/>
      <c r="D54" s="1002">
        <v>291297919</v>
      </c>
      <c r="E54" s="1003"/>
      <c r="F54" s="1002">
        <v>21799492.210000038</v>
      </c>
      <c r="G54" s="1002"/>
      <c r="H54" s="1002">
        <f t="shared" si="5"/>
        <v>313097411.21000004</v>
      </c>
      <c r="I54" s="1002"/>
      <c r="J54" s="1006">
        <v>313081600.43000007</v>
      </c>
      <c r="K54" s="1003"/>
      <c r="L54" s="1003">
        <v>311025231.6400001</v>
      </c>
      <c r="M54" s="994"/>
      <c r="N54" s="999">
        <f t="shared" si="2"/>
        <v>15810.77999997139</v>
      </c>
      <c r="O54" s="1004"/>
    </row>
    <row r="55" spans="1:15" s="1005" customFormat="1" ht="15" customHeight="1">
      <c r="A55" s="1000"/>
      <c r="B55" s="1001" t="s">
        <v>127</v>
      </c>
      <c r="C55" s="993"/>
      <c r="D55" s="993">
        <v>0</v>
      </c>
      <c r="E55" s="994"/>
      <c r="F55" s="993">
        <v>0</v>
      </c>
      <c r="G55" s="993"/>
      <c r="H55" s="999">
        <f t="shared" si="5"/>
        <v>0</v>
      </c>
      <c r="I55" s="993"/>
      <c r="J55" s="1019">
        <v>0</v>
      </c>
      <c r="K55" s="994"/>
      <c r="L55" s="994">
        <v>0</v>
      </c>
      <c r="M55" s="994"/>
      <c r="N55" s="999">
        <f t="shared" si="2"/>
        <v>0</v>
      </c>
      <c r="O55" s="1004"/>
    </row>
    <row r="56" spans="1:15" s="1005" customFormat="1" ht="15" customHeight="1">
      <c r="A56" s="1000"/>
      <c r="B56" s="1001" t="s">
        <v>128</v>
      </c>
      <c r="C56" s="993"/>
      <c r="D56" s="993">
        <v>0</v>
      </c>
      <c r="E56" s="994"/>
      <c r="F56" s="993">
        <v>0</v>
      </c>
      <c r="G56" s="993"/>
      <c r="H56" s="999">
        <f t="shared" si="5"/>
        <v>0</v>
      </c>
      <c r="I56" s="993"/>
      <c r="J56" s="1019">
        <v>0</v>
      </c>
      <c r="K56" s="994"/>
      <c r="L56" s="994">
        <v>0</v>
      </c>
      <c r="M56" s="994"/>
      <c r="N56" s="999">
        <f t="shared" si="2"/>
        <v>0</v>
      </c>
      <c r="O56" s="1004"/>
    </row>
    <row r="57" spans="1:15" s="1005" customFormat="1" ht="15" customHeight="1">
      <c r="A57" s="1000"/>
      <c r="B57" s="1001" t="s">
        <v>129</v>
      </c>
      <c r="C57" s="993"/>
      <c r="D57" s="993">
        <v>0</v>
      </c>
      <c r="E57" s="994"/>
      <c r="F57" s="993">
        <v>0</v>
      </c>
      <c r="G57" s="993"/>
      <c r="H57" s="999">
        <f t="shared" si="5"/>
        <v>0</v>
      </c>
      <c r="I57" s="993"/>
      <c r="J57" s="1019">
        <v>0</v>
      </c>
      <c r="K57" s="994"/>
      <c r="L57" s="994">
        <v>0</v>
      </c>
      <c r="M57" s="994"/>
      <c r="N57" s="999">
        <f t="shared" si="2"/>
        <v>0</v>
      </c>
      <c r="O57" s="1004"/>
    </row>
    <row r="58" spans="1:15" s="1005" customFormat="1" ht="15" customHeight="1">
      <c r="A58" s="1000"/>
      <c r="B58" s="1001" t="s">
        <v>130</v>
      </c>
      <c r="C58" s="993"/>
      <c r="D58" s="993">
        <v>0</v>
      </c>
      <c r="E58" s="994"/>
      <c r="F58" s="993">
        <v>0</v>
      </c>
      <c r="G58" s="993"/>
      <c r="H58" s="999">
        <f t="shared" si="5"/>
        <v>0</v>
      </c>
      <c r="I58" s="993"/>
      <c r="J58" s="1019">
        <v>0</v>
      </c>
      <c r="K58" s="994"/>
      <c r="L58" s="994">
        <v>0</v>
      </c>
      <c r="M58" s="994"/>
      <c r="N58" s="999">
        <f t="shared" si="2"/>
        <v>0</v>
      </c>
      <c r="O58" s="1004"/>
    </row>
    <row r="59" spans="1:15" s="1005" customFormat="1" ht="15" customHeight="1">
      <c r="A59" s="1000"/>
      <c r="B59" s="1001" t="s">
        <v>131</v>
      </c>
      <c r="C59" s="993"/>
      <c r="D59" s="993">
        <v>0</v>
      </c>
      <c r="E59" s="994"/>
      <c r="F59" s="993">
        <v>0</v>
      </c>
      <c r="G59" s="993"/>
      <c r="H59" s="999">
        <f t="shared" si="5"/>
        <v>0</v>
      </c>
      <c r="I59" s="993"/>
      <c r="J59" s="1019">
        <v>0</v>
      </c>
      <c r="K59" s="994"/>
      <c r="L59" s="994">
        <v>0</v>
      </c>
      <c r="M59" s="994"/>
      <c r="N59" s="999">
        <f t="shared" si="2"/>
        <v>0</v>
      </c>
      <c r="O59" s="1004"/>
    </row>
    <row r="60" spans="1:15" s="1005" customFormat="1" ht="4.9000000000000004" customHeight="1">
      <c r="A60" s="1000"/>
      <c r="B60" s="1007"/>
      <c r="C60" s="993"/>
      <c r="D60" s="993"/>
      <c r="E60" s="994"/>
      <c r="F60" s="993"/>
      <c r="G60" s="993"/>
      <c r="H60" s="993"/>
      <c r="I60" s="993"/>
      <c r="J60" s="1019"/>
      <c r="K60" s="994"/>
      <c r="L60" s="994"/>
      <c r="M60" s="994"/>
      <c r="N60" s="999"/>
      <c r="O60" s="1004"/>
    </row>
    <row r="61" spans="1:15" s="997" customFormat="1" ht="13.5">
      <c r="A61" s="990"/>
      <c r="B61" s="991" t="s">
        <v>132</v>
      </c>
      <c r="C61" s="992"/>
      <c r="D61" s="992">
        <f>SUM(D63:D71)</f>
        <v>20000000</v>
      </c>
      <c r="E61" s="995"/>
      <c r="F61" s="992">
        <f>SUM(F63:F71)</f>
        <v>-4827392.01</v>
      </c>
      <c r="G61" s="992"/>
      <c r="H61" s="992">
        <f>SUM(H63:H71)</f>
        <v>15172607.99</v>
      </c>
      <c r="I61" s="992"/>
      <c r="J61" s="992">
        <f>SUM(J63:J71)</f>
        <v>15172607.99</v>
      </c>
      <c r="K61" s="995"/>
      <c r="L61" s="992">
        <f>SUM(L63:L71)</f>
        <v>15132007.99</v>
      </c>
      <c r="M61" s="995"/>
      <c r="N61" s="992">
        <f>SUM(N63:N71)</f>
        <v>0</v>
      </c>
      <c r="O61" s="996"/>
    </row>
    <row r="62" spans="1:15" s="997" customFormat="1" ht="4.9000000000000004" customHeight="1">
      <c r="A62" s="990"/>
      <c r="B62" s="991"/>
      <c r="C62" s="992"/>
      <c r="D62" s="992"/>
      <c r="E62" s="995"/>
      <c r="F62" s="992"/>
      <c r="G62" s="992"/>
      <c r="H62" s="992"/>
      <c r="I62" s="992"/>
      <c r="J62" s="1013"/>
      <c r="K62" s="995"/>
      <c r="L62" s="995"/>
      <c r="M62" s="995"/>
      <c r="N62" s="999"/>
      <c r="O62" s="996"/>
    </row>
    <row r="63" spans="1:15" s="1005" customFormat="1" ht="15" customHeight="1">
      <c r="A63" s="1000"/>
      <c r="B63" s="1001" t="s">
        <v>133</v>
      </c>
      <c r="C63" s="993"/>
      <c r="D63" s="1002">
        <v>8519745</v>
      </c>
      <c r="E63" s="1003"/>
      <c r="F63" s="1002">
        <v>-773310.59999999963</v>
      </c>
      <c r="G63" s="1002"/>
      <c r="H63" s="1002">
        <f>D63+F63</f>
        <v>7746434.4000000004</v>
      </c>
      <c r="I63" s="1002"/>
      <c r="J63" s="1006">
        <v>7746434.4000000004</v>
      </c>
      <c r="K63" s="1003"/>
      <c r="L63" s="1003">
        <v>7746434.4000000004</v>
      </c>
      <c r="M63" s="994"/>
      <c r="N63" s="999">
        <f t="shared" si="2"/>
        <v>0</v>
      </c>
      <c r="O63" s="1004"/>
    </row>
    <row r="64" spans="1:15" s="1005" customFormat="1" ht="15" customHeight="1">
      <c r="A64" s="1000"/>
      <c r="B64" s="1001" t="s">
        <v>134</v>
      </c>
      <c r="C64" s="993"/>
      <c r="D64" s="1002">
        <v>4716687</v>
      </c>
      <c r="E64" s="1003"/>
      <c r="F64" s="1002">
        <v>-2472084.59</v>
      </c>
      <c r="G64" s="1002"/>
      <c r="H64" s="1002">
        <f t="shared" ref="H64:H71" si="6">D64+F64</f>
        <v>2244602.41</v>
      </c>
      <c r="I64" s="1002"/>
      <c r="J64" s="1006">
        <v>2244602.41</v>
      </c>
      <c r="K64" s="1003"/>
      <c r="L64" s="1003">
        <v>2244602.41</v>
      </c>
      <c r="M64" s="994"/>
      <c r="N64" s="999">
        <f t="shared" si="2"/>
        <v>0</v>
      </c>
      <c r="O64" s="1004"/>
    </row>
    <row r="65" spans="1:15" s="1005" customFormat="1" ht="15" customHeight="1">
      <c r="A65" s="1000"/>
      <c r="B65" s="1001" t="s">
        <v>135</v>
      </c>
      <c r="C65" s="993"/>
      <c r="D65" s="1002">
        <v>527400</v>
      </c>
      <c r="E65" s="1003"/>
      <c r="F65" s="1002">
        <v>-7296.6500000000233</v>
      </c>
      <c r="G65" s="1002"/>
      <c r="H65" s="1002">
        <f t="shared" si="6"/>
        <v>520103.35</v>
      </c>
      <c r="I65" s="1002"/>
      <c r="J65" s="1006">
        <v>520103.35</v>
      </c>
      <c r="K65" s="1003"/>
      <c r="L65" s="1003">
        <v>520103.35</v>
      </c>
      <c r="M65" s="994"/>
      <c r="N65" s="999">
        <f t="shared" si="2"/>
        <v>0</v>
      </c>
      <c r="O65" s="1004"/>
    </row>
    <row r="66" spans="1:15" s="1005" customFormat="1" ht="15" customHeight="1">
      <c r="A66" s="1000"/>
      <c r="B66" s="1001" t="s">
        <v>136</v>
      </c>
      <c r="C66" s="993"/>
      <c r="D66" s="1002">
        <v>0</v>
      </c>
      <c r="E66" s="1003"/>
      <c r="F66" s="1002">
        <v>0</v>
      </c>
      <c r="G66" s="1002"/>
      <c r="H66" s="1002">
        <f t="shared" si="6"/>
        <v>0</v>
      </c>
      <c r="I66" s="1002"/>
      <c r="J66" s="1006">
        <v>0</v>
      </c>
      <c r="K66" s="1003"/>
      <c r="L66" s="1003">
        <v>0</v>
      </c>
      <c r="M66" s="994"/>
      <c r="N66" s="999">
        <f t="shared" si="2"/>
        <v>0</v>
      </c>
      <c r="O66" s="1004"/>
    </row>
    <row r="67" spans="1:15" s="1005" customFormat="1" ht="15" customHeight="1">
      <c r="A67" s="1000"/>
      <c r="B67" s="1001" t="s">
        <v>137</v>
      </c>
      <c r="C67" s="993"/>
      <c r="D67" s="1002">
        <v>0</v>
      </c>
      <c r="E67" s="1003"/>
      <c r="F67" s="1002">
        <v>0</v>
      </c>
      <c r="G67" s="1002"/>
      <c r="H67" s="1002">
        <f t="shared" si="6"/>
        <v>0</v>
      </c>
      <c r="I67" s="1002"/>
      <c r="J67" s="1006">
        <v>0</v>
      </c>
      <c r="K67" s="1003"/>
      <c r="L67" s="1003">
        <v>0</v>
      </c>
      <c r="M67" s="994"/>
      <c r="N67" s="999">
        <f t="shared" si="2"/>
        <v>0</v>
      </c>
      <c r="O67" s="1004"/>
    </row>
    <row r="68" spans="1:15" s="1005" customFormat="1" ht="15" customHeight="1">
      <c r="A68" s="1000"/>
      <c r="B68" s="1001" t="s">
        <v>138</v>
      </c>
      <c r="C68" s="993"/>
      <c r="D68" s="1002">
        <v>3711168</v>
      </c>
      <c r="E68" s="1003"/>
      <c r="F68" s="1002">
        <v>-1375477.67</v>
      </c>
      <c r="G68" s="1002"/>
      <c r="H68" s="1002">
        <f t="shared" si="6"/>
        <v>2335690.33</v>
      </c>
      <c r="I68" s="1002"/>
      <c r="J68" s="1006">
        <v>2335690.33</v>
      </c>
      <c r="K68" s="1003"/>
      <c r="L68" s="1003">
        <v>2295090.33</v>
      </c>
      <c r="M68" s="994"/>
      <c r="N68" s="999">
        <f t="shared" si="2"/>
        <v>0</v>
      </c>
      <c r="O68" s="1004"/>
    </row>
    <row r="69" spans="1:15" s="1005" customFormat="1" ht="15" customHeight="1">
      <c r="A69" s="1000"/>
      <c r="B69" s="1001" t="s">
        <v>139</v>
      </c>
      <c r="C69" s="993"/>
      <c r="D69" s="1002">
        <v>0</v>
      </c>
      <c r="E69" s="1003"/>
      <c r="F69" s="1002">
        <v>0</v>
      </c>
      <c r="G69" s="1002"/>
      <c r="H69" s="1002">
        <f t="shared" si="6"/>
        <v>0</v>
      </c>
      <c r="I69" s="1002"/>
      <c r="J69" s="1006">
        <v>0</v>
      </c>
      <c r="K69" s="1003"/>
      <c r="L69" s="1003">
        <v>0</v>
      </c>
      <c r="M69" s="994"/>
      <c r="N69" s="999">
        <f t="shared" si="2"/>
        <v>0</v>
      </c>
      <c r="O69" s="1004"/>
    </row>
    <row r="70" spans="1:15" s="1005" customFormat="1" ht="15" customHeight="1">
      <c r="A70" s="1000"/>
      <c r="B70" s="1001" t="s">
        <v>140</v>
      </c>
      <c r="C70" s="993"/>
      <c r="D70" s="1002">
        <v>0</v>
      </c>
      <c r="E70" s="1003"/>
      <c r="F70" s="1002">
        <v>0</v>
      </c>
      <c r="G70" s="1002"/>
      <c r="H70" s="1002">
        <f t="shared" si="6"/>
        <v>0</v>
      </c>
      <c r="I70" s="1002"/>
      <c r="J70" s="1006">
        <v>0</v>
      </c>
      <c r="K70" s="1003"/>
      <c r="L70" s="1003">
        <v>0</v>
      </c>
      <c r="M70" s="994"/>
      <c r="N70" s="999">
        <f t="shared" si="2"/>
        <v>0</v>
      </c>
      <c r="O70" s="1004"/>
    </row>
    <row r="71" spans="1:15" s="1005" customFormat="1" ht="15" customHeight="1">
      <c r="A71" s="1000"/>
      <c r="B71" s="1001" t="s">
        <v>141</v>
      </c>
      <c r="C71" s="993"/>
      <c r="D71" s="1002">
        <v>2525000</v>
      </c>
      <c r="E71" s="1003"/>
      <c r="F71" s="1002">
        <v>-199222.5</v>
      </c>
      <c r="G71" s="1002"/>
      <c r="H71" s="1002">
        <f t="shared" si="6"/>
        <v>2325777.5</v>
      </c>
      <c r="I71" s="1002"/>
      <c r="J71" s="1006">
        <v>2325777.5</v>
      </c>
      <c r="K71" s="1003"/>
      <c r="L71" s="1003">
        <v>2325777.5</v>
      </c>
      <c r="M71" s="994"/>
      <c r="N71" s="999">
        <f t="shared" si="2"/>
        <v>0</v>
      </c>
      <c r="O71" s="1004"/>
    </row>
    <row r="72" spans="1:15" s="1005" customFormat="1" ht="4.9000000000000004" customHeight="1">
      <c r="A72" s="1000"/>
      <c r="B72" s="1007" t="s">
        <v>112</v>
      </c>
      <c r="C72" s="993"/>
      <c r="D72" s="1002"/>
      <c r="E72" s="1003"/>
      <c r="F72" s="1002"/>
      <c r="G72" s="1002"/>
      <c r="H72" s="1002"/>
      <c r="I72" s="1002"/>
      <c r="J72" s="1006"/>
      <c r="K72" s="1003"/>
      <c r="L72" s="1003"/>
      <c r="M72" s="994"/>
      <c r="N72" s="999"/>
      <c r="O72" s="1004"/>
    </row>
    <row r="73" spans="1:15" s="997" customFormat="1" ht="13.5">
      <c r="A73" s="990"/>
      <c r="B73" s="991" t="s">
        <v>142</v>
      </c>
      <c r="C73" s="992"/>
      <c r="D73" s="993">
        <f>SUM(D75:D77)</f>
        <v>427656405</v>
      </c>
      <c r="E73" s="994"/>
      <c r="F73" s="993">
        <f>SUM(F75:F77)</f>
        <v>-15528047.939999998</v>
      </c>
      <c r="G73" s="993"/>
      <c r="H73" s="993">
        <f>SUM(H75:H77)</f>
        <v>412128357.06</v>
      </c>
      <c r="I73" s="993"/>
      <c r="J73" s="993">
        <f>SUM(J75:J77)</f>
        <v>347924966.98999989</v>
      </c>
      <c r="K73" s="994"/>
      <c r="L73" s="993">
        <f>SUM(L75:L77)</f>
        <v>346166365.5999999</v>
      </c>
      <c r="M73" s="994"/>
      <c r="N73" s="993">
        <f>SUM(N75:N77)</f>
        <v>64203390.070000112</v>
      </c>
      <c r="O73" s="996"/>
    </row>
    <row r="74" spans="1:15" s="997" customFormat="1" ht="4.9000000000000004" customHeight="1">
      <c r="A74" s="990"/>
      <c r="B74" s="991"/>
      <c r="C74" s="992"/>
      <c r="D74" s="993"/>
      <c r="E74" s="994"/>
      <c r="F74" s="993"/>
      <c r="G74" s="993"/>
      <c r="H74" s="993"/>
      <c r="I74" s="993"/>
      <c r="J74" s="1019"/>
      <c r="K74" s="994"/>
      <c r="L74" s="994"/>
      <c r="M74" s="994"/>
      <c r="N74" s="999"/>
      <c r="O74" s="996"/>
    </row>
    <row r="75" spans="1:15" s="1005" customFormat="1" ht="15" customHeight="1">
      <c r="A75" s="1000"/>
      <c r="B75" s="1001" t="s">
        <v>143</v>
      </c>
      <c r="C75" s="993"/>
      <c r="D75" s="1002">
        <v>427656405</v>
      </c>
      <c r="E75" s="1003"/>
      <c r="F75" s="1002">
        <v>-15528047.939999998</v>
      </c>
      <c r="G75" s="1002"/>
      <c r="H75" s="1002">
        <f>D75+F75</f>
        <v>412128357.06</v>
      </c>
      <c r="I75" s="1002"/>
      <c r="J75" s="1006">
        <v>347924966.98999989</v>
      </c>
      <c r="K75" s="1003"/>
      <c r="L75" s="1003">
        <v>346166365.5999999</v>
      </c>
      <c r="M75" s="994"/>
      <c r="N75" s="999">
        <f t="shared" si="2"/>
        <v>64203390.070000112</v>
      </c>
      <c r="O75" s="1004"/>
    </row>
    <row r="76" spans="1:15" s="1005" customFormat="1" ht="15" customHeight="1">
      <c r="A76" s="1000"/>
      <c r="B76" s="1001" t="s">
        <v>144</v>
      </c>
      <c r="C76" s="993"/>
      <c r="D76" s="993">
        <v>0</v>
      </c>
      <c r="E76" s="994"/>
      <c r="F76" s="993">
        <v>0</v>
      </c>
      <c r="G76" s="993"/>
      <c r="H76" s="999">
        <f>D76+F76</f>
        <v>0</v>
      </c>
      <c r="I76" s="993"/>
      <c r="J76" s="1019">
        <v>0</v>
      </c>
      <c r="K76" s="994"/>
      <c r="L76" s="994">
        <v>0</v>
      </c>
      <c r="M76" s="994"/>
      <c r="N76" s="999">
        <f t="shared" si="2"/>
        <v>0</v>
      </c>
      <c r="O76" s="1004"/>
    </row>
    <row r="77" spans="1:15" s="1005" customFormat="1" ht="15" customHeight="1">
      <c r="A77" s="1000"/>
      <c r="B77" s="1001" t="s">
        <v>145</v>
      </c>
      <c r="C77" s="993"/>
      <c r="D77" s="993">
        <v>0</v>
      </c>
      <c r="E77" s="994"/>
      <c r="F77" s="993">
        <v>0</v>
      </c>
      <c r="G77" s="993"/>
      <c r="H77" s="999">
        <f>D77+F77</f>
        <v>0</v>
      </c>
      <c r="I77" s="993"/>
      <c r="J77" s="1019">
        <v>0</v>
      </c>
      <c r="K77" s="994"/>
      <c r="L77" s="994">
        <v>0</v>
      </c>
      <c r="M77" s="994"/>
      <c r="N77" s="999">
        <f t="shared" si="2"/>
        <v>0</v>
      </c>
      <c r="O77" s="1004"/>
    </row>
    <row r="78" spans="1:15" s="176" customFormat="1" ht="10.15" customHeight="1">
      <c r="A78" s="1020"/>
      <c r="B78" s="1020"/>
      <c r="C78" s="1020"/>
      <c r="D78" s="1021"/>
      <c r="E78" s="1022"/>
      <c r="F78" s="1021"/>
      <c r="G78" s="1022"/>
      <c r="H78" s="1021"/>
      <c r="I78" s="1022"/>
      <c r="J78" s="1021"/>
      <c r="K78" s="1023"/>
      <c r="L78" s="1021"/>
      <c r="M78" s="1024"/>
      <c r="N78" s="1021"/>
    </row>
    <row r="79" spans="1:15" s="997" customFormat="1" ht="13.5">
      <c r="A79" s="990"/>
      <c r="B79" s="991" t="s">
        <v>146</v>
      </c>
      <c r="C79" s="992"/>
      <c r="D79" s="992">
        <f>SUM(D81:D87)</f>
        <v>0</v>
      </c>
      <c r="E79" s="995"/>
      <c r="F79" s="992">
        <f>SUM(F81:F87)</f>
        <v>0</v>
      </c>
      <c r="G79" s="992"/>
      <c r="H79" s="992">
        <f>SUM(H81:H87)</f>
        <v>0</v>
      </c>
      <c r="I79" s="992"/>
      <c r="J79" s="992">
        <f>SUM(J81:J87)</f>
        <v>0</v>
      </c>
      <c r="K79" s="995"/>
      <c r="L79" s="992">
        <f>SUM(L81:L87)</f>
        <v>0</v>
      </c>
      <c r="M79" s="995"/>
      <c r="N79" s="992">
        <f>SUM(N81:N87)</f>
        <v>0</v>
      </c>
      <c r="O79" s="996"/>
    </row>
    <row r="80" spans="1:15" s="997" customFormat="1" ht="4.9000000000000004" customHeight="1">
      <c r="A80" s="990"/>
      <c r="B80" s="991"/>
      <c r="C80" s="992"/>
      <c r="D80" s="992"/>
      <c r="E80" s="995"/>
      <c r="F80" s="992"/>
      <c r="G80" s="992"/>
      <c r="H80" s="992"/>
      <c r="I80" s="992"/>
      <c r="J80" s="1013"/>
      <c r="K80" s="995"/>
      <c r="L80" s="995"/>
      <c r="M80" s="995"/>
      <c r="N80" s="999"/>
      <c r="O80" s="996"/>
    </row>
    <row r="81" spans="1:15" s="1005" customFormat="1" ht="15" customHeight="1">
      <c r="A81" s="1000"/>
      <c r="B81" s="1001" t="s">
        <v>147</v>
      </c>
      <c r="C81" s="993"/>
      <c r="D81" s="993">
        <v>0</v>
      </c>
      <c r="E81" s="994"/>
      <c r="F81" s="993">
        <v>0</v>
      </c>
      <c r="G81" s="993"/>
      <c r="H81" s="999">
        <f t="shared" ref="H81:H87" si="7">D81+F81</f>
        <v>0</v>
      </c>
      <c r="I81" s="993"/>
      <c r="J81" s="1019">
        <v>0</v>
      </c>
      <c r="K81" s="994"/>
      <c r="L81" s="994">
        <v>0</v>
      </c>
      <c r="M81" s="994"/>
      <c r="N81" s="999">
        <f t="shared" si="2"/>
        <v>0</v>
      </c>
      <c r="O81" s="1004"/>
    </row>
    <row r="82" spans="1:15" s="1005" customFormat="1" ht="15" customHeight="1">
      <c r="A82" s="1000"/>
      <c r="B82" s="1001" t="s">
        <v>148</v>
      </c>
      <c r="C82" s="993"/>
      <c r="D82" s="993">
        <v>0</v>
      </c>
      <c r="E82" s="994"/>
      <c r="F82" s="993">
        <v>0</v>
      </c>
      <c r="G82" s="993"/>
      <c r="H82" s="999">
        <f t="shared" si="7"/>
        <v>0</v>
      </c>
      <c r="I82" s="993"/>
      <c r="J82" s="1019">
        <v>0</v>
      </c>
      <c r="K82" s="994"/>
      <c r="L82" s="994">
        <v>0</v>
      </c>
      <c r="M82" s="994"/>
      <c r="N82" s="999">
        <f t="shared" si="2"/>
        <v>0</v>
      </c>
      <c r="O82" s="1004"/>
    </row>
    <row r="83" spans="1:15" s="1005" customFormat="1" ht="15" customHeight="1">
      <c r="A83" s="1000"/>
      <c r="B83" s="1001" t="s">
        <v>149</v>
      </c>
      <c r="C83" s="993"/>
      <c r="D83" s="993">
        <v>0</v>
      </c>
      <c r="E83" s="994"/>
      <c r="F83" s="993">
        <v>0</v>
      </c>
      <c r="G83" s="993"/>
      <c r="H83" s="999">
        <f t="shared" si="7"/>
        <v>0</v>
      </c>
      <c r="I83" s="993"/>
      <c r="J83" s="1019">
        <v>0</v>
      </c>
      <c r="K83" s="994"/>
      <c r="L83" s="994">
        <v>0</v>
      </c>
      <c r="M83" s="994"/>
      <c r="N83" s="999">
        <f t="shared" si="2"/>
        <v>0</v>
      </c>
      <c r="O83" s="1004"/>
    </row>
    <row r="84" spans="1:15" s="1005" customFormat="1" ht="15" customHeight="1">
      <c r="A84" s="1000"/>
      <c r="B84" s="1001" t="s">
        <v>150</v>
      </c>
      <c r="C84" s="993"/>
      <c r="D84" s="993">
        <v>0</v>
      </c>
      <c r="E84" s="994"/>
      <c r="F84" s="993">
        <v>0</v>
      </c>
      <c r="G84" s="993"/>
      <c r="H84" s="999">
        <f t="shared" si="7"/>
        <v>0</v>
      </c>
      <c r="I84" s="993"/>
      <c r="J84" s="1019">
        <v>0</v>
      </c>
      <c r="K84" s="994"/>
      <c r="L84" s="994">
        <v>0</v>
      </c>
      <c r="M84" s="994"/>
      <c r="N84" s="999">
        <f t="shared" si="2"/>
        <v>0</v>
      </c>
      <c r="O84" s="1004"/>
    </row>
    <row r="85" spans="1:15" s="1005" customFormat="1" ht="15" customHeight="1">
      <c r="A85" s="1000"/>
      <c r="B85" s="1001" t="s">
        <v>151</v>
      </c>
      <c r="C85" s="993"/>
      <c r="D85" s="993">
        <v>0</v>
      </c>
      <c r="E85" s="994"/>
      <c r="F85" s="993">
        <v>0</v>
      </c>
      <c r="G85" s="993"/>
      <c r="H85" s="999">
        <f t="shared" si="7"/>
        <v>0</v>
      </c>
      <c r="I85" s="993"/>
      <c r="J85" s="1019">
        <v>0</v>
      </c>
      <c r="K85" s="994"/>
      <c r="L85" s="994">
        <v>0</v>
      </c>
      <c r="M85" s="994"/>
      <c r="N85" s="999">
        <f t="shared" si="2"/>
        <v>0</v>
      </c>
      <c r="O85" s="1004"/>
    </row>
    <row r="86" spans="1:15" s="1005" customFormat="1" ht="15" customHeight="1">
      <c r="A86" s="1000"/>
      <c r="B86" s="1001" t="s">
        <v>152</v>
      </c>
      <c r="C86" s="993"/>
      <c r="D86" s="993">
        <v>0</v>
      </c>
      <c r="E86" s="994"/>
      <c r="F86" s="993">
        <v>0</v>
      </c>
      <c r="G86" s="993"/>
      <c r="H86" s="999">
        <f t="shared" si="7"/>
        <v>0</v>
      </c>
      <c r="I86" s="993"/>
      <c r="J86" s="1019">
        <v>0</v>
      </c>
      <c r="K86" s="994"/>
      <c r="L86" s="994">
        <v>0</v>
      </c>
      <c r="M86" s="994"/>
      <c r="N86" s="999">
        <f t="shared" si="2"/>
        <v>0</v>
      </c>
      <c r="O86" s="1004"/>
    </row>
    <row r="87" spans="1:15" s="1005" customFormat="1" ht="15" customHeight="1">
      <c r="A87" s="1000"/>
      <c r="B87" s="1001" t="s">
        <v>386</v>
      </c>
      <c r="C87" s="993"/>
      <c r="D87" s="993">
        <v>0</v>
      </c>
      <c r="E87" s="994"/>
      <c r="F87" s="993">
        <v>0</v>
      </c>
      <c r="G87" s="993"/>
      <c r="H87" s="999">
        <f t="shared" si="7"/>
        <v>0</v>
      </c>
      <c r="I87" s="993"/>
      <c r="J87" s="1019">
        <v>0</v>
      </c>
      <c r="K87" s="994"/>
      <c r="L87" s="994">
        <v>0</v>
      </c>
      <c r="M87" s="994"/>
      <c r="N87" s="999">
        <f t="shared" si="2"/>
        <v>0</v>
      </c>
      <c r="O87" s="1004"/>
    </row>
    <row r="88" spans="1:15" s="1005" customFormat="1" ht="4.9000000000000004" customHeight="1">
      <c r="A88" s="1000"/>
      <c r="B88" s="1007"/>
      <c r="C88" s="993"/>
      <c r="D88" s="993"/>
      <c r="E88" s="994"/>
      <c r="F88" s="993"/>
      <c r="G88" s="993"/>
      <c r="H88" s="993"/>
      <c r="I88" s="993"/>
      <c r="J88" s="1019"/>
      <c r="K88" s="994"/>
      <c r="L88" s="994"/>
      <c r="M88" s="994"/>
      <c r="N88" s="999"/>
      <c r="O88" s="1004"/>
    </row>
    <row r="89" spans="1:15" s="997" customFormat="1" ht="13.5">
      <c r="A89" s="990"/>
      <c r="B89" s="991" t="s">
        <v>153</v>
      </c>
      <c r="C89" s="992"/>
      <c r="D89" s="992">
        <v>0</v>
      </c>
      <c r="E89" s="995"/>
      <c r="F89" s="992">
        <v>0</v>
      </c>
      <c r="G89" s="992"/>
      <c r="H89" s="992">
        <f>D89+F89</f>
        <v>0</v>
      </c>
      <c r="I89" s="992"/>
      <c r="J89" s="1013">
        <v>0</v>
      </c>
      <c r="K89" s="995"/>
      <c r="L89" s="995">
        <v>0</v>
      </c>
      <c r="M89" s="995"/>
      <c r="N89" s="992">
        <f>J89+L89</f>
        <v>0</v>
      </c>
      <c r="O89" s="996"/>
    </row>
    <row r="90" spans="1:15" s="997" customFormat="1" ht="4.9000000000000004" customHeight="1">
      <c r="A90" s="990"/>
      <c r="B90" s="991"/>
      <c r="C90" s="992"/>
      <c r="D90" s="992"/>
      <c r="E90" s="995"/>
      <c r="F90" s="992"/>
      <c r="G90" s="992"/>
      <c r="H90" s="992"/>
      <c r="I90" s="992"/>
      <c r="J90" s="1013"/>
      <c r="K90" s="995"/>
      <c r="L90" s="995"/>
      <c r="M90" s="995"/>
      <c r="N90" s="999"/>
      <c r="O90" s="996"/>
    </row>
    <row r="91" spans="1:15" s="1005" customFormat="1" ht="15" customHeight="1">
      <c r="A91" s="1000"/>
      <c r="B91" s="1001" t="s">
        <v>387</v>
      </c>
      <c r="C91" s="993"/>
      <c r="D91" s="993">
        <v>0</v>
      </c>
      <c r="E91" s="994"/>
      <c r="F91" s="993">
        <v>0</v>
      </c>
      <c r="G91" s="993"/>
      <c r="H91" s="999">
        <f>D91+F91</f>
        <v>0</v>
      </c>
      <c r="I91" s="993"/>
      <c r="J91" s="1019">
        <v>0</v>
      </c>
      <c r="K91" s="994"/>
      <c r="L91" s="994">
        <v>0</v>
      </c>
      <c r="M91" s="994"/>
      <c r="N91" s="999">
        <f t="shared" ref="N91:N103" si="8">H91-J91</f>
        <v>0</v>
      </c>
      <c r="O91" s="1004"/>
    </row>
    <row r="92" spans="1:15" s="1005" customFormat="1" ht="15" customHeight="1">
      <c r="A92" s="1000"/>
      <c r="B92" s="1001" t="s">
        <v>154</v>
      </c>
      <c r="C92" s="993"/>
      <c r="D92" s="993">
        <v>0</v>
      </c>
      <c r="E92" s="994"/>
      <c r="F92" s="993">
        <v>0</v>
      </c>
      <c r="G92" s="993"/>
      <c r="H92" s="999">
        <f>D92+F92</f>
        <v>0</v>
      </c>
      <c r="I92" s="993"/>
      <c r="J92" s="1019">
        <v>0</v>
      </c>
      <c r="K92" s="994"/>
      <c r="L92" s="994">
        <v>0</v>
      </c>
      <c r="M92" s="994"/>
      <c r="N92" s="999">
        <f t="shared" si="8"/>
        <v>0</v>
      </c>
      <c r="O92" s="1004"/>
    </row>
    <row r="93" spans="1:15" s="1005" customFormat="1" ht="15" customHeight="1">
      <c r="A93" s="1000"/>
      <c r="B93" s="1001" t="s">
        <v>155</v>
      </c>
      <c r="C93" s="993"/>
      <c r="D93" s="993">
        <v>0</v>
      </c>
      <c r="E93" s="994"/>
      <c r="F93" s="993">
        <v>0</v>
      </c>
      <c r="G93" s="993"/>
      <c r="H93" s="999">
        <f>D93+F93</f>
        <v>0</v>
      </c>
      <c r="I93" s="993"/>
      <c r="J93" s="1019">
        <v>0</v>
      </c>
      <c r="K93" s="994"/>
      <c r="L93" s="994">
        <v>0</v>
      </c>
      <c r="M93" s="994"/>
      <c r="N93" s="999">
        <f t="shared" si="8"/>
        <v>0</v>
      </c>
      <c r="O93" s="1004"/>
    </row>
    <row r="94" spans="1:15" s="1005" customFormat="1" ht="4.9000000000000004" customHeight="1">
      <c r="A94" s="1000"/>
      <c r="B94" s="1007"/>
      <c r="C94" s="993"/>
      <c r="D94" s="993"/>
      <c r="E94" s="994"/>
      <c r="F94" s="993"/>
      <c r="G94" s="993"/>
      <c r="H94" s="993"/>
      <c r="I94" s="993"/>
      <c r="J94" s="1019"/>
      <c r="K94" s="994"/>
      <c r="L94" s="994"/>
      <c r="M94" s="994"/>
      <c r="N94" s="999"/>
      <c r="O94" s="1004"/>
    </row>
    <row r="95" spans="1:15" s="997" customFormat="1" ht="13.5">
      <c r="A95" s="990"/>
      <c r="B95" s="991" t="s">
        <v>156</v>
      </c>
      <c r="C95" s="992"/>
      <c r="D95" s="992">
        <f>SUM(D97:D103)</f>
        <v>0</v>
      </c>
      <c r="E95" s="995"/>
      <c r="F95" s="992">
        <f>SUM(F97:F103)</f>
        <v>0</v>
      </c>
      <c r="G95" s="992"/>
      <c r="H95" s="992">
        <f>SUM(H97:H103)</f>
        <v>0</v>
      </c>
      <c r="I95" s="992"/>
      <c r="J95" s="992">
        <f>SUM(J97:J103)</f>
        <v>0</v>
      </c>
      <c r="K95" s="995"/>
      <c r="L95" s="992">
        <f>SUM(L97:L103)</f>
        <v>0</v>
      </c>
      <c r="M95" s="995"/>
      <c r="N95" s="992">
        <f>SUM(N97:N103)</f>
        <v>0</v>
      </c>
      <c r="O95" s="996"/>
    </row>
    <row r="96" spans="1:15" s="997" customFormat="1" ht="4.9000000000000004" customHeight="1">
      <c r="A96" s="990"/>
      <c r="B96" s="991"/>
      <c r="C96" s="992"/>
      <c r="D96" s="992"/>
      <c r="E96" s="995"/>
      <c r="F96" s="992"/>
      <c r="G96" s="992"/>
      <c r="H96" s="992"/>
      <c r="I96" s="992"/>
      <c r="J96" s="1013"/>
      <c r="K96" s="995"/>
      <c r="L96" s="995"/>
      <c r="M96" s="995"/>
      <c r="N96" s="999"/>
      <c r="O96" s="996"/>
    </row>
    <row r="97" spans="1:15" s="1005" customFormat="1" ht="15" customHeight="1">
      <c r="A97" s="1000"/>
      <c r="B97" s="1001" t="s">
        <v>157</v>
      </c>
      <c r="C97" s="993"/>
      <c r="D97" s="993">
        <v>0</v>
      </c>
      <c r="E97" s="994"/>
      <c r="F97" s="993">
        <v>0</v>
      </c>
      <c r="G97" s="993"/>
      <c r="H97" s="999">
        <f t="shared" ref="H97:H103" si="9">D97+F97</f>
        <v>0</v>
      </c>
      <c r="I97" s="993"/>
      <c r="J97" s="1019">
        <v>0</v>
      </c>
      <c r="K97" s="994"/>
      <c r="L97" s="994">
        <v>0</v>
      </c>
      <c r="M97" s="994"/>
      <c r="N97" s="999">
        <f t="shared" si="8"/>
        <v>0</v>
      </c>
      <c r="O97" s="1004"/>
    </row>
    <row r="98" spans="1:15" s="1005" customFormat="1" ht="15" customHeight="1">
      <c r="A98" s="1000"/>
      <c r="B98" s="1001" t="s">
        <v>158</v>
      </c>
      <c r="C98" s="993"/>
      <c r="D98" s="993">
        <v>0</v>
      </c>
      <c r="E98" s="994"/>
      <c r="F98" s="993">
        <v>0</v>
      </c>
      <c r="G98" s="993"/>
      <c r="H98" s="999">
        <f t="shared" si="9"/>
        <v>0</v>
      </c>
      <c r="I98" s="993"/>
      <c r="J98" s="1019">
        <v>0</v>
      </c>
      <c r="K98" s="994"/>
      <c r="L98" s="994">
        <v>0</v>
      </c>
      <c r="M98" s="994"/>
      <c r="N98" s="999">
        <f t="shared" si="8"/>
        <v>0</v>
      </c>
      <c r="O98" s="1004"/>
    </row>
    <row r="99" spans="1:15" s="1005" customFormat="1" ht="15" customHeight="1">
      <c r="A99" s="1000"/>
      <c r="B99" s="1001" t="s">
        <v>159</v>
      </c>
      <c r="C99" s="993"/>
      <c r="D99" s="993">
        <v>0</v>
      </c>
      <c r="E99" s="994"/>
      <c r="F99" s="993">
        <v>0</v>
      </c>
      <c r="G99" s="993"/>
      <c r="H99" s="999">
        <f t="shared" si="9"/>
        <v>0</v>
      </c>
      <c r="I99" s="993"/>
      <c r="J99" s="1019">
        <v>0</v>
      </c>
      <c r="K99" s="994"/>
      <c r="L99" s="994">
        <v>0</v>
      </c>
      <c r="M99" s="994"/>
      <c r="N99" s="999">
        <f t="shared" si="8"/>
        <v>0</v>
      </c>
      <c r="O99" s="1004"/>
    </row>
    <row r="100" spans="1:15" s="1005" customFormat="1" ht="15" customHeight="1">
      <c r="A100" s="1000"/>
      <c r="B100" s="1001" t="s">
        <v>160</v>
      </c>
      <c r="C100" s="993"/>
      <c r="D100" s="993">
        <v>0</v>
      </c>
      <c r="E100" s="994"/>
      <c r="F100" s="993">
        <v>0</v>
      </c>
      <c r="G100" s="993"/>
      <c r="H100" s="999">
        <f t="shared" si="9"/>
        <v>0</v>
      </c>
      <c r="I100" s="993"/>
      <c r="J100" s="1019">
        <v>0</v>
      </c>
      <c r="K100" s="994"/>
      <c r="L100" s="994">
        <v>0</v>
      </c>
      <c r="M100" s="994"/>
      <c r="N100" s="999">
        <f t="shared" si="8"/>
        <v>0</v>
      </c>
      <c r="O100" s="1004"/>
    </row>
    <row r="101" spans="1:15" s="1005" customFormat="1" ht="15" customHeight="1">
      <c r="A101" s="1000"/>
      <c r="B101" s="1001" t="s">
        <v>161</v>
      </c>
      <c r="C101" s="993"/>
      <c r="D101" s="993">
        <v>0</v>
      </c>
      <c r="E101" s="994"/>
      <c r="F101" s="993">
        <v>0</v>
      </c>
      <c r="G101" s="993"/>
      <c r="H101" s="999">
        <f t="shared" si="9"/>
        <v>0</v>
      </c>
      <c r="I101" s="993"/>
      <c r="J101" s="1019">
        <v>0</v>
      </c>
      <c r="K101" s="994"/>
      <c r="L101" s="994">
        <v>0</v>
      </c>
      <c r="M101" s="994"/>
      <c r="N101" s="999">
        <f t="shared" si="8"/>
        <v>0</v>
      </c>
      <c r="O101" s="1004"/>
    </row>
    <row r="102" spans="1:15" s="1005" customFormat="1" ht="15" customHeight="1">
      <c r="A102" s="1000"/>
      <c r="B102" s="1001" t="s">
        <v>162</v>
      </c>
      <c r="C102" s="993"/>
      <c r="D102" s="993">
        <v>0</v>
      </c>
      <c r="E102" s="994"/>
      <c r="F102" s="993">
        <v>0</v>
      </c>
      <c r="G102" s="993"/>
      <c r="H102" s="999">
        <f t="shared" si="9"/>
        <v>0</v>
      </c>
      <c r="I102" s="993"/>
      <c r="J102" s="1019">
        <v>0</v>
      </c>
      <c r="K102" s="994"/>
      <c r="L102" s="994">
        <v>0</v>
      </c>
      <c r="M102" s="994"/>
      <c r="N102" s="999">
        <f t="shared" si="8"/>
        <v>0</v>
      </c>
      <c r="O102" s="1004"/>
    </row>
    <row r="103" spans="1:15" s="1005" customFormat="1" ht="15" customHeight="1">
      <c r="A103" s="1000"/>
      <c r="B103" s="1001" t="s">
        <v>163</v>
      </c>
      <c r="C103" s="993"/>
      <c r="D103" s="993">
        <v>0</v>
      </c>
      <c r="E103" s="994"/>
      <c r="F103" s="993">
        <v>0</v>
      </c>
      <c r="G103" s="993"/>
      <c r="H103" s="999">
        <f t="shared" si="9"/>
        <v>0</v>
      </c>
      <c r="I103" s="993"/>
      <c r="J103" s="1019">
        <v>0</v>
      </c>
      <c r="K103" s="994"/>
      <c r="L103" s="994">
        <v>0</v>
      </c>
      <c r="M103" s="994"/>
      <c r="N103" s="999">
        <f t="shared" si="8"/>
        <v>0</v>
      </c>
      <c r="O103" s="1004"/>
    </row>
    <row r="104" spans="1:15" s="997" customFormat="1" ht="4.9000000000000004" customHeight="1">
      <c r="A104" s="990"/>
      <c r="B104" s="991"/>
      <c r="C104" s="992"/>
      <c r="D104" s="992"/>
      <c r="E104" s="995"/>
      <c r="F104" s="992"/>
      <c r="G104" s="992"/>
      <c r="H104" s="992"/>
      <c r="I104" s="992"/>
      <c r="J104" s="1013"/>
      <c r="K104" s="995"/>
      <c r="L104" s="995"/>
      <c r="M104" s="995"/>
      <c r="N104" s="999"/>
      <c r="O104" s="996"/>
    </row>
    <row r="105" spans="1:15" s="997" customFormat="1" ht="13.5">
      <c r="A105" s="990"/>
      <c r="B105" s="991" t="s">
        <v>384</v>
      </c>
      <c r="C105" s="992"/>
      <c r="D105" s="993">
        <f>SUM(D15,D25,D37,D49,D61,D73,D79,D89,D95)</f>
        <v>2442653210</v>
      </c>
      <c r="E105" s="995"/>
      <c r="F105" s="993">
        <f>SUM(F15,F25,F37,F49,F61,F73,F79,F89,F95)</f>
        <v>8673243.439999871</v>
      </c>
      <c r="G105" s="992"/>
      <c r="H105" s="993">
        <f>SUM(H15,H25,H37,H49,H61,H73,H79,H89,H95)</f>
        <v>2451326453.4400001</v>
      </c>
      <c r="I105" s="992"/>
      <c r="J105" s="993">
        <f>SUM(J15,J25,J37,J49,J61,J73,J79,J89,J95)</f>
        <v>2341453598.0199995</v>
      </c>
      <c r="K105" s="995"/>
      <c r="L105" s="993">
        <f>SUM(L15,L25,L37,L49,L61,L73,L79,L89,L95)</f>
        <v>2264457451.4400001</v>
      </c>
      <c r="M105" s="995"/>
      <c r="N105" s="993">
        <f>SUM(N15,N25,N37,N49,N61,N73,N79,N89,N95)</f>
        <v>109872855.42000008</v>
      </c>
      <c r="O105" s="996"/>
    </row>
    <row r="106" spans="1:15" s="1029" customFormat="1" ht="4.9000000000000004" customHeight="1" thickBot="1">
      <c r="A106" s="1025"/>
      <c r="B106" s="1025"/>
      <c r="C106" s="1025"/>
      <c r="D106" s="1026"/>
      <c r="E106" s="1026"/>
      <c r="F106" s="1026"/>
      <c r="G106" s="1026"/>
      <c r="H106" s="1026"/>
      <c r="I106" s="1026"/>
      <c r="J106" s="1026"/>
      <c r="K106" s="1025"/>
      <c r="L106" s="1027"/>
      <c r="M106" s="1028"/>
      <c r="N106" s="1027"/>
    </row>
    <row r="107" spans="1:15" s="1029" customFormat="1" ht="8.65" customHeight="1" thickTop="1">
      <c r="D107" s="1030"/>
      <c r="E107" s="1030"/>
      <c r="F107" s="1030"/>
      <c r="G107" s="1030"/>
      <c r="H107" s="1030"/>
      <c r="I107" s="1030"/>
      <c r="J107" s="1030"/>
      <c r="L107" s="1031"/>
      <c r="M107" s="1032"/>
      <c r="N107" s="1031"/>
    </row>
    <row r="108" spans="1:15" s="1029" customFormat="1" ht="8.65" customHeight="1">
      <c r="D108" s="1030"/>
      <c r="E108" s="1030"/>
      <c r="F108" s="1030"/>
      <c r="G108" s="1030"/>
      <c r="H108" s="1030"/>
      <c r="I108" s="1030"/>
      <c r="J108" s="1030"/>
      <c r="L108" s="1031"/>
      <c r="M108" s="1032"/>
      <c r="N108" s="1031"/>
    </row>
    <row r="109" spans="1:15" s="1029" customFormat="1" ht="8.65" customHeight="1">
      <c r="D109" s="1030"/>
      <c r="E109" s="1030"/>
      <c r="F109" s="1030"/>
      <c r="G109" s="1030"/>
      <c r="H109" s="1030"/>
      <c r="I109" s="1030"/>
      <c r="J109" s="1030"/>
      <c r="L109" s="1031"/>
      <c r="M109" s="1032"/>
      <c r="N109" s="1031"/>
    </row>
    <row r="110" spans="1:15" s="1029" customFormat="1" ht="13.5">
      <c r="A110" s="1033"/>
      <c r="B110" s="1034"/>
      <c r="C110" s="1034"/>
      <c r="D110" s="1034"/>
      <c r="E110" s="1034"/>
      <c r="F110" s="1034"/>
      <c r="G110" s="1034"/>
      <c r="H110" s="1035"/>
      <c r="I110" s="1034"/>
      <c r="J110" s="1034"/>
      <c r="K110" s="1034"/>
      <c r="L110" s="1034"/>
      <c r="M110" s="1034"/>
      <c r="N110" s="1034"/>
    </row>
    <row r="111" spans="1:15" s="1036" customFormat="1" ht="25.15" customHeight="1">
      <c r="A111" s="1033"/>
      <c r="B111" s="1720" t="s">
        <v>24</v>
      </c>
      <c r="C111" s="1720"/>
      <c r="D111" s="1720"/>
      <c r="E111" s="1033"/>
      <c r="F111" s="170"/>
      <c r="G111" s="170"/>
      <c r="H111" s="1721" t="s">
        <v>187</v>
      </c>
      <c r="I111" s="1721"/>
      <c r="J111" s="1721"/>
      <c r="K111" s="1721"/>
      <c r="L111" s="1721"/>
      <c r="M111" s="1721"/>
      <c r="N111" s="1721"/>
    </row>
    <row r="112" spans="1:15" s="1039" customFormat="1" ht="28.5" customHeight="1">
      <c r="A112" s="1037"/>
      <c r="B112" s="1722" t="s">
        <v>1456</v>
      </c>
      <c r="C112" s="1722"/>
      <c r="D112" s="1722"/>
      <c r="E112" s="1037"/>
      <c r="F112" s="1038"/>
      <c r="G112" s="1038"/>
      <c r="H112" s="1722" t="s">
        <v>1214</v>
      </c>
      <c r="I112" s="1722"/>
      <c r="J112" s="1722"/>
      <c r="K112" s="1722"/>
      <c r="L112" s="1722"/>
      <c r="M112" s="1722"/>
      <c r="N112" s="1722"/>
    </row>
    <row r="113" spans="1:14" s="1040" customFormat="1" ht="13.5">
      <c r="A113" s="1033"/>
      <c r="B113" s="1033"/>
      <c r="C113" s="1033"/>
      <c r="D113" s="1033"/>
      <c r="E113" s="1033"/>
      <c r="F113" s="1033"/>
      <c r="G113" s="1033"/>
      <c r="H113" s="1033"/>
      <c r="I113" s="1033"/>
      <c r="J113" s="1033"/>
      <c r="K113" s="1033"/>
      <c r="L113" s="1033"/>
      <c r="M113" s="1033"/>
      <c r="N113" s="1033"/>
    </row>
    <row r="114" spans="1:14" s="1040" customFormat="1" ht="13.5">
      <c r="A114" s="1041"/>
      <c r="B114" s="1041"/>
      <c r="C114" s="1041"/>
      <c r="D114" s="1041"/>
      <c r="E114" s="1041"/>
      <c r="F114" s="1041"/>
      <c r="G114" s="1041"/>
      <c r="H114" s="1041"/>
      <c r="I114" s="1041"/>
      <c r="J114" s="1041"/>
      <c r="K114" s="1041"/>
      <c r="L114" s="1041"/>
      <c r="M114" s="1041"/>
      <c r="N114" s="1041"/>
    </row>
    <row r="115" spans="1:14" s="1040" customFormat="1" ht="13.5">
      <c r="A115" s="1033"/>
      <c r="B115" s="1033"/>
      <c r="C115" s="1033"/>
      <c r="D115" s="1033"/>
      <c r="E115" s="1033"/>
      <c r="F115" s="1033"/>
      <c r="G115" s="1033"/>
      <c r="H115" s="1033"/>
      <c r="I115" s="1033"/>
      <c r="J115" s="1033"/>
      <c r="K115" s="1033"/>
      <c r="L115" s="1033"/>
      <c r="M115" s="1033"/>
      <c r="N115" s="1033"/>
    </row>
    <row r="116" spans="1:14" s="1036" customFormat="1" ht="13.5">
      <c r="A116" s="1033"/>
      <c r="B116" s="1033"/>
      <c r="C116" s="1033"/>
      <c r="D116" s="1033"/>
      <c r="E116" s="1033"/>
      <c r="F116" s="1033"/>
      <c r="G116" s="1033"/>
      <c r="H116" s="1033"/>
      <c r="I116" s="1033"/>
      <c r="J116" s="1033"/>
      <c r="K116" s="1033"/>
      <c r="L116" s="1033"/>
      <c r="M116" s="1033"/>
      <c r="N116" s="1033"/>
    </row>
    <row r="117" spans="1:14" s="1040" customFormat="1" ht="13.5">
      <c r="A117" s="1041"/>
      <c r="B117" s="1041"/>
      <c r="C117" s="1041"/>
      <c r="D117" s="1041"/>
      <c r="E117" s="1041"/>
      <c r="F117" s="1041"/>
      <c r="G117" s="1041"/>
      <c r="H117" s="1041"/>
      <c r="I117" s="1041"/>
      <c r="J117" s="1041"/>
      <c r="K117" s="1041"/>
      <c r="L117" s="1041"/>
      <c r="M117" s="1041"/>
      <c r="N117" s="1041"/>
    </row>
    <row r="118" spans="1:14" s="997" customFormat="1" ht="13.5">
      <c r="A118" s="1042"/>
      <c r="B118" s="1042"/>
      <c r="C118" s="1042"/>
      <c r="D118" s="1042"/>
      <c r="E118" s="1042"/>
      <c r="F118" s="1042"/>
      <c r="G118" s="1042"/>
      <c r="H118" s="1042"/>
      <c r="I118" s="1042"/>
      <c r="J118" s="1042"/>
      <c r="K118" s="1042"/>
      <c r="L118" s="1042"/>
      <c r="M118" s="1042"/>
      <c r="N118" s="1042"/>
    </row>
    <row r="119" spans="1:14" s="997" customFormat="1" ht="13.5">
      <c r="A119" s="1043"/>
      <c r="B119" s="1042"/>
      <c r="C119" s="1042"/>
      <c r="D119" s="1042"/>
      <c r="E119" s="1042"/>
      <c r="F119" s="1042"/>
      <c r="G119" s="1042"/>
      <c r="H119" s="1042"/>
      <c r="I119" s="1042"/>
      <c r="J119" s="1042"/>
      <c r="K119" s="1042"/>
      <c r="L119" s="1042"/>
      <c r="M119" s="1042"/>
      <c r="N119" s="1042"/>
    </row>
    <row r="120" spans="1:14" s="997" customFormat="1" ht="13.5">
      <c r="A120" s="1043"/>
      <c r="B120" s="1042"/>
      <c r="C120" s="1042"/>
      <c r="D120" s="1042"/>
      <c r="E120" s="1042"/>
      <c r="F120" s="1042"/>
      <c r="G120" s="1042"/>
      <c r="H120" s="1042"/>
      <c r="I120" s="1042"/>
      <c r="J120" s="1042"/>
      <c r="K120" s="1042"/>
      <c r="L120" s="1042"/>
      <c r="M120" s="1042"/>
      <c r="N120" s="1042"/>
    </row>
    <row r="121" spans="1:14" s="997" customFormat="1" ht="13.5">
      <c r="A121" s="1043"/>
      <c r="B121" s="1042"/>
      <c r="C121" s="1042"/>
      <c r="D121" s="1042"/>
      <c r="E121" s="1042"/>
      <c r="F121" s="1042"/>
      <c r="G121" s="1042"/>
      <c r="H121" s="1042"/>
      <c r="I121" s="1042"/>
      <c r="J121" s="1042"/>
      <c r="K121" s="1042"/>
      <c r="L121" s="1042"/>
      <c r="M121" s="1042"/>
      <c r="N121" s="1042"/>
    </row>
    <row r="122" spans="1:14" s="997" customFormat="1" ht="13.5">
      <c r="A122" s="1043"/>
      <c r="B122" s="1044"/>
      <c r="C122" s="1044"/>
      <c r="D122" s="1044"/>
      <c r="E122" s="1044"/>
      <c r="F122" s="1044"/>
      <c r="G122" s="1044"/>
      <c r="H122" s="1044"/>
      <c r="I122" s="1044"/>
      <c r="J122" s="1044"/>
      <c r="K122" s="1044"/>
      <c r="L122" s="1044"/>
      <c r="M122" s="1044"/>
      <c r="N122" s="1044"/>
    </row>
    <row r="123" spans="1:14">
      <c r="A123" s="1045"/>
      <c r="B123" s="1045"/>
      <c r="C123" s="1045"/>
      <c r="D123" s="1045"/>
      <c r="E123" s="1045"/>
      <c r="F123" s="1045"/>
      <c r="G123" s="1045"/>
      <c r="H123" s="1045"/>
      <c r="I123" s="1045"/>
      <c r="J123" s="1045"/>
      <c r="K123" s="1045"/>
      <c r="L123" s="1045"/>
      <c r="M123" s="1045"/>
      <c r="N123" s="1045"/>
    </row>
    <row r="124" spans="1:14" ht="16.5">
      <c r="A124" s="1045"/>
      <c r="B124" s="1045"/>
      <c r="C124" s="1045"/>
      <c r="D124" s="1045"/>
      <c r="E124" s="1045"/>
      <c r="F124" s="1045"/>
      <c r="G124" s="1045"/>
      <c r="H124" s="1045"/>
      <c r="I124" s="1045"/>
      <c r="J124" s="1046"/>
      <c r="K124" s="1046"/>
      <c r="L124" s="1046"/>
      <c r="M124" s="1046"/>
      <c r="N124" s="1045"/>
    </row>
    <row r="125" spans="1:14">
      <c r="A125" s="1045"/>
      <c r="B125" s="1045"/>
      <c r="C125" s="1045"/>
      <c r="D125" s="1045"/>
      <c r="E125" s="1045"/>
      <c r="F125" s="1045"/>
      <c r="G125" s="1045"/>
      <c r="H125" s="1045"/>
      <c r="I125" s="1045"/>
      <c r="J125" s="1045"/>
      <c r="K125" s="1045"/>
      <c r="L125" s="1045"/>
      <c r="M125" s="1045"/>
      <c r="N125" s="1045"/>
    </row>
    <row r="126" spans="1:14">
      <c r="A126" s="1045"/>
      <c r="B126" s="1045"/>
      <c r="C126" s="1045"/>
      <c r="D126" s="1045"/>
      <c r="E126" s="1045"/>
      <c r="F126" s="1045"/>
      <c r="G126" s="1045"/>
      <c r="H126" s="1045"/>
      <c r="I126" s="1045"/>
      <c r="J126" s="1045"/>
      <c r="K126" s="1045"/>
      <c r="L126" s="1045"/>
      <c r="M126" s="1045"/>
      <c r="N126" s="1045"/>
    </row>
    <row r="127" spans="1:14">
      <c r="A127" s="1045"/>
      <c r="B127" s="1045"/>
      <c r="C127" s="1045"/>
      <c r="D127" s="1045"/>
      <c r="E127" s="1045"/>
      <c r="F127" s="1045"/>
      <c r="G127" s="1045"/>
      <c r="H127" s="1045"/>
      <c r="I127" s="1045"/>
      <c r="J127" s="1045"/>
      <c r="K127" s="1045"/>
      <c r="L127" s="1045"/>
      <c r="M127" s="1045"/>
      <c r="N127" s="1045"/>
    </row>
    <row r="128" spans="1:14">
      <c r="A128" s="1045"/>
      <c r="B128" s="1045"/>
      <c r="C128" s="1045"/>
      <c r="D128" s="1045"/>
      <c r="E128" s="1045"/>
      <c r="F128" s="1045"/>
      <c r="G128" s="1045"/>
      <c r="H128" s="1045"/>
      <c r="I128" s="1045"/>
      <c r="J128" s="1045"/>
      <c r="K128" s="1045"/>
      <c r="L128" s="1045"/>
      <c r="M128" s="1045"/>
      <c r="N128" s="1045"/>
    </row>
    <row r="129" spans="1:14">
      <c r="A129" s="1045"/>
      <c r="B129" s="1045"/>
      <c r="C129" s="1045"/>
      <c r="D129" s="1045"/>
      <c r="E129" s="1045"/>
      <c r="F129" s="1045"/>
      <c r="G129" s="1045"/>
      <c r="H129" s="1045"/>
      <c r="I129" s="1045"/>
      <c r="J129" s="1045"/>
      <c r="K129" s="1045"/>
      <c r="L129" s="1045"/>
      <c r="M129" s="1045"/>
      <c r="N129" s="1045"/>
    </row>
    <row r="130" spans="1:14">
      <c r="A130" s="1045"/>
      <c r="B130" s="1045"/>
      <c r="C130" s="1045"/>
      <c r="D130" s="1045"/>
      <c r="E130" s="1045"/>
      <c r="F130" s="1045"/>
      <c r="G130" s="1045"/>
      <c r="H130" s="1045"/>
      <c r="I130" s="1045"/>
      <c r="J130" s="1045"/>
      <c r="K130" s="1045"/>
      <c r="L130" s="1045"/>
      <c r="M130" s="1045"/>
      <c r="N130" s="1045"/>
    </row>
    <row r="131" spans="1:14">
      <c r="A131" s="1045"/>
      <c r="B131" s="1045"/>
      <c r="C131" s="1045"/>
      <c r="D131" s="1045"/>
      <c r="E131" s="1045"/>
      <c r="F131" s="1045"/>
      <c r="G131" s="1045"/>
      <c r="H131" s="1045"/>
      <c r="I131" s="1045"/>
      <c r="J131" s="1045"/>
      <c r="K131" s="1045"/>
      <c r="L131" s="1045"/>
      <c r="M131" s="1045"/>
      <c r="N131" s="1045"/>
    </row>
    <row r="132" spans="1:14" ht="16.5">
      <c r="A132" s="1045"/>
      <c r="B132" s="1045"/>
      <c r="C132" s="1045"/>
      <c r="D132" s="1045"/>
      <c r="E132" s="1045"/>
      <c r="F132" s="1045"/>
      <c r="G132" s="1045"/>
      <c r="H132" s="1045"/>
      <c r="I132" s="1045"/>
      <c r="J132" s="1045"/>
      <c r="K132" s="1045"/>
      <c r="L132" s="1045"/>
      <c r="M132" s="1045"/>
      <c r="N132" s="1046"/>
    </row>
    <row r="134" spans="1:14" ht="16.5">
      <c r="N134" s="1047"/>
    </row>
  </sheetData>
  <mergeCells count="23">
    <mergeCell ref="B111:D111"/>
    <mergeCell ref="H111:N111"/>
    <mergeCell ref="B112:D112"/>
    <mergeCell ref="H112:N112"/>
    <mergeCell ref="J9:J10"/>
    <mergeCell ref="L9:L10"/>
    <mergeCell ref="N9:N10"/>
    <mergeCell ref="D11:D12"/>
    <mergeCell ref="F11:F12"/>
    <mergeCell ref="H11:H12"/>
    <mergeCell ref="J11:J12"/>
    <mergeCell ref="L11:L12"/>
    <mergeCell ref="N11:N12"/>
    <mergeCell ref="A8:C12"/>
    <mergeCell ref="D8:N8"/>
    <mergeCell ref="D9:D10"/>
    <mergeCell ref="F9:F10"/>
    <mergeCell ref="H9:H10"/>
    <mergeCell ref="A2:N2"/>
    <mergeCell ref="A3:N3"/>
    <mergeCell ref="A4:N4"/>
    <mergeCell ref="A5:N5"/>
    <mergeCell ref="A6:N6"/>
  </mergeCells>
  <printOptions horizontalCentered="1"/>
  <pageMargins left="0.23622047244094491" right="0.23622047244094491" top="1.3385826771653544" bottom="0.74803149606299213" header="0.31496062992125984" footer="0.31496062992125984"/>
  <pageSetup scale="58" fitToHeight="0" orientation="landscape" r:id="rId1"/>
  <headerFooter scaleWithDoc="0" alignWithMargins="0">
    <oddHeader>&amp;C&amp;G</oddHead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50"/>
  <sheetViews>
    <sheetView showGridLines="0" view="pageBreakPreview" zoomScale="80" zoomScaleNormal="100" zoomScaleSheetLayoutView="80" workbookViewId="0">
      <selection activeCell="A3" sqref="A3:G3"/>
    </sheetView>
  </sheetViews>
  <sheetFormatPr baseColWidth="10" defaultColWidth="11.5703125" defaultRowHeight="15"/>
  <cols>
    <col min="1" max="1" width="66.7109375" style="1048" customWidth="1"/>
    <col min="2" max="2" width="23.28515625" style="1048" bestFit="1" customWidth="1"/>
    <col min="3" max="3" width="20.140625" style="1048" bestFit="1" customWidth="1"/>
    <col min="4" max="6" width="23.28515625" style="1048" bestFit="1" customWidth="1"/>
    <col min="7" max="7" width="20.85546875" style="1048" customWidth="1"/>
    <col min="8" max="16384" width="11.5703125" style="1049"/>
  </cols>
  <sheetData>
    <row r="1" spans="1:7" ht="12.75" customHeight="1"/>
    <row r="2" spans="1:7" ht="15" customHeight="1">
      <c r="A2" s="1730" t="s">
        <v>369</v>
      </c>
      <c r="B2" s="1731"/>
      <c r="C2" s="1731"/>
      <c r="D2" s="1731"/>
      <c r="E2" s="1731"/>
      <c r="F2" s="1731"/>
      <c r="G2" s="1732"/>
    </row>
    <row r="3" spans="1:7" ht="15" customHeight="1">
      <c r="A3" s="1733" t="s">
        <v>78</v>
      </c>
      <c r="B3" s="1734"/>
      <c r="C3" s="1734"/>
      <c r="D3" s="1734"/>
      <c r="E3" s="1734"/>
      <c r="F3" s="1734"/>
      <c r="G3" s="1735"/>
    </row>
    <row r="4" spans="1:7" ht="15" customHeight="1">
      <c r="A4" s="1733" t="s">
        <v>380</v>
      </c>
      <c r="B4" s="1734"/>
      <c r="C4" s="1734"/>
      <c r="D4" s="1734"/>
      <c r="E4" s="1734"/>
      <c r="F4" s="1734"/>
      <c r="G4" s="1735"/>
    </row>
    <row r="5" spans="1:7" ht="15" customHeight="1">
      <c r="A5" s="1736" t="s">
        <v>405</v>
      </c>
      <c r="B5" s="1737"/>
      <c r="C5" s="1737"/>
      <c r="D5" s="1737"/>
      <c r="E5" s="1737"/>
      <c r="F5" s="1737"/>
      <c r="G5" s="1729"/>
    </row>
    <row r="6" spans="1:7">
      <c r="A6" s="1738" t="s">
        <v>1270</v>
      </c>
      <c r="B6" s="1739"/>
      <c r="C6" s="1739"/>
      <c r="D6" s="1739"/>
      <c r="E6" s="1739"/>
      <c r="F6" s="1739"/>
      <c r="G6" s="1740"/>
    </row>
    <row r="7" spans="1:7">
      <c r="A7" s="1050"/>
      <c r="B7" s="1050"/>
      <c r="C7" s="1050"/>
      <c r="D7" s="1050"/>
      <c r="E7" s="1050"/>
      <c r="F7" s="1050"/>
      <c r="G7" s="1050"/>
    </row>
    <row r="8" spans="1:7" ht="15" customHeight="1">
      <c r="A8" s="1724" t="s">
        <v>79</v>
      </c>
      <c r="B8" s="1725" t="s">
        <v>80</v>
      </c>
      <c r="C8" s="1726"/>
      <c r="D8" s="1726"/>
      <c r="E8" s="1726"/>
      <c r="F8" s="1727"/>
      <c r="G8" s="1728" t="s">
        <v>86</v>
      </c>
    </row>
    <row r="9" spans="1:7" ht="30" customHeight="1">
      <c r="A9" s="1724"/>
      <c r="B9" s="1051" t="s">
        <v>81</v>
      </c>
      <c r="C9" s="1052" t="s">
        <v>82</v>
      </c>
      <c r="D9" s="1051" t="s">
        <v>83</v>
      </c>
      <c r="E9" s="1051" t="s">
        <v>84</v>
      </c>
      <c r="F9" s="1051" t="s">
        <v>85</v>
      </c>
      <c r="G9" s="1729"/>
    </row>
    <row r="10" spans="1:7" ht="15" customHeight="1">
      <c r="A10" s="1724"/>
      <c r="B10" s="1053">
        <v>1</v>
      </c>
      <c r="C10" s="1053">
        <v>2</v>
      </c>
      <c r="D10" s="1053" t="s">
        <v>164</v>
      </c>
      <c r="E10" s="1053">
        <v>4</v>
      </c>
      <c r="F10" s="1053">
        <v>5</v>
      </c>
      <c r="G10" s="1054" t="s">
        <v>47</v>
      </c>
    </row>
    <row r="11" spans="1:7">
      <c r="A11" s="1055"/>
      <c r="B11" s="948"/>
      <c r="C11" s="949"/>
      <c r="D11" s="949"/>
      <c r="E11" s="949"/>
      <c r="F11" s="950"/>
      <c r="G11" s="949"/>
    </row>
    <row r="12" spans="1:7">
      <c r="A12" s="1056" t="s">
        <v>165</v>
      </c>
      <c r="B12" s="951">
        <f>SUM(B13:B20)</f>
        <v>900899840</v>
      </c>
      <c r="C12" s="952">
        <f>SUM(C13:C20)</f>
        <v>-42148754.160000227</v>
      </c>
      <c r="D12" s="953">
        <f>SUM(D13:D20)</f>
        <v>858751085.83999979</v>
      </c>
      <c r="E12" s="952">
        <f>SUM(E13:E20)</f>
        <v>813768999.52999973</v>
      </c>
      <c r="F12" s="952">
        <f>SUM(F13:F20)</f>
        <v>789248901.0599997</v>
      </c>
      <c r="G12" s="953">
        <f t="shared" ref="G12" si="0">SUM(G13:G30)</f>
        <v>174763624.52999979</v>
      </c>
    </row>
    <row r="13" spans="1:7">
      <c r="A13" s="1057" t="s">
        <v>166</v>
      </c>
      <c r="B13" s="954"/>
      <c r="C13" s="955"/>
      <c r="D13" s="955">
        <f t="shared" ref="D13:D45" si="1">B13+C13</f>
        <v>0</v>
      </c>
      <c r="E13" s="955"/>
      <c r="F13" s="956"/>
      <c r="G13" s="955">
        <f t="shared" ref="G13:G45" si="2">D13-E13</f>
        <v>0</v>
      </c>
    </row>
    <row r="14" spans="1:7">
      <c r="A14" s="1057" t="s">
        <v>167</v>
      </c>
      <c r="B14" s="957"/>
      <c r="C14" s="955"/>
      <c r="D14" s="955">
        <f t="shared" si="1"/>
        <v>0</v>
      </c>
      <c r="E14" s="955"/>
      <c r="F14" s="956"/>
      <c r="G14" s="955">
        <f t="shared" si="2"/>
        <v>0</v>
      </c>
    </row>
    <row r="15" spans="1:7">
      <c r="A15" s="1057" t="s">
        <v>178</v>
      </c>
      <c r="B15" s="957">
        <v>35650261</v>
      </c>
      <c r="C15" s="955">
        <v>-19255396.149999999</v>
      </c>
      <c r="D15" s="955">
        <f t="shared" si="1"/>
        <v>16394864.850000001</v>
      </c>
      <c r="E15" s="955">
        <v>16394864.85</v>
      </c>
      <c r="F15" s="956">
        <v>16394864.85</v>
      </c>
      <c r="G15" s="955">
        <f t="shared" si="2"/>
        <v>0</v>
      </c>
    </row>
    <row r="16" spans="1:7">
      <c r="A16" s="1057" t="s">
        <v>259</v>
      </c>
      <c r="B16" s="957"/>
      <c r="C16" s="955"/>
      <c r="D16" s="955">
        <f t="shared" si="1"/>
        <v>0</v>
      </c>
      <c r="E16" s="955"/>
      <c r="F16" s="956"/>
      <c r="G16" s="955">
        <f t="shared" si="2"/>
        <v>0</v>
      </c>
    </row>
    <row r="17" spans="1:7">
      <c r="A17" s="1057" t="s">
        <v>179</v>
      </c>
      <c r="B17" s="957"/>
      <c r="C17" s="955"/>
      <c r="D17" s="955">
        <f t="shared" si="1"/>
        <v>0</v>
      </c>
      <c r="E17" s="955"/>
      <c r="F17" s="956"/>
      <c r="G17" s="955">
        <f t="shared" si="2"/>
        <v>0</v>
      </c>
    </row>
    <row r="18" spans="1:7">
      <c r="A18" s="1057" t="s">
        <v>260</v>
      </c>
      <c r="B18" s="957"/>
      <c r="C18" s="955"/>
      <c r="D18" s="955">
        <f t="shared" si="1"/>
        <v>0</v>
      </c>
      <c r="E18" s="955"/>
      <c r="F18" s="956"/>
      <c r="G18" s="955">
        <f t="shared" si="2"/>
        <v>0</v>
      </c>
    </row>
    <row r="19" spans="1:7">
      <c r="A19" s="1057" t="s">
        <v>261</v>
      </c>
      <c r="B19" s="957">
        <v>52826931</v>
      </c>
      <c r="C19" s="955">
        <v>15980928.129999995</v>
      </c>
      <c r="D19" s="955">
        <f t="shared" si="1"/>
        <v>68807859.129999995</v>
      </c>
      <c r="E19" s="955">
        <v>68189197.129999995</v>
      </c>
      <c r="F19" s="956">
        <v>68189197.129999995</v>
      </c>
      <c r="G19" s="955">
        <f t="shared" si="2"/>
        <v>618662</v>
      </c>
    </row>
    <row r="20" spans="1:7">
      <c r="A20" s="1057" t="s">
        <v>168</v>
      </c>
      <c r="B20" s="957">
        <v>812422648</v>
      </c>
      <c r="C20" s="955">
        <v>-38874286.140000224</v>
      </c>
      <c r="D20" s="955">
        <f t="shared" si="1"/>
        <v>773548361.85999978</v>
      </c>
      <c r="E20" s="955">
        <v>729184937.54999971</v>
      </c>
      <c r="F20" s="956">
        <v>704664839.07999969</v>
      </c>
      <c r="G20" s="955">
        <f t="shared" si="2"/>
        <v>44363424.310000062</v>
      </c>
    </row>
    <row r="21" spans="1:7">
      <c r="A21" s="1056" t="s">
        <v>169</v>
      </c>
      <c r="B21" s="952">
        <f>SUM(B22:B28)</f>
        <v>1427944747</v>
      </c>
      <c r="C21" s="952">
        <f>SUM(C22:C28)</f>
        <v>60363083.839999892</v>
      </c>
      <c r="D21" s="953">
        <f t="shared" si="1"/>
        <v>1488307830.8399999</v>
      </c>
      <c r="E21" s="952">
        <f t="shared" ref="E21:F21" si="3">SUM(E22:E28)</f>
        <v>1423417061.73</v>
      </c>
      <c r="F21" s="952">
        <f t="shared" si="3"/>
        <v>1377569931.3000002</v>
      </c>
      <c r="G21" s="953">
        <f t="shared" si="2"/>
        <v>64890769.109999895</v>
      </c>
    </row>
    <row r="22" spans="1:7">
      <c r="A22" s="1057" t="s">
        <v>170</v>
      </c>
      <c r="B22" s="957">
        <v>206643173</v>
      </c>
      <c r="C22" s="955">
        <v>23013528.969999999</v>
      </c>
      <c r="D22" s="955">
        <f t="shared" si="1"/>
        <v>229656701.97</v>
      </c>
      <c r="E22" s="955">
        <v>221735714.90000001</v>
      </c>
      <c r="F22" s="956">
        <v>219945963.51000002</v>
      </c>
      <c r="G22" s="955">
        <f t="shared" si="2"/>
        <v>7920987.0699999928</v>
      </c>
    </row>
    <row r="23" spans="1:7">
      <c r="A23" s="1057" t="s">
        <v>262</v>
      </c>
      <c r="B23" s="957">
        <v>851995554</v>
      </c>
      <c r="C23" s="955">
        <v>10378044.219999909</v>
      </c>
      <c r="D23" s="955">
        <f t="shared" si="1"/>
        <v>862373598.21999991</v>
      </c>
      <c r="E23" s="955">
        <v>843883234.13000011</v>
      </c>
      <c r="F23" s="956">
        <v>826420363.18000019</v>
      </c>
      <c r="G23" s="955">
        <f t="shared" si="2"/>
        <v>18490364.089999795</v>
      </c>
    </row>
    <row r="24" spans="1:7">
      <c r="A24" s="1057" t="s">
        <v>171</v>
      </c>
      <c r="B24" s="957">
        <v>2015750</v>
      </c>
      <c r="C24" s="955">
        <v>-293361.43000000017</v>
      </c>
      <c r="D24" s="955">
        <f t="shared" si="1"/>
        <v>1722388.5699999998</v>
      </c>
      <c r="E24" s="955">
        <v>1722388.5699999998</v>
      </c>
      <c r="F24" s="956">
        <v>1424779.2399999998</v>
      </c>
      <c r="G24" s="955">
        <f t="shared" si="2"/>
        <v>0</v>
      </c>
    </row>
    <row r="25" spans="1:7">
      <c r="A25" s="1057" t="s">
        <v>180</v>
      </c>
      <c r="B25" s="957">
        <v>93808537</v>
      </c>
      <c r="C25" s="955">
        <v>8568787.3400000036</v>
      </c>
      <c r="D25" s="955">
        <f t="shared" si="1"/>
        <v>102377324.34</v>
      </c>
      <c r="E25" s="955">
        <v>88989992.739999995</v>
      </c>
      <c r="F25" s="956">
        <v>63712116.949999996</v>
      </c>
      <c r="G25" s="955">
        <f t="shared" si="2"/>
        <v>13387331.600000009</v>
      </c>
    </row>
    <row r="26" spans="1:7">
      <c r="A26" s="1057" t="s">
        <v>172</v>
      </c>
      <c r="B26" s="957">
        <v>103738854</v>
      </c>
      <c r="C26" s="955">
        <v>15803463.409999996</v>
      </c>
      <c r="D26" s="955">
        <f t="shared" si="1"/>
        <v>119542317.41</v>
      </c>
      <c r="E26" s="955">
        <v>94555836.489999995</v>
      </c>
      <c r="F26" s="956">
        <v>94555836.490000054</v>
      </c>
      <c r="G26" s="955">
        <f t="shared" si="2"/>
        <v>24986480.920000002</v>
      </c>
    </row>
    <row r="27" spans="1:7">
      <c r="A27" s="1057" t="s">
        <v>173</v>
      </c>
      <c r="B27" s="957">
        <v>169742879</v>
      </c>
      <c r="C27" s="955">
        <v>2892621.3299999833</v>
      </c>
      <c r="D27" s="955">
        <f t="shared" si="1"/>
        <v>172635500.32999998</v>
      </c>
      <c r="E27" s="955">
        <v>172529894.89999998</v>
      </c>
      <c r="F27" s="956">
        <v>171510871.92999998</v>
      </c>
      <c r="G27" s="955">
        <f t="shared" si="2"/>
        <v>105605.43000000715</v>
      </c>
    </row>
    <row r="28" spans="1:7">
      <c r="A28" s="1057" t="s">
        <v>174</v>
      </c>
      <c r="B28" s="957"/>
      <c r="C28" s="955"/>
      <c r="D28" s="955">
        <f t="shared" si="1"/>
        <v>0</v>
      </c>
      <c r="E28" s="955"/>
      <c r="F28" s="956"/>
      <c r="G28" s="955">
        <f t="shared" si="2"/>
        <v>0</v>
      </c>
    </row>
    <row r="29" spans="1:7">
      <c r="A29" s="1056" t="s">
        <v>175</v>
      </c>
      <c r="B29" s="952">
        <f>SUM(B30:B38)</f>
        <v>113808623</v>
      </c>
      <c r="C29" s="952">
        <f>SUM(C30:C38)</f>
        <v>-9541086.240000017</v>
      </c>
      <c r="D29" s="953">
        <f t="shared" si="1"/>
        <v>104267536.75999999</v>
      </c>
      <c r="E29" s="952">
        <f>SUM(E30:E38)</f>
        <v>104267536.75999999</v>
      </c>
      <c r="F29" s="952">
        <f>SUM(F30:F38)</f>
        <v>97638619.079999983</v>
      </c>
      <c r="G29" s="953">
        <f t="shared" si="2"/>
        <v>0</v>
      </c>
    </row>
    <row r="30" spans="1:7">
      <c r="A30" s="1057" t="s">
        <v>181</v>
      </c>
      <c r="B30" s="957">
        <v>83991520</v>
      </c>
      <c r="C30" s="955">
        <v>-9043924.5300000161</v>
      </c>
      <c r="D30" s="955">
        <f t="shared" si="1"/>
        <v>74947595.469999984</v>
      </c>
      <c r="E30" s="955">
        <v>74947595.469999984</v>
      </c>
      <c r="F30" s="956">
        <v>68318677.789999992</v>
      </c>
      <c r="G30" s="955">
        <f t="shared" si="2"/>
        <v>0</v>
      </c>
    </row>
    <row r="31" spans="1:7">
      <c r="A31" s="1057" t="s">
        <v>182</v>
      </c>
      <c r="B31" s="957">
        <v>18817103</v>
      </c>
      <c r="C31" s="955">
        <v>-497161.71000000089</v>
      </c>
      <c r="D31" s="955">
        <f t="shared" si="1"/>
        <v>18319941.289999999</v>
      </c>
      <c r="E31" s="955">
        <v>18319941.289999999</v>
      </c>
      <c r="F31" s="956">
        <v>18319941.289999995</v>
      </c>
      <c r="G31" s="955">
        <f t="shared" si="2"/>
        <v>0</v>
      </c>
    </row>
    <row r="32" spans="1:7">
      <c r="A32" s="1057" t="s">
        <v>263</v>
      </c>
      <c r="B32" s="957"/>
      <c r="C32" s="955"/>
      <c r="D32" s="955">
        <f t="shared" si="1"/>
        <v>0</v>
      </c>
      <c r="E32" s="955"/>
      <c r="F32" s="956"/>
      <c r="G32" s="955">
        <f t="shared" si="2"/>
        <v>0</v>
      </c>
    </row>
    <row r="33" spans="1:7">
      <c r="A33" s="1057" t="s">
        <v>264</v>
      </c>
      <c r="B33" s="957"/>
      <c r="C33" s="955"/>
      <c r="D33" s="955">
        <f t="shared" si="1"/>
        <v>0</v>
      </c>
      <c r="E33" s="955"/>
      <c r="F33" s="956"/>
      <c r="G33" s="955">
        <f t="shared" si="2"/>
        <v>0</v>
      </c>
    </row>
    <row r="34" spans="1:7">
      <c r="A34" s="1057" t="s">
        <v>176</v>
      </c>
      <c r="B34" s="957"/>
      <c r="C34" s="955"/>
      <c r="D34" s="955">
        <f t="shared" si="1"/>
        <v>0</v>
      </c>
      <c r="E34" s="955"/>
      <c r="F34" s="956"/>
      <c r="G34" s="955">
        <f t="shared" si="2"/>
        <v>0</v>
      </c>
    </row>
    <row r="35" spans="1:7">
      <c r="A35" s="1057" t="s">
        <v>265</v>
      </c>
      <c r="B35" s="957"/>
      <c r="C35" s="955"/>
      <c r="D35" s="955">
        <f t="shared" si="1"/>
        <v>0</v>
      </c>
      <c r="E35" s="955"/>
      <c r="F35" s="956"/>
      <c r="G35" s="955">
        <f t="shared" si="2"/>
        <v>0</v>
      </c>
    </row>
    <row r="36" spans="1:7">
      <c r="A36" s="1057" t="s">
        <v>177</v>
      </c>
      <c r="B36" s="957"/>
      <c r="C36" s="955"/>
      <c r="D36" s="955">
        <f t="shared" si="1"/>
        <v>0</v>
      </c>
      <c r="E36" s="955"/>
      <c r="F36" s="956"/>
      <c r="G36" s="955">
        <f t="shared" si="2"/>
        <v>0</v>
      </c>
    </row>
    <row r="37" spans="1:7">
      <c r="A37" s="1057" t="s">
        <v>183</v>
      </c>
      <c r="B37" s="957"/>
      <c r="C37" s="955"/>
      <c r="D37" s="955">
        <f t="shared" si="1"/>
        <v>0</v>
      </c>
      <c r="E37" s="955"/>
      <c r="F37" s="956"/>
      <c r="G37" s="955">
        <f t="shared" si="2"/>
        <v>0</v>
      </c>
    </row>
    <row r="38" spans="1:7">
      <c r="A38" s="1057" t="s">
        <v>184</v>
      </c>
      <c r="B38" s="957">
        <v>11000000</v>
      </c>
      <c r="C38" s="955">
        <v>0</v>
      </c>
      <c r="D38" s="955">
        <f t="shared" si="1"/>
        <v>11000000</v>
      </c>
      <c r="E38" s="955">
        <v>11000000</v>
      </c>
      <c r="F38" s="956">
        <v>11000000</v>
      </c>
      <c r="G38" s="955">
        <f t="shared" si="2"/>
        <v>0</v>
      </c>
    </row>
    <row r="39" spans="1:7">
      <c r="A39" s="1056" t="s">
        <v>266</v>
      </c>
      <c r="B39" s="958">
        <f>SUM(B40:B43)</f>
        <v>0</v>
      </c>
      <c r="C39" s="958">
        <f t="shared" ref="C39" si="4">SUM(C40:C43)</f>
        <v>0</v>
      </c>
      <c r="D39" s="953">
        <f t="shared" si="1"/>
        <v>0</v>
      </c>
      <c r="E39" s="958">
        <f t="shared" ref="E39:F39" si="5">SUM(E40:E43)</f>
        <v>0</v>
      </c>
      <c r="F39" s="959">
        <f t="shared" si="5"/>
        <v>0</v>
      </c>
      <c r="G39" s="953">
        <f t="shared" si="2"/>
        <v>0</v>
      </c>
    </row>
    <row r="40" spans="1:7" ht="22.5">
      <c r="A40" s="1057" t="s">
        <v>185</v>
      </c>
      <c r="B40" s="957"/>
      <c r="C40" s="955"/>
      <c r="D40" s="955">
        <f t="shared" si="1"/>
        <v>0</v>
      </c>
      <c r="E40" s="955"/>
      <c r="F40" s="956"/>
      <c r="G40" s="955">
        <f t="shared" si="2"/>
        <v>0</v>
      </c>
    </row>
    <row r="41" spans="1:7" ht="22.5">
      <c r="A41" s="1057" t="s">
        <v>267</v>
      </c>
      <c r="B41" s="957"/>
      <c r="C41" s="955"/>
      <c r="D41" s="955">
        <f t="shared" si="1"/>
        <v>0</v>
      </c>
      <c r="E41" s="955"/>
      <c r="F41" s="956"/>
      <c r="G41" s="955">
        <f t="shared" si="2"/>
        <v>0</v>
      </c>
    </row>
    <row r="42" spans="1:7">
      <c r="A42" s="1057" t="s">
        <v>268</v>
      </c>
      <c r="B42" s="957"/>
      <c r="C42" s="955"/>
      <c r="D42" s="955">
        <f t="shared" si="1"/>
        <v>0</v>
      </c>
      <c r="E42" s="955"/>
      <c r="F42" s="956"/>
      <c r="G42" s="955">
        <f t="shared" si="2"/>
        <v>0</v>
      </c>
    </row>
    <row r="43" spans="1:7" ht="14.45" customHeight="1">
      <c r="A43" s="1057" t="s">
        <v>269</v>
      </c>
      <c r="B43" s="957"/>
      <c r="C43" s="955"/>
      <c r="D43" s="955">
        <f t="shared" si="1"/>
        <v>0</v>
      </c>
      <c r="E43" s="955"/>
      <c r="F43" s="956"/>
      <c r="G43" s="955">
        <f t="shared" si="2"/>
        <v>0</v>
      </c>
    </row>
    <row r="44" spans="1:7" ht="4.9000000000000004" customHeight="1">
      <c r="A44" s="1058"/>
      <c r="B44" s="960"/>
      <c r="C44" s="961"/>
      <c r="D44" s="961"/>
      <c r="E44" s="961"/>
      <c r="F44" s="962"/>
      <c r="G44" s="961"/>
    </row>
    <row r="45" spans="1:7">
      <c r="A45" s="1059" t="s">
        <v>384</v>
      </c>
      <c r="B45" s="963">
        <f>SUM(B12,B21,B29,B39)</f>
        <v>2442653210</v>
      </c>
      <c r="C45" s="963">
        <f t="shared" ref="C45:F45" si="6">SUM(C12,C21,C29,C39)</f>
        <v>8673243.4399996474</v>
      </c>
      <c r="D45" s="964">
        <f t="shared" si="1"/>
        <v>2451326453.4399996</v>
      </c>
      <c r="E45" s="963">
        <f t="shared" si="6"/>
        <v>2341453598.0199995</v>
      </c>
      <c r="F45" s="963">
        <f t="shared" si="6"/>
        <v>2264457451.4399996</v>
      </c>
      <c r="G45" s="964">
        <f t="shared" si="2"/>
        <v>109872855.42000008</v>
      </c>
    </row>
    <row r="46" spans="1:7" ht="7.5" customHeight="1">
      <c r="A46" s="1060"/>
      <c r="B46" s="1061"/>
      <c r="C46" s="1061"/>
      <c r="D46" s="1061"/>
      <c r="E46" s="1060"/>
      <c r="F46" s="1060"/>
      <c r="G46" s="1060"/>
    </row>
    <row r="47" spans="1:7" ht="54" customHeight="1">
      <c r="A47" s="1060"/>
      <c r="B47" s="1061"/>
      <c r="C47" s="1061"/>
      <c r="D47" s="1061"/>
      <c r="E47" s="1060"/>
      <c r="F47" s="1060"/>
      <c r="G47" s="1060"/>
    </row>
    <row r="48" spans="1:7">
      <c r="A48" s="1741" t="s">
        <v>24</v>
      </c>
      <c r="B48" s="1741"/>
      <c r="C48" s="1060"/>
      <c r="D48" s="1742" t="s">
        <v>1449</v>
      </c>
      <c r="E48" s="1742"/>
      <c r="F48" s="1742"/>
      <c r="G48" s="1742"/>
    </row>
    <row r="49" spans="1:7" s="1065" customFormat="1" ht="28.5" customHeight="1">
      <c r="A49" s="1062" t="s">
        <v>1450</v>
      </c>
      <c r="B49" s="1063"/>
      <c r="C49" s="1064"/>
      <c r="D49" s="1064"/>
      <c r="E49" s="1743" t="s">
        <v>1214</v>
      </c>
      <c r="F49" s="1743"/>
      <c r="G49" s="1743"/>
    </row>
    <row r="50" spans="1:7">
      <c r="A50" s="1744"/>
      <c r="B50" s="1744"/>
      <c r="D50" s="1744"/>
      <c r="E50" s="1744"/>
      <c r="F50" s="1744"/>
      <c r="G50" s="1744"/>
    </row>
  </sheetData>
  <mergeCells count="13">
    <mergeCell ref="A48:B48"/>
    <mergeCell ref="D48:G48"/>
    <mergeCell ref="E49:G49"/>
    <mergeCell ref="A50:B50"/>
    <mergeCell ref="D50:G50"/>
    <mergeCell ref="A8:A10"/>
    <mergeCell ref="B8:F8"/>
    <mergeCell ref="G8:G9"/>
    <mergeCell ref="A2:G2"/>
    <mergeCell ref="A3:G3"/>
    <mergeCell ref="A4:G4"/>
    <mergeCell ref="A5:G5"/>
    <mergeCell ref="A6:G6"/>
  </mergeCells>
  <printOptions horizontalCentered="1"/>
  <pageMargins left="0.23622047244094491" right="0.23622047244094491" top="0.35433070866141736" bottom="0.35433070866141736" header="0.31496062992125984" footer="0.31496062992125984"/>
  <pageSetup scale="65" fitToHeight="0" orientation="landscape" r:id="rId1"/>
  <headerFooter scaleWithDoc="0" alignWithMargins="0">
    <oddHeader>&amp;C&amp;G</oddHead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I45"/>
  <sheetViews>
    <sheetView showGridLines="0" view="pageBreakPreview" topLeftCell="A25" zoomScale="110" zoomScaleNormal="115" zoomScaleSheetLayoutView="110" workbookViewId="0">
      <selection activeCell="B56" sqref="B56"/>
    </sheetView>
  </sheetViews>
  <sheetFormatPr baseColWidth="10" defaultColWidth="11.42578125" defaultRowHeight="11.25"/>
  <cols>
    <col min="1" max="1" width="1.85546875" style="149" customWidth="1"/>
    <col min="2" max="2" width="43.5703125" style="150" customWidth="1"/>
    <col min="3" max="3" width="1.5703125" style="150" customWidth="1"/>
    <col min="4" max="4" width="17" style="150" customWidth="1"/>
    <col min="5" max="5" width="17.140625" style="150" customWidth="1"/>
    <col min="6" max="6" width="19.140625" style="150" bestFit="1" customWidth="1"/>
    <col min="7" max="7" width="17" style="150" customWidth="1"/>
    <col min="8" max="8" width="17.140625" style="150" customWidth="1"/>
    <col min="9" max="9" width="15.7109375" style="150" customWidth="1"/>
    <col min="10" max="16384" width="11.42578125" style="150"/>
  </cols>
  <sheetData>
    <row r="1" spans="1:9" ht="11.1" customHeight="1">
      <c r="H1" s="965"/>
      <c r="I1" s="966"/>
    </row>
    <row r="2" spans="1:9" ht="10.5" customHeight="1">
      <c r="A2" s="150"/>
      <c r="B2" s="1748" t="s">
        <v>369</v>
      </c>
      <c r="C2" s="1761"/>
      <c r="D2" s="1761"/>
      <c r="E2" s="1761"/>
      <c r="F2" s="1761"/>
      <c r="G2" s="1761"/>
      <c r="H2" s="1761"/>
      <c r="I2" s="1762"/>
    </row>
    <row r="3" spans="1:9" ht="10.5" customHeight="1">
      <c r="A3" s="150"/>
      <c r="B3" s="1749" t="s">
        <v>1270</v>
      </c>
      <c r="C3" s="1763"/>
      <c r="D3" s="1763"/>
      <c r="E3" s="1763"/>
      <c r="F3" s="1763"/>
      <c r="G3" s="1763"/>
      <c r="H3" s="1763"/>
      <c r="I3" s="1764"/>
    </row>
    <row r="4" spans="1:9" ht="11.1" customHeight="1">
      <c r="A4" s="150"/>
      <c r="B4" s="1749" t="s">
        <v>274</v>
      </c>
      <c r="C4" s="1763"/>
      <c r="D4" s="1763"/>
      <c r="E4" s="1763"/>
      <c r="F4" s="1763"/>
      <c r="G4" s="1763"/>
      <c r="H4" s="1763"/>
      <c r="I4" s="1764"/>
    </row>
    <row r="5" spans="1:9" ht="11.1" customHeight="1">
      <c r="A5" s="150"/>
      <c r="B5" s="1749" t="s">
        <v>385</v>
      </c>
      <c r="C5" s="1763"/>
      <c r="D5" s="1763"/>
      <c r="E5" s="1763"/>
      <c r="F5" s="1763"/>
      <c r="G5" s="1763"/>
      <c r="H5" s="1763"/>
      <c r="I5" s="1764"/>
    </row>
    <row r="6" spans="1:9" ht="11.1" customHeight="1">
      <c r="A6" s="150"/>
      <c r="B6" s="1749" t="s">
        <v>404</v>
      </c>
      <c r="C6" s="1763"/>
      <c r="D6" s="1763"/>
      <c r="E6" s="1763"/>
      <c r="F6" s="1763"/>
      <c r="G6" s="1763"/>
      <c r="H6" s="1763"/>
      <c r="I6" s="1764"/>
    </row>
    <row r="7" spans="1:9" ht="11.1" customHeight="1">
      <c r="A7" s="150"/>
      <c r="B7" s="1750" t="s">
        <v>301</v>
      </c>
      <c r="C7" s="1756"/>
      <c r="D7" s="1756"/>
      <c r="E7" s="1756"/>
      <c r="F7" s="1756"/>
      <c r="G7" s="1756"/>
      <c r="H7" s="1756"/>
      <c r="I7" s="1760"/>
    </row>
    <row r="8" spans="1:9" s="154" customFormat="1" ht="4.1500000000000004" customHeight="1">
      <c r="A8" s="151"/>
      <c r="B8" s="152"/>
      <c r="C8" s="153"/>
      <c r="D8" s="153"/>
      <c r="E8" s="153"/>
      <c r="F8" s="153"/>
      <c r="G8" s="153"/>
      <c r="H8" s="153"/>
      <c r="I8" s="153"/>
    </row>
    <row r="9" spans="1:9" s="154" customFormat="1" ht="15" customHeight="1">
      <c r="A9" s="155"/>
      <c r="B9" s="1748" t="s">
        <v>302</v>
      </c>
      <c r="C9" s="171"/>
      <c r="D9" s="1751" t="s">
        <v>80</v>
      </c>
      <c r="E9" s="1751"/>
      <c r="F9" s="1751"/>
      <c r="G9" s="1751"/>
      <c r="H9" s="1751"/>
      <c r="I9" s="1752" t="s">
        <v>393</v>
      </c>
    </row>
    <row r="10" spans="1:9" s="154" customFormat="1" ht="15" customHeight="1">
      <c r="A10" s="155"/>
      <c r="B10" s="1749"/>
      <c r="C10" s="156"/>
      <c r="D10" s="1755" t="s">
        <v>389</v>
      </c>
      <c r="E10" s="1757" t="s">
        <v>388</v>
      </c>
      <c r="F10" s="1757" t="s">
        <v>390</v>
      </c>
      <c r="G10" s="1757" t="s">
        <v>391</v>
      </c>
      <c r="H10" s="1757" t="s">
        <v>392</v>
      </c>
      <c r="I10" s="1753"/>
    </row>
    <row r="11" spans="1:9" s="154" customFormat="1" ht="25.5" customHeight="1">
      <c r="A11" s="155"/>
      <c r="B11" s="1750"/>
      <c r="C11" s="172"/>
      <c r="D11" s="1756"/>
      <c r="E11" s="1758"/>
      <c r="F11" s="1759"/>
      <c r="G11" s="1759"/>
      <c r="H11" s="1759"/>
      <c r="I11" s="1754"/>
    </row>
    <row r="12" spans="1:9" s="160" customFormat="1" ht="6.95" customHeight="1">
      <c r="A12" s="157"/>
      <c r="B12" s="158"/>
      <c r="C12" s="158"/>
      <c r="D12" s="159"/>
      <c r="E12" s="159"/>
      <c r="F12" s="159"/>
      <c r="G12" s="159"/>
      <c r="H12" s="159"/>
      <c r="I12" s="159"/>
    </row>
    <row r="13" spans="1:9" s="163" customFormat="1" ht="15" customHeight="1">
      <c r="A13" s="161"/>
      <c r="B13" s="162" t="s">
        <v>284</v>
      </c>
      <c r="C13" s="162"/>
      <c r="D13" s="967">
        <f>D14+D15+D16+D19+D20+D23</f>
        <v>1018701212</v>
      </c>
      <c r="E13" s="967">
        <f>E14+E15+E16+E19+E20+E23</f>
        <v>884726003.63999939</v>
      </c>
      <c r="F13" s="967">
        <f>F14+F15+F16+F19+F20+F23</f>
        <v>1903427215.6399994</v>
      </c>
      <c r="G13" s="967">
        <f t="shared" ref="G13:H13" si="0">G14+G15+G16+G19+G20+G23</f>
        <v>1903427215.6399994</v>
      </c>
      <c r="H13" s="967">
        <f t="shared" si="0"/>
        <v>1800505288.7999997</v>
      </c>
      <c r="I13" s="967">
        <f>F13-G13</f>
        <v>0</v>
      </c>
    </row>
    <row r="14" spans="1:9" s="160" customFormat="1" ht="15" customHeight="1">
      <c r="A14" s="157"/>
      <c r="B14" s="968" t="s">
        <v>275</v>
      </c>
      <c r="C14" s="150"/>
      <c r="D14" s="969">
        <v>1017541387</v>
      </c>
      <c r="E14" s="969">
        <f>F14-D14</f>
        <v>882083538.60999942</v>
      </c>
      <c r="F14" s="969">
        <v>1899624925.6099994</v>
      </c>
      <c r="G14" s="969">
        <v>1899624925.6099994</v>
      </c>
      <c r="H14" s="969">
        <v>1796859978.3399997</v>
      </c>
      <c r="I14" s="969">
        <f>F14-G14</f>
        <v>0</v>
      </c>
    </row>
    <row r="15" spans="1:9" s="160" customFormat="1" ht="15" customHeight="1">
      <c r="A15" s="157"/>
      <c r="B15" s="968" t="s">
        <v>276</v>
      </c>
      <c r="C15" s="150"/>
      <c r="D15" s="969"/>
      <c r="E15" s="969">
        <f t="shared" ref="E15:E23" si="1">F15-D15</f>
        <v>0</v>
      </c>
      <c r="F15" s="969"/>
      <c r="G15" s="969"/>
      <c r="H15" s="969"/>
      <c r="I15" s="969">
        <f t="shared" ref="I15:I35" si="2">F15-G15</f>
        <v>0</v>
      </c>
    </row>
    <row r="16" spans="1:9" s="160" customFormat="1" ht="15" customHeight="1">
      <c r="A16" s="157"/>
      <c r="B16" s="968" t="s">
        <v>277</v>
      </c>
      <c r="C16" s="150"/>
      <c r="D16" s="969">
        <f>D17+D18</f>
        <v>0</v>
      </c>
      <c r="E16" s="969">
        <f>E17+E18</f>
        <v>0</v>
      </c>
      <c r="F16" s="969">
        <f t="shared" ref="F16:H16" si="3">F17+F18</f>
        <v>0</v>
      </c>
      <c r="G16" s="969">
        <f t="shared" si="3"/>
        <v>0</v>
      </c>
      <c r="H16" s="969">
        <f t="shared" si="3"/>
        <v>0</v>
      </c>
      <c r="I16" s="969">
        <f>F16-G16</f>
        <v>0</v>
      </c>
    </row>
    <row r="17" spans="1:9" s="160" customFormat="1" ht="15" customHeight="1">
      <c r="A17" s="157"/>
      <c r="B17" s="164" t="s">
        <v>279</v>
      </c>
      <c r="C17" s="150"/>
      <c r="D17" s="969"/>
      <c r="E17" s="969">
        <f t="shared" si="1"/>
        <v>0</v>
      </c>
      <c r="F17" s="969"/>
      <c r="G17" s="969"/>
      <c r="H17" s="969"/>
      <c r="I17" s="969">
        <f>F17-G17</f>
        <v>0</v>
      </c>
    </row>
    <row r="18" spans="1:9" s="160" customFormat="1" ht="15" customHeight="1">
      <c r="A18" s="157"/>
      <c r="B18" s="164" t="s">
        <v>280</v>
      </c>
      <c r="C18" s="150"/>
      <c r="D18" s="969"/>
      <c r="E18" s="969">
        <f t="shared" si="1"/>
        <v>0</v>
      </c>
      <c r="F18" s="969"/>
      <c r="G18" s="969"/>
      <c r="H18" s="969"/>
      <c r="I18" s="969">
        <f>F18-G18</f>
        <v>0</v>
      </c>
    </row>
    <row r="19" spans="1:9" s="160" customFormat="1" ht="15" customHeight="1">
      <c r="A19" s="157"/>
      <c r="B19" s="968" t="s">
        <v>278</v>
      </c>
      <c r="C19" s="150"/>
      <c r="D19" s="969"/>
      <c r="E19" s="969">
        <f t="shared" si="1"/>
        <v>0</v>
      </c>
      <c r="F19" s="969"/>
      <c r="G19" s="969"/>
      <c r="H19" s="969"/>
      <c r="I19" s="969">
        <f t="shared" si="2"/>
        <v>0</v>
      </c>
    </row>
    <row r="20" spans="1:9" s="160" customFormat="1" ht="30" customHeight="1">
      <c r="A20" s="157"/>
      <c r="B20" s="970" t="s">
        <v>303</v>
      </c>
      <c r="C20" s="150"/>
      <c r="D20" s="969">
        <f>D21+D22</f>
        <v>0</v>
      </c>
      <c r="E20" s="969">
        <f>F20-D20</f>
        <v>0</v>
      </c>
      <c r="F20" s="969">
        <f t="shared" ref="F20:H20" si="4">F21+F22</f>
        <v>0</v>
      </c>
      <c r="G20" s="969">
        <f t="shared" si="4"/>
        <v>0</v>
      </c>
      <c r="H20" s="969">
        <f t="shared" si="4"/>
        <v>0</v>
      </c>
      <c r="I20" s="969">
        <f t="shared" si="2"/>
        <v>0</v>
      </c>
    </row>
    <row r="21" spans="1:9" s="160" customFormat="1" ht="15" customHeight="1">
      <c r="A21" s="157"/>
      <c r="B21" s="164" t="s">
        <v>281</v>
      </c>
      <c r="C21" s="150"/>
      <c r="D21" s="969"/>
      <c r="E21" s="969">
        <f t="shared" si="1"/>
        <v>0</v>
      </c>
      <c r="F21" s="969"/>
      <c r="G21" s="969"/>
      <c r="H21" s="969"/>
      <c r="I21" s="969">
        <f t="shared" si="2"/>
        <v>0</v>
      </c>
    </row>
    <row r="22" spans="1:9" s="160" customFormat="1" ht="15" customHeight="1">
      <c r="A22" s="157"/>
      <c r="B22" s="164" t="s">
        <v>282</v>
      </c>
      <c r="C22" s="150"/>
      <c r="D22" s="969"/>
      <c r="E22" s="969">
        <f t="shared" si="1"/>
        <v>0</v>
      </c>
      <c r="F22" s="969"/>
      <c r="G22" s="969"/>
      <c r="H22" s="969"/>
      <c r="I22" s="969">
        <f t="shared" si="2"/>
        <v>0</v>
      </c>
    </row>
    <row r="23" spans="1:9" s="160" customFormat="1" ht="15" customHeight="1">
      <c r="A23" s="157"/>
      <c r="B23" s="968" t="s">
        <v>283</v>
      </c>
      <c r="C23" s="150"/>
      <c r="D23" s="969">
        <v>1159825</v>
      </c>
      <c r="E23" s="969">
        <f t="shared" si="1"/>
        <v>2642465.0299999998</v>
      </c>
      <c r="F23" s="969">
        <v>3802290.03</v>
      </c>
      <c r="G23" s="969">
        <v>3802290.03</v>
      </c>
      <c r="H23" s="969">
        <v>3645310.46</v>
      </c>
      <c r="I23" s="969">
        <f t="shared" si="2"/>
        <v>0</v>
      </c>
    </row>
    <row r="24" spans="1:9" s="160" customFormat="1" ht="4.9000000000000004" customHeight="1">
      <c r="A24" s="157"/>
      <c r="B24" s="968"/>
      <c r="C24" s="150"/>
      <c r="D24" s="969"/>
      <c r="E24" s="969"/>
      <c r="F24" s="969"/>
      <c r="G24" s="969"/>
      <c r="H24" s="969"/>
      <c r="I24" s="969"/>
    </row>
    <row r="25" spans="1:9" s="163" customFormat="1" ht="15" customHeight="1">
      <c r="A25" s="161"/>
      <c r="B25" s="162" t="s">
        <v>285</v>
      </c>
      <c r="C25" s="162"/>
      <c r="D25" s="967">
        <f>D26+D27+D28+D31+D32+D35</f>
        <v>0</v>
      </c>
      <c r="E25" s="967">
        <f t="shared" ref="E25:E35" si="5">F25-D25</f>
        <v>0</v>
      </c>
      <c r="F25" s="967">
        <f t="shared" ref="F25:H25" si="6">F26+F27+F28+F31+F32+F35</f>
        <v>0</v>
      </c>
      <c r="G25" s="967">
        <f t="shared" si="6"/>
        <v>0</v>
      </c>
      <c r="H25" s="967">
        <f t="shared" si="6"/>
        <v>0</v>
      </c>
      <c r="I25" s="967">
        <f t="shared" si="2"/>
        <v>0</v>
      </c>
    </row>
    <row r="26" spans="1:9" s="160" customFormat="1" ht="15" customHeight="1">
      <c r="A26" s="157"/>
      <c r="B26" s="968" t="s">
        <v>275</v>
      </c>
      <c r="C26" s="150"/>
      <c r="D26" s="969"/>
      <c r="E26" s="969">
        <f t="shared" si="5"/>
        <v>0</v>
      </c>
      <c r="F26" s="969"/>
      <c r="G26" s="969"/>
      <c r="H26" s="969"/>
      <c r="I26" s="969">
        <f t="shared" si="2"/>
        <v>0</v>
      </c>
    </row>
    <row r="27" spans="1:9" s="160" customFormat="1" ht="15" customHeight="1">
      <c r="A27" s="157"/>
      <c r="B27" s="968" t="s">
        <v>276</v>
      </c>
      <c r="C27" s="150"/>
      <c r="D27" s="969"/>
      <c r="E27" s="969">
        <f t="shared" si="5"/>
        <v>0</v>
      </c>
      <c r="F27" s="969"/>
      <c r="G27" s="969"/>
      <c r="H27" s="969"/>
      <c r="I27" s="969">
        <f>F27-G27</f>
        <v>0</v>
      </c>
    </row>
    <row r="28" spans="1:9" s="160" customFormat="1" ht="15" customHeight="1">
      <c r="A28" s="157"/>
      <c r="B28" s="968" t="s">
        <v>277</v>
      </c>
      <c r="C28" s="150"/>
      <c r="D28" s="969">
        <f>D29+D30</f>
        <v>0</v>
      </c>
      <c r="E28" s="969">
        <f>F28-D28</f>
        <v>0</v>
      </c>
      <c r="F28" s="969">
        <f t="shared" ref="F28:H28" si="7">F29+F30</f>
        <v>0</v>
      </c>
      <c r="G28" s="969">
        <f t="shared" si="7"/>
        <v>0</v>
      </c>
      <c r="H28" s="969">
        <f t="shared" si="7"/>
        <v>0</v>
      </c>
      <c r="I28" s="969">
        <f t="shared" si="2"/>
        <v>0</v>
      </c>
    </row>
    <row r="29" spans="1:9" s="160" customFormat="1" ht="15" customHeight="1">
      <c r="A29" s="157"/>
      <c r="B29" s="164" t="s">
        <v>279</v>
      </c>
      <c r="C29" s="150"/>
      <c r="D29" s="969"/>
      <c r="E29" s="969">
        <f t="shared" si="5"/>
        <v>0</v>
      </c>
      <c r="F29" s="969"/>
      <c r="G29" s="969"/>
      <c r="H29" s="969"/>
      <c r="I29" s="969">
        <f t="shared" si="2"/>
        <v>0</v>
      </c>
    </row>
    <row r="30" spans="1:9" s="160" customFormat="1" ht="15" customHeight="1">
      <c r="A30" s="157"/>
      <c r="B30" s="164" t="s">
        <v>280</v>
      </c>
      <c r="C30" s="150"/>
      <c r="D30" s="969"/>
      <c r="E30" s="969">
        <f>F30-D30</f>
        <v>0</v>
      </c>
      <c r="F30" s="969"/>
      <c r="G30" s="969"/>
      <c r="H30" s="969"/>
      <c r="I30" s="969">
        <f>F30-G30</f>
        <v>0</v>
      </c>
    </row>
    <row r="31" spans="1:9" s="160" customFormat="1" ht="15" customHeight="1">
      <c r="A31" s="157"/>
      <c r="B31" s="968" t="s">
        <v>278</v>
      </c>
      <c r="C31" s="150"/>
      <c r="D31" s="969"/>
      <c r="E31" s="969">
        <f t="shared" si="5"/>
        <v>0</v>
      </c>
      <c r="F31" s="969"/>
      <c r="G31" s="969"/>
      <c r="H31" s="969"/>
      <c r="I31" s="969">
        <f t="shared" si="2"/>
        <v>0</v>
      </c>
    </row>
    <row r="32" spans="1:9" s="160" customFormat="1" ht="30" customHeight="1">
      <c r="A32" s="157"/>
      <c r="B32" s="970" t="s">
        <v>303</v>
      </c>
      <c r="C32" s="150"/>
      <c r="D32" s="969">
        <f>D33+D34</f>
        <v>0</v>
      </c>
      <c r="E32" s="969">
        <f>F32-D32</f>
        <v>0</v>
      </c>
      <c r="F32" s="969">
        <f t="shared" ref="F32:H32" si="8">F33+F34</f>
        <v>0</v>
      </c>
      <c r="G32" s="969">
        <f t="shared" si="8"/>
        <v>0</v>
      </c>
      <c r="H32" s="969">
        <f t="shared" si="8"/>
        <v>0</v>
      </c>
      <c r="I32" s="969">
        <f t="shared" si="2"/>
        <v>0</v>
      </c>
    </row>
    <row r="33" spans="1:9" s="160" customFormat="1" ht="15" customHeight="1">
      <c r="A33" s="157"/>
      <c r="B33" s="164" t="s">
        <v>281</v>
      </c>
      <c r="C33" s="150"/>
      <c r="D33" s="969"/>
      <c r="E33" s="969">
        <f t="shared" si="5"/>
        <v>0</v>
      </c>
      <c r="F33" s="969"/>
      <c r="G33" s="969"/>
      <c r="H33" s="969"/>
      <c r="I33" s="969">
        <f t="shared" si="2"/>
        <v>0</v>
      </c>
    </row>
    <row r="34" spans="1:9" s="160" customFormat="1" ht="15" customHeight="1">
      <c r="A34" s="157"/>
      <c r="B34" s="164" t="s">
        <v>282</v>
      </c>
      <c r="C34" s="150"/>
      <c r="D34" s="969"/>
      <c r="E34" s="969">
        <f t="shared" si="5"/>
        <v>0</v>
      </c>
      <c r="F34" s="969"/>
      <c r="G34" s="969"/>
      <c r="H34" s="969"/>
      <c r="I34" s="969">
        <f t="shared" si="2"/>
        <v>0</v>
      </c>
    </row>
    <row r="35" spans="1:9" s="160" customFormat="1" ht="15" customHeight="1">
      <c r="A35" s="157"/>
      <c r="B35" s="968" t="s">
        <v>283</v>
      </c>
      <c r="C35" s="150"/>
      <c r="D35" s="969"/>
      <c r="E35" s="969">
        <f t="shared" si="5"/>
        <v>0</v>
      </c>
      <c r="F35" s="969"/>
      <c r="G35" s="969"/>
      <c r="H35" s="969"/>
      <c r="I35" s="969">
        <f t="shared" si="2"/>
        <v>0</v>
      </c>
    </row>
    <row r="36" spans="1:9" s="160" customFormat="1" ht="4.9000000000000004" customHeight="1">
      <c r="A36" s="157"/>
      <c r="B36" s="968"/>
      <c r="C36" s="971"/>
      <c r="D36" s="969"/>
      <c r="E36" s="969"/>
      <c r="F36" s="969"/>
      <c r="G36" s="969"/>
      <c r="H36" s="969"/>
      <c r="I36" s="969"/>
    </row>
    <row r="37" spans="1:9" s="163" customFormat="1" ht="15" customHeight="1">
      <c r="A37" s="161"/>
      <c r="B37" s="162" t="s">
        <v>286</v>
      </c>
      <c r="C37" s="165"/>
      <c r="D37" s="967">
        <f>D13+D25</f>
        <v>1018701212</v>
      </c>
      <c r="E37" s="967">
        <f>F37-D37</f>
        <v>884726003.63999939</v>
      </c>
      <c r="F37" s="967">
        <f>F13+F25</f>
        <v>1903427215.6399994</v>
      </c>
      <c r="G37" s="967">
        <f>G13+G25</f>
        <v>1903427215.6399994</v>
      </c>
      <c r="H37" s="967">
        <f>H13+H25</f>
        <v>1800505288.7999997</v>
      </c>
      <c r="I37" s="967">
        <f>F37-G37</f>
        <v>0</v>
      </c>
    </row>
    <row r="38" spans="1:9" s="160" customFormat="1" ht="4.9000000000000004" customHeight="1">
      <c r="A38" s="157"/>
      <c r="B38" s="166"/>
      <c r="C38" s="166"/>
      <c r="D38" s="972"/>
      <c r="E38" s="972"/>
      <c r="F38" s="972"/>
      <c r="G38" s="972"/>
      <c r="H38" s="972"/>
      <c r="I38" s="972"/>
    </row>
    <row r="39" spans="1:9" s="160" customFormat="1" ht="15" customHeight="1">
      <c r="A39" s="157"/>
      <c r="B39" s="167"/>
      <c r="C39" s="168"/>
      <c r="D39" s="159"/>
      <c r="E39" s="159"/>
      <c r="F39" s="159"/>
      <c r="G39" s="159"/>
      <c r="H39" s="159"/>
      <c r="I39" s="159"/>
    </row>
    <row r="40" spans="1:9" s="160" customFormat="1" ht="15" customHeight="1">
      <c r="A40" s="157"/>
      <c r="B40" s="167"/>
      <c r="C40" s="168"/>
      <c r="D40" s="159"/>
      <c r="E40" s="159"/>
      <c r="F40" s="159"/>
      <c r="G40" s="159"/>
      <c r="H40" s="159"/>
      <c r="I40" s="159"/>
    </row>
    <row r="41" spans="1:9" s="160" customFormat="1" ht="12.75">
      <c r="A41" s="157"/>
      <c r="B41" s="173" t="s">
        <v>287</v>
      </c>
      <c r="C41" s="173"/>
      <c r="D41" s="173"/>
      <c r="E41" s="174"/>
      <c r="F41" s="1745" t="s">
        <v>1451</v>
      </c>
      <c r="G41" s="1745"/>
      <c r="H41" s="1745"/>
      <c r="I41" s="159"/>
    </row>
    <row r="42" spans="1:9" s="160" customFormat="1" ht="25.5">
      <c r="A42" s="157"/>
      <c r="B42" s="973" t="s">
        <v>1450</v>
      </c>
      <c r="C42" s="173"/>
      <c r="D42" s="173"/>
      <c r="E42" s="174"/>
      <c r="F42" s="1746" t="s">
        <v>1214</v>
      </c>
      <c r="G42" s="1747"/>
      <c r="H42" s="1747"/>
      <c r="I42" s="159"/>
    </row>
    <row r="43" spans="1:9" s="160" customFormat="1" ht="12.75">
      <c r="A43" s="157"/>
      <c r="B43" s="173"/>
      <c r="C43" s="173"/>
      <c r="D43" s="173"/>
      <c r="E43" s="174"/>
      <c r="F43" s="794"/>
      <c r="G43" s="794"/>
      <c r="H43" s="794"/>
      <c r="I43" s="159"/>
    </row>
    <row r="44" spans="1:9" s="169" customFormat="1" ht="12.75">
      <c r="A44" s="157"/>
      <c r="B44" s="175"/>
      <c r="C44" s="176"/>
      <c r="D44" s="174"/>
      <c r="E44" s="174"/>
      <c r="F44" s="1747"/>
      <c r="G44" s="1747"/>
      <c r="H44" s="1747"/>
      <c r="I44" s="159"/>
    </row>
    <row r="45" spans="1:9" s="169" customFormat="1" ht="6.95" customHeight="1">
      <c r="B45" s="177"/>
      <c r="C45" s="176"/>
      <c r="D45" s="174"/>
      <c r="E45" s="174"/>
      <c r="F45" s="174"/>
      <c r="G45" s="174"/>
      <c r="H45" s="174"/>
      <c r="I45" s="159"/>
    </row>
  </sheetData>
  <mergeCells count="17">
    <mergeCell ref="B7:I7"/>
    <mergeCell ref="B2:I2"/>
    <mergeCell ref="B3:I3"/>
    <mergeCell ref="B4:I4"/>
    <mergeCell ref="B5:I5"/>
    <mergeCell ref="B6:I6"/>
    <mergeCell ref="I9:I11"/>
    <mergeCell ref="D10:D11"/>
    <mergeCell ref="E10:E11"/>
    <mergeCell ref="F10:F11"/>
    <mergeCell ref="G10:G11"/>
    <mergeCell ref="H10:H11"/>
    <mergeCell ref="F41:H41"/>
    <mergeCell ref="F42:H42"/>
    <mergeCell ref="F44:H44"/>
    <mergeCell ref="B9:B11"/>
    <mergeCell ref="D9:H9"/>
  </mergeCells>
  <conditionalFormatting sqref="D12:I12 E41:F43 I41:I43 E39:I40 D38:D40">
    <cfRule type="cellIs" dxfId="0" priority="1" operator="equal">
      <formula>0</formula>
    </cfRule>
  </conditionalFormatting>
  <printOptions horizontalCentered="1"/>
  <pageMargins left="0.23622047244094491" right="0.23622047244094491" top="1.3385826771653544" bottom="0.74803149606299213" header="0.31496062992125984" footer="0.31496062992125984"/>
  <pageSetup scale="91" fitToHeight="0" orientation="landscape" r:id="rId1"/>
  <headerFooter scaleWithDoc="0" alignWithMargins="0">
    <oddHeader>&amp;C&amp;G</oddHeader>
  </headerFooter>
  <rowBreaks count="1" manualBreakCount="1">
    <brk id="30" max="16383"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15"/>
  <sheetViews>
    <sheetView showGridLines="0" view="pageBreakPreview" zoomScale="70" zoomScaleNormal="90" zoomScaleSheetLayoutView="70" zoomScalePageLayoutView="130" workbookViewId="0">
      <selection activeCell="H5" sqref="H5"/>
    </sheetView>
  </sheetViews>
  <sheetFormatPr baseColWidth="10" defaultColWidth="11.42578125" defaultRowHeight="15"/>
  <cols>
    <col min="1" max="2" width="35.5703125" style="1084" customWidth="1"/>
    <col min="3" max="3" width="18.85546875" style="1084" customWidth="1"/>
    <col min="4" max="4" width="18.7109375" style="1084" customWidth="1"/>
    <col min="5" max="5" width="17.5703125" style="1084" customWidth="1"/>
    <col min="6" max="16384" width="11.42578125" style="1084"/>
  </cols>
  <sheetData>
    <row r="1" spans="1:5" s="1083" customFormat="1" ht="24.95" customHeight="1">
      <c r="A1" s="1767" t="s">
        <v>1262</v>
      </c>
      <c r="B1" s="1768"/>
      <c r="C1" s="1768"/>
      <c r="D1" s="1768"/>
      <c r="E1" s="1769"/>
    </row>
    <row r="2" spans="1:5" s="1083" customFormat="1" ht="24.95" customHeight="1">
      <c r="A2" s="1770" t="s">
        <v>1263</v>
      </c>
      <c r="B2" s="1771"/>
      <c r="C2" s="1771"/>
      <c r="D2" s="1771"/>
      <c r="E2" s="1772"/>
    </row>
    <row r="3" spans="1:5" s="1083" customFormat="1" ht="24.95" customHeight="1">
      <c r="A3" s="1773" t="s">
        <v>1264</v>
      </c>
      <c r="B3" s="1774"/>
      <c r="C3" s="1774"/>
      <c r="D3" s="1774"/>
      <c r="E3" s="1775"/>
    </row>
    <row r="4" spans="1:5" s="1083" customFormat="1" ht="24.95" customHeight="1">
      <c r="A4" s="1776" t="s">
        <v>1466</v>
      </c>
      <c r="B4" s="1776"/>
      <c r="C4" s="1776"/>
      <c r="D4" s="1776"/>
      <c r="E4" s="1776"/>
    </row>
    <row r="5" spans="1:5" ht="20.100000000000001" customHeight="1">
      <c r="A5" s="1777" t="s">
        <v>1265</v>
      </c>
      <c r="B5" s="1777" t="s">
        <v>1266</v>
      </c>
      <c r="C5" s="1777" t="s">
        <v>1267</v>
      </c>
      <c r="D5" s="1777"/>
      <c r="E5" s="1777" t="s">
        <v>1268</v>
      </c>
    </row>
    <row r="6" spans="1:5" ht="20.100000000000001" customHeight="1">
      <c r="A6" s="1777"/>
      <c r="B6" s="1777"/>
      <c r="C6" s="1085" t="s">
        <v>84</v>
      </c>
      <c r="D6" s="1085" t="s">
        <v>85</v>
      </c>
      <c r="E6" s="1777"/>
    </row>
    <row r="7" spans="1:5" ht="21.75" customHeight="1">
      <c r="A7" s="1086" t="s">
        <v>1467</v>
      </c>
      <c r="B7" s="1087" t="s">
        <v>1468</v>
      </c>
      <c r="C7" s="1088">
        <v>1443540</v>
      </c>
      <c r="D7" s="1088">
        <v>1443540</v>
      </c>
      <c r="E7" s="1088">
        <v>618662</v>
      </c>
    </row>
    <row r="8" spans="1:5" ht="58.5" customHeight="1">
      <c r="A8" s="1086" t="s">
        <v>1469</v>
      </c>
      <c r="B8" s="1089" t="s">
        <v>1470</v>
      </c>
      <c r="C8" s="1088">
        <v>138159055.19999999</v>
      </c>
      <c r="D8" s="1088">
        <v>138159055.20000002</v>
      </c>
      <c r="E8" s="1088">
        <v>7821909.8000000119</v>
      </c>
    </row>
    <row r="9" spans="1:5" ht="108" customHeight="1">
      <c r="A9" s="1086" t="s">
        <v>1471</v>
      </c>
      <c r="B9" s="1089" t="s">
        <v>1472</v>
      </c>
      <c r="C9" s="1088">
        <v>0</v>
      </c>
      <c r="D9" s="1088">
        <v>0</v>
      </c>
      <c r="E9" s="1088">
        <v>24973843.32</v>
      </c>
    </row>
    <row r="10" spans="1:5" ht="117" customHeight="1">
      <c r="A10" s="1090" t="s">
        <v>1473</v>
      </c>
      <c r="B10" s="1089" t="s">
        <v>1474</v>
      </c>
      <c r="C10" s="1091">
        <v>475434</v>
      </c>
      <c r="D10" s="1091">
        <v>475434.00000000017</v>
      </c>
      <c r="E10" s="1091">
        <v>0</v>
      </c>
    </row>
    <row r="11" spans="1:5" ht="20.100000000000001" customHeight="1">
      <c r="A11" s="1085" t="s">
        <v>376</v>
      </c>
      <c r="B11" s="1092"/>
      <c r="C11" s="1093">
        <f>SUM(C7:C10)</f>
        <v>140078029.19999999</v>
      </c>
      <c r="D11" s="1093">
        <f>SUM(D7:D10)</f>
        <v>140078029.20000002</v>
      </c>
      <c r="E11" s="1093">
        <f>SUM(E7:E10)</f>
        <v>33414415.120000012</v>
      </c>
    </row>
    <row r="12" spans="1:5" ht="12.75" customHeight="1"/>
    <row r="14" spans="1:5">
      <c r="A14" s="140" t="s">
        <v>1269</v>
      </c>
      <c r="C14" s="136" t="s">
        <v>190</v>
      </c>
      <c r="D14" s="110"/>
      <c r="E14" s="798"/>
    </row>
    <row r="15" spans="1:5" ht="27.75" customHeight="1">
      <c r="A15" s="1765" t="s">
        <v>1450</v>
      </c>
      <c r="B15" s="1766"/>
      <c r="C15" s="1636" t="s">
        <v>1214</v>
      </c>
      <c r="D15" s="1637"/>
      <c r="E15" s="1637"/>
    </row>
  </sheetData>
  <mergeCells count="10">
    <mergeCell ref="A15:B15"/>
    <mergeCell ref="C15:E15"/>
    <mergeCell ref="A1:E1"/>
    <mergeCell ref="A2:E2"/>
    <mergeCell ref="A3:E3"/>
    <mergeCell ref="A4:E4"/>
    <mergeCell ref="A5:A6"/>
    <mergeCell ref="B5:B6"/>
    <mergeCell ref="C5:D5"/>
    <mergeCell ref="E5:E6"/>
  </mergeCells>
  <printOptions horizontalCentered="1"/>
  <pageMargins left="0.51181102362204722" right="0.51181102362204722" top="1.3779527559055118" bottom="0.55118110236220474" header="0.31496062992125984" footer="0.31496062992125984"/>
  <pageSetup scale="90" fitToWidth="0" fitToHeight="0" pageOrder="overThenDown" orientation="landscape" r:id="rId1"/>
  <headerFooter scaleWithDoc="0" alignWithMargins="0">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123"/>
  <sheetViews>
    <sheetView showGridLines="0" view="pageBreakPreview" zoomScale="75" zoomScaleNormal="75" zoomScaleSheetLayoutView="75" workbookViewId="0">
      <selection activeCell="P111" sqref="A111:P111"/>
    </sheetView>
  </sheetViews>
  <sheetFormatPr baseColWidth="10" defaultColWidth="11.42578125" defaultRowHeight="13.5"/>
  <cols>
    <col min="1" max="1" width="4.7109375" style="2" customWidth="1"/>
    <col min="2" max="3" width="3.140625" style="2" customWidth="1"/>
    <col min="4" max="4" width="4" style="2" customWidth="1"/>
    <col min="5" max="5" width="3.5703125" style="2" bestFit="1" customWidth="1"/>
    <col min="6" max="6" width="39.7109375" style="2" customWidth="1"/>
    <col min="7" max="7" width="10.42578125" style="2" customWidth="1"/>
    <col min="8" max="10" width="13.140625" style="2" bestFit="1" customWidth="1"/>
    <col min="11" max="11" width="17.28515625" style="2" bestFit="1" customWidth="1"/>
    <col min="12" max="12" width="25.42578125" style="2" customWidth="1"/>
    <col min="13" max="13" width="17.28515625" style="2" bestFit="1" customWidth="1"/>
    <col min="14" max="14" width="17.140625" style="2" bestFit="1" customWidth="1"/>
    <col min="15" max="16" width="17.28515625" style="2" bestFit="1" customWidth="1"/>
    <col min="17" max="17" width="25.28515625" style="2" bestFit="1" customWidth="1"/>
    <col min="18" max="16384" width="11.42578125" style="2"/>
  </cols>
  <sheetData>
    <row r="1" spans="1:16" ht="20.25" customHeight="1">
      <c r="A1" s="1301" t="s">
        <v>317</v>
      </c>
      <c r="B1" s="1302"/>
      <c r="C1" s="1302"/>
      <c r="D1" s="1302"/>
      <c r="E1" s="1302"/>
      <c r="F1" s="1302"/>
      <c r="G1" s="1302"/>
      <c r="H1" s="1302"/>
      <c r="I1" s="1302"/>
      <c r="J1" s="1302"/>
      <c r="K1" s="1302"/>
      <c r="L1" s="1302"/>
      <c r="M1" s="1302"/>
      <c r="N1" s="1302"/>
      <c r="O1" s="1302"/>
      <c r="P1" s="1303"/>
    </row>
    <row r="2" spans="1:16" ht="12.75" customHeight="1">
      <c r="A2" s="71"/>
      <c r="B2" s="72"/>
      <c r="C2" s="72"/>
      <c r="D2" s="73"/>
      <c r="E2" s="74"/>
      <c r="F2" s="74"/>
      <c r="G2" s="74"/>
      <c r="H2" s="74"/>
      <c r="I2" s="74"/>
      <c r="J2" s="74"/>
      <c r="K2" s="74"/>
      <c r="L2" s="74"/>
      <c r="M2" s="74"/>
      <c r="N2" s="74"/>
      <c r="O2" s="73"/>
      <c r="P2" s="75"/>
    </row>
    <row r="3" spans="1:16" ht="16.5" customHeight="1">
      <c r="A3" s="1304" t="s">
        <v>428</v>
      </c>
      <c r="B3" s="1305"/>
      <c r="C3" s="1305"/>
      <c r="D3" s="1305"/>
      <c r="E3" s="1305"/>
      <c r="F3" s="1305"/>
      <c r="G3" s="1305"/>
      <c r="H3" s="1305"/>
      <c r="I3" s="76"/>
      <c r="J3" s="76"/>
      <c r="K3" s="76"/>
      <c r="L3" s="76"/>
      <c r="M3" s="76"/>
      <c r="N3" s="76"/>
      <c r="O3" s="77"/>
      <c r="P3" s="78"/>
    </row>
    <row r="4" spans="1:16" ht="15" customHeight="1">
      <c r="A4" s="1338" t="s">
        <v>310</v>
      </c>
      <c r="B4" s="1338" t="s">
        <v>16</v>
      </c>
      <c r="C4" s="1338" t="s">
        <v>17</v>
      </c>
      <c r="D4" s="1338" t="s">
        <v>18</v>
      </c>
      <c r="E4" s="1338" t="s">
        <v>1</v>
      </c>
      <c r="F4" s="1338" t="s">
        <v>316</v>
      </c>
      <c r="G4" s="1338" t="s">
        <v>315</v>
      </c>
      <c r="H4" s="1342" t="s">
        <v>321</v>
      </c>
      <c r="I4" s="1343"/>
      <c r="J4" s="1343"/>
      <c r="K4" s="1343"/>
      <c r="L4" s="1343"/>
      <c r="M4" s="1343"/>
      <c r="N4" s="1343"/>
      <c r="O4" s="1343"/>
      <c r="P4" s="1344"/>
    </row>
    <row r="5" spans="1:16" ht="15" customHeight="1">
      <c r="A5" s="1339"/>
      <c r="B5" s="1339"/>
      <c r="C5" s="1339"/>
      <c r="D5" s="1341"/>
      <c r="E5" s="1339"/>
      <c r="F5" s="1339"/>
      <c r="G5" s="1339"/>
      <c r="H5" s="1307" t="s">
        <v>311</v>
      </c>
      <c r="I5" s="1308"/>
      <c r="J5" s="1309"/>
      <c r="K5" s="1307" t="s">
        <v>312</v>
      </c>
      <c r="L5" s="1308"/>
      <c r="M5" s="1308"/>
      <c r="N5" s="1308"/>
      <c r="O5" s="1308"/>
      <c r="P5" s="1309"/>
    </row>
    <row r="6" spans="1:16" ht="30.6" customHeight="1">
      <c r="A6" s="1340"/>
      <c r="B6" s="1340"/>
      <c r="C6" s="1340"/>
      <c r="D6" s="1340"/>
      <c r="E6" s="1340"/>
      <c r="F6" s="1340"/>
      <c r="G6" s="1340"/>
      <c r="H6" s="179" t="s">
        <v>314</v>
      </c>
      <c r="I6" s="179" t="s">
        <v>83</v>
      </c>
      <c r="J6" s="179" t="s">
        <v>313</v>
      </c>
      <c r="K6" s="180" t="s">
        <v>81</v>
      </c>
      <c r="L6" s="180" t="s">
        <v>83</v>
      </c>
      <c r="M6" s="180" t="s">
        <v>307</v>
      </c>
      <c r="N6" s="180" t="s">
        <v>84</v>
      </c>
      <c r="O6" s="180" t="s">
        <v>258</v>
      </c>
      <c r="P6" s="180" t="s">
        <v>85</v>
      </c>
    </row>
    <row r="7" spans="1:16" s="222" customFormat="1" ht="30" customHeight="1">
      <c r="A7" s="218">
        <v>1</v>
      </c>
      <c r="B7" s="219"/>
      <c r="C7" s="219"/>
      <c r="D7" s="219"/>
      <c r="E7" s="219"/>
      <c r="F7" s="268" t="s">
        <v>430</v>
      </c>
      <c r="G7" s="220"/>
      <c r="H7" s="220"/>
      <c r="I7" s="220"/>
      <c r="J7" s="220"/>
      <c r="K7" s="284">
        <f t="shared" ref="K7:P7" si="0">K8</f>
        <v>371760280</v>
      </c>
      <c r="L7" s="284">
        <f t="shared" si="0"/>
        <v>350515908.95000005</v>
      </c>
      <c r="M7" s="284">
        <f t="shared" si="0"/>
        <v>364062330.00999999</v>
      </c>
      <c r="N7" s="284">
        <f t="shared" si="0"/>
        <v>371760280</v>
      </c>
      <c r="O7" s="284">
        <f t="shared" si="0"/>
        <v>360063993.43999994</v>
      </c>
      <c r="P7" s="284">
        <f t="shared" si="0"/>
        <v>332997339.46000004</v>
      </c>
    </row>
    <row r="8" spans="1:16" s="226" customFormat="1" ht="20.100000000000001" customHeight="1">
      <c r="A8" s="223"/>
      <c r="B8" s="224">
        <v>2</v>
      </c>
      <c r="C8" s="224"/>
      <c r="D8" s="224"/>
      <c r="E8" s="224"/>
      <c r="F8" s="225" t="s">
        <v>169</v>
      </c>
      <c r="G8" s="221"/>
      <c r="H8" s="221"/>
      <c r="I8" s="221"/>
      <c r="J8" s="221"/>
      <c r="K8" s="281">
        <f t="shared" ref="K8:P8" si="1">SUBTOTAL(9,K9,K12,K16,K24,K29)</f>
        <v>371760280</v>
      </c>
      <c r="L8" s="281">
        <f t="shared" si="1"/>
        <v>350515908.95000005</v>
      </c>
      <c r="M8" s="281">
        <f t="shared" si="1"/>
        <v>364062330.00999999</v>
      </c>
      <c r="N8" s="281">
        <f t="shared" si="1"/>
        <v>371760280</v>
      </c>
      <c r="O8" s="281">
        <f t="shared" si="1"/>
        <v>360063993.43999994</v>
      </c>
      <c r="P8" s="281">
        <f t="shared" si="1"/>
        <v>332997339.46000004</v>
      </c>
    </row>
    <row r="9" spans="1:16" s="226" customFormat="1" ht="20.100000000000001" customHeight="1">
      <c r="A9" s="223"/>
      <c r="B9" s="224"/>
      <c r="C9" s="224">
        <v>2</v>
      </c>
      <c r="D9" s="224"/>
      <c r="E9" s="224"/>
      <c r="F9" s="225" t="s">
        <v>262</v>
      </c>
      <c r="G9" s="221"/>
      <c r="H9" s="221"/>
      <c r="I9" s="221"/>
      <c r="J9" s="221"/>
      <c r="K9" s="281">
        <f>K10</f>
        <v>2454260</v>
      </c>
      <c r="L9" s="281">
        <f t="shared" ref="L9:P10" si="2">L10</f>
        <v>2265880.7399999998</v>
      </c>
      <c r="M9" s="281">
        <f t="shared" si="2"/>
        <v>2268157</v>
      </c>
      <c r="N9" s="281">
        <f t="shared" si="2"/>
        <v>2454260</v>
      </c>
      <c r="O9" s="281">
        <f t="shared" si="2"/>
        <v>2265880.7399999998</v>
      </c>
      <c r="P9" s="281">
        <f t="shared" si="2"/>
        <v>1793734.85</v>
      </c>
    </row>
    <row r="10" spans="1:16" s="226" customFormat="1" ht="20.100000000000001" customHeight="1">
      <c r="A10" s="223"/>
      <c r="B10" s="224"/>
      <c r="C10" s="224"/>
      <c r="D10" s="224">
        <v>6</v>
      </c>
      <c r="E10" s="224"/>
      <c r="F10" s="225" t="s">
        <v>431</v>
      </c>
      <c r="G10" s="221"/>
      <c r="H10" s="221"/>
      <c r="I10" s="221"/>
      <c r="J10" s="221"/>
      <c r="K10" s="281">
        <f>K11</f>
        <v>2454260</v>
      </c>
      <c r="L10" s="281">
        <f t="shared" si="2"/>
        <v>2265880.7399999998</v>
      </c>
      <c r="M10" s="281">
        <f t="shared" si="2"/>
        <v>2268157</v>
      </c>
      <c r="N10" s="281">
        <f t="shared" si="2"/>
        <v>2454260</v>
      </c>
      <c r="O10" s="281">
        <f t="shared" si="2"/>
        <v>2265880.7399999998</v>
      </c>
      <c r="P10" s="281">
        <f t="shared" si="2"/>
        <v>1793734.85</v>
      </c>
    </row>
    <row r="11" spans="1:16" s="230" customFormat="1" ht="20.100000000000001" customHeight="1">
      <c r="A11" s="223"/>
      <c r="B11" s="223"/>
      <c r="C11" s="223"/>
      <c r="D11" s="223"/>
      <c r="E11" s="223">
        <v>203</v>
      </c>
      <c r="F11" s="227" t="s">
        <v>432</v>
      </c>
      <c r="G11" s="263" t="s">
        <v>433</v>
      </c>
      <c r="H11" s="285">
        <v>18100</v>
      </c>
      <c r="I11" s="285">
        <v>18100</v>
      </c>
      <c r="J11" s="285">
        <v>18100</v>
      </c>
      <c r="K11" s="272">
        <v>2454260</v>
      </c>
      <c r="L11" s="272">
        <v>2265880.7399999998</v>
      </c>
      <c r="M11" s="272">
        <v>2268157</v>
      </c>
      <c r="N11" s="272">
        <v>2454260</v>
      </c>
      <c r="O11" s="272">
        <v>2265880.7399999998</v>
      </c>
      <c r="P11" s="272">
        <v>1793734.85</v>
      </c>
    </row>
    <row r="12" spans="1:16" s="226" customFormat="1" ht="20.100000000000001" customHeight="1">
      <c r="A12" s="223"/>
      <c r="B12" s="224"/>
      <c r="C12" s="224">
        <v>3</v>
      </c>
      <c r="D12" s="224"/>
      <c r="E12" s="224"/>
      <c r="F12" s="225" t="s">
        <v>171</v>
      </c>
      <c r="G12" s="264"/>
      <c r="H12" s="286"/>
      <c r="I12" s="279"/>
      <c r="J12" s="273"/>
      <c r="K12" s="281">
        <f t="shared" ref="K12:P12" si="3">K13</f>
        <v>2015750</v>
      </c>
      <c r="L12" s="281">
        <f t="shared" si="3"/>
        <v>1722388.5699999998</v>
      </c>
      <c r="M12" s="281">
        <f t="shared" si="3"/>
        <v>2015750</v>
      </c>
      <c r="N12" s="281">
        <f t="shared" si="3"/>
        <v>2015750</v>
      </c>
      <c r="O12" s="281">
        <f t="shared" si="3"/>
        <v>1722388.5699999998</v>
      </c>
      <c r="P12" s="281">
        <f t="shared" si="3"/>
        <v>1424779.2399999998</v>
      </c>
    </row>
    <row r="13" spans="1:16" s="226" customFormat="1" ht="30" customHeight="1">
      <c r="A13" s="223"/>
      <c r="B13" s="224"/>
      <c r="C13" s="224"/>
      <c r="D13" s="224">
        <v>1</v>
      </c>
      <c r="E13" s="224"/>
      <c r="F13" s="225" t="s">
        <v>434</v>
      </c>
      <c r="G13" s="264"/>
      <c r="H13" s="286"/>
      <c r="I13" s="279"/>
      <c r="J13" s="273"/>
      <c r="K13" s="281">
        <f t="shared" ref="K13:P13" si="4">K14+K15</f>
        <v>2015750</v>
      </c>
      <c r="L13" s="281">
        <f t="shared" si="4"/>
        <v>1722388.5699999998</v>
      </c>
      <c r="M13" s="281">
        <f t="shared" si="4"/>
        <v>2015750</v>
      </c>
      <c r="N13" s="281">
        <f t="shared" si="4"/>
        <v>2015750</v>
      </c>
      <c r="O13" s="281">
        <f t="shared" si="4"/>
        <v>1722388.5699999998</v>
      </c>
      <c r="P13" s="281">
        <f t="shared" si="4"/>
        <v>1424779.2399999998</v>
      </c>
    </row>
    <row r="14" spans="1:16" s="230" customFormat="1" ht="20.100000000000001" customHeight="1">
      <c r="A14" s="223"/>
      <c r="B14" s="223"/>
      <c r="C14" s="223"/>
      <c r="D14" s="223"/>
      <c r="E14" s="223">
        <v>205</v>
      </c>
      <c r="F14" s="227" t="s">
        <v>435</v>
      </c>
      <c r="G14" s="263" t="s">
        <v>436</v>
      </c>
      <c r="H14" s="285">
        <v>55000</v>
      </c>
      <c r="I14" s="285">
        <v>55000</v>
      </c>
      <c r="J14" s="285">
        <v>55000</v>
      </c>
      <c r="K14" s="272">
        <v>1115750</v>
      </c>
      <c r="L14" s="272">
        <v>1092389.5699999998</v>
      </c>
      <c r="M14" s="272">
        <v>1115750</v>
      </c>
      <c r="N14" s="272">
        <v>1115750</v>
      </c>
      <c r="O14" s="272">
        <v>1092389.5699999998</v>
      </c>
      <c r="P14" s="272">
        <v>794780.23999999987</v>
      </c>
    </row>
    <row r="15" spans="1:16" s="230" customFormat="1" ht="20.100000000000001" customHeight="1">
      <c r="A15" s="223"/>
      <c r="B15" s="223"/>
      <c r="C15" s="223"/>
      <c r="D15" s="223"/>
      <c r="E15" s="223">
        <v>206</v>
      </c>
      <c r="F15" s="227" t="s">
        <v>437</v>
      </c>
      <c r="G15" s="263" t="s">
        <v>436</v>
      </c>
      <c r="H15" s="285">
        <v>40000</v>
      </c>
      <c r="I15" s="285">
        <v>40000</v>
      </c>
      <c r="J15" s="285">
        <v>40000</v>
      </c>
      <c r="K15" s="272">
        <v>900000</v>
      </c>
      <c r="L15" s="272">
        <v>629999</v>
      </c>
      <c r="M15" s="272">
        <v>900000</v>
      </c>
      <c r="N15" s="272">
        <v>900000</v>
      </c>
      <c r="O15" s="272">
        <v>629999</v>
      </c>
      <c r="P15" s="272">
        <v>629999</v>
      </c>
    </row>
    <row r="16" spans="1:16" s="226" customFormat="1" ht="30" customHeight="1">
      <c r="A16" s="223"/>
      <c r="B16" s="224"/>
      <c r="C16" s="224">
        <v>4</v>
      </c>
      <c r="D16" s="224"/>
      <c r="E16" s="224"/>
      <c r="F16" s="225" t="s">
        <v>438</v>
      </c>
      <c r="G16" s="264"/>
      <c r="H16" s="285"/>
      <c r="I16" s="285"/>
      <c r="J16" s="273"/>
      <c r="K16" s="281">
        <f t="shared" ref="K16:P16" si="5">K17+K20</f>
        <v>93808537</v>
      </c>
      <c r="L16" s="281">
        <f t="shared" si="5"/>
        <v>75231249.079999998</v>
      </c>
      <c r="M16" s="281">
        <f t="shared" si="5"/>
        <v>91279253.50999999</v>
      </c>
      <c r="N16" s="281">
        <f t="shared" si="5"/>
        <v>93808537</v>
      </c>
      <c r="O16" s="281">
        <f t="shared" si="5"/>
        <v>88989992.739999995</v>
      </c>
      <c r="P16" s="281">
        <f t="shared" si="5"/>
        <v>63712116.949999996</v>
      </c>
    </row>
    <row r="17" spans="1:16" s="226" customFormat="1" ht="20.100000000000001" customHeight="1">
      <c r="A17" s="223"/>
      <c r="B17" s="224"/>
      <c r="C17" s="224"/>
      <c r="D17" s="224">
        <v>1</v>
      </c>
      <c r="E17" s="224"/>
      <c r="F17" s="225" t="s">
        <v>439</v>
      </c>
      <c r="G17" s="264"/>
      <c r="H17" s="285"/>
      <c r="I17" s="285"/>
      <c r="J17" s="273"/>
      <c r="K17" s="281">
        <f t="shared" ref="K17:P17" si="6">SUBTOTAL(9,K18,K19)</f>
        <v>49294720</v>
      </c>
      <c r="L17" s="281">
        <f t="shared" si="6"/>
        <v>38779428.160000004</v>
      </c>
      <c r="M17" s="281">
        <f t="shared" si="6"/>
        <v>55078469.550000004</v>
      </c>
      <c r="N17" s="281">
        <f t="shared" si="6"/>
        <v>49294720</v>
      </c>
      <c r="O17" s="281">
        <f t="shared" si="6"/>
        <v>53957660.82</v>
      </c>
      <c r="P17" s="281">
        <f t="shared" si="6"/>
        <v>32616732.629999992</v>
      </c>
    </row>
    <row r="18" spans="1:16" s="230" customFormat="1" ht="36" customHeight="1">
      <c r="A18" s="223"/>
      <c r="B18" s="223"/>
      <c r="C18" s="223"/>
      <c r="D18" s="223"/>
      <c r="E18" s="223">
        <v>211</v>
      </c>
      <c r="F18" s="227" t="s">
        <v>440</v>
      </c>
      <c r="G18" s="263" t="s">
        <v>441</v>
      </c>
      <c r="H18" s="285">
        <v>36</v>
      </c>
      <c r="I18" s="285">
        <v>36</v>
      </c>
      <c r="J18" s="285">
        <v>36</v>
      </c>
      <c r="K18" s="272">
        <v>34236720</v>
      </c>
      <c r="L18" s="272">
        <v>34212428.420000002</v>
      </c>
      <c r="M18" s="272">
        <v>34768090.340000004</v>
      </c>
      <c r="N18" s="272">
        <v>34236720</v>
      </c>
      <c r="O18" s="272">
        <v>34212428.420000002</v>
      </c>
      <c r="P18" s="272">
        <v>12871500.23</v>
      </c>
    </row>
    <row r="19" spans="1:16" s="230" customFormat="1" ht="50.1" customHeight="1">
      <c r="A19" s="223"/>
      <c r="B19" s="223"/>
      <c r="C19" s="223"/>
      <c r="D19" s="223"/>
      <c r="E19" s="223">
        <v>212</v>
      </c>
      <c r="F19" s="227" t="s">
        <v>442</v>
      </c>
      <c r="G19" s="263" t="s">
        <v>443</v>
      </c>
      <c r="H19" s="287">
        <v>61</v>
      </c>
      <c r="I19" s="287">
        <v>61</v>
      </c>
      <c r="J19" s="287">
        <v>61</v>
      </c>
      <c r="K19" s="272">
        <v>15058000</v>
      </c>
      <c r="L19" s="272">
        <v>4566999.7399999993</v>
      </c>
      <c r="M19" s="272">
        <v>20310379.210000001</v>
      </c>
      <c r="N19" s="272">
        <v>15058000</v>
      </c>
      <c r="O19" s="272">
        <v>19745232.399999999</v>
      </c>
      <c r="P19" s="272">
        <v>19745232.399999991</v>
      </c>
    </row>
    <row r="20" spans="1:16" s="226" customFormat="1" ht="20.100000000000001" customHeight="1">
      <c r="A20" s="223"/>
      <c r="B20" s="224"/>
      <c r="C20" s="224"/>
      <c r="D20" s="224">
        <v>2</v>
      </c>
      <c r="E20" s="224"/>
      <c r="F20" s="225" t="s">
        <v>444</v>
      </c>
      <c r="G20" s="264"/>
      <c r="H20" s="288"/>
      <c r="I20" s="279"/>
      <c r="J20" s="273"/>
      <c r="K20" s="281">
        <f t="shared" ref="K20:P20" si="7">SUBTOTAL(9,K21,K22,K23)</f>
        <v>44513817</v>
      </c>
      <c r="L20" s="281">
        <f t="shared" si="7"/>
        <v>36451820.919999994</v>
      </c>
      <c r="M20" s="281">
        <f t="shared" si="7"/>
        <v>36200783.959999993</v>
      </c>
      <c r="N20" s="281">
        <f t="shared" si="7"/>
        <v>44513817</v>
      </c>
      <c r="O20" s="281">
        <f t="shared" si="7"/>
        <v>35032331.919999994</v>
      </c>
      <c r="P20" s="281">
        <f t="shared" si="7"/>
        <v>31095384.320000004</v>
      </c>
    </row>
    <row r="21" spans="1:16" s="226" customFormat="1" ht="27" customHeight="1">
      <c r="A21" s="223"/>
      <c r="B21" s="224"/>
      <c r="C21" s="224"/>
      <c r="D21" s="224"/>
      <c r="E21" s="223">
        <v>213</v>
      </c>
      <c r="F21" s="227" t="s">
        <v>1087</v>
      </c>
      <c r="G21" s="263" t="s">
        <v>443</v>
      </c>
      <c r="H21" s="287">
        <v>1</v>
      </c>
      <c r="I21" s="287">
        <v>0</v>
      </c>
      <c r="J21" s="287">
        <v>0</v>
      </c>
      <c r="K21" s="272">
        <v>8551029</v>
      </c>
      <c r="L21" s="272">
        <v>1419489</v>
      </c>
      <c r="M21" s="272">
        <v>0</v>
      </c>
      <c r="N21" s="272">
        <v>8551029</v>
      </c>
      <c r="O21" s="272">
        <v>0</v>
      </c>
      <c r="P21" s="272">
        <v>0</v>
      </c>
    </row>
    <row r="22" spans="1:16" s="230" customFormat="1" ht="50.1" customHeight="1">
      <c r="A22" s="223"/>
      <c r="B22" s="223"/>
      <c r="C22" s="223"/>
      <c r="D22" s="223"/>
      <c r="E22" s="223">
        <v>214</v>
      </c>
      <c r="F22" s="227" t="s">
        <v>445</v>
      </c>
      <c r="G22" s="263" t="s">
        <v>443</v>
      </c>
      <c r="H22" s="287">
        <v>5</v>
      </c>
      <c r="I22" s="278"/>
      <c r="J22" s="273"/>
      <c r="K22" s="272">
        <v>2429781</v>
      </c>
      <c r="L22" s="272">
        <v>1621489.2299999997</v>
      </c>
      <c r="M22" s="272">
        <v>1621648.0999999999</v>
      </c>
      <c r="N22" s="272">
        <v>2429781</v>
      </c>
      <c r="O22" s="272">
        <v>1621489.2299999997</v>
      </c>
      <c r="P22" s="272">
        <v>1621489.2299999997</v>
      </c>
    </row>
    <row r="23" spans="1:16" s="230" customFormat="1" ht="30" customHeight="1">
      <c r="A23" s="223"/>
      <c r="B23" s="223"/>
      <c r="C23" s="223"/>
      <c r="D23" s="223"/>
      <c r="E23" s="223">
        <v>215</v>
      </c>
      <c r="F23" s="227" t="s">
        <v>446</v>
      </c>
      <c r="G23" s="263" t="s">
        <v>441</v>
      </c>
      <c r="H23" s="289">
        <v>203</v>
      </c>
      <c r="I23" s="289">
        <v>206</v>
      </c>
      <c r="J23" s="273">
        <v>215</v>
      </c>
      <c r="K23" s="272">
        <v>33533007</v>
      </c>
      <c r="L23" s="272">
        <v>33410842.689999998</v>
      </c>
      <c r="M23" s="272">
        <v>34579135.859999992</v>
      </c>
      <c r="N23" s="272">
        <v>33533007</v>
      </c>
      <c r="O23" s="272">
        <v>33410842.689999998</v>
      </c>
      <c r="P23" s="272">
        <v>29473895.090000004</v>
      </c>
    </row>
    <row r="24" spans="1:16" s="226" customFormat="1" ht="20.100000000000001" customHeight="1">
      <c r="A24" s="223"/>
      <c r="B24" s="224"/>
      <c r="C24" s="224">
        <v>5</v>
      </c>
      <c r="D24" s="224"/>
      <c r="E24" s="224"/>
      <c r="F24" s="225" t="s">
        <v>172</v>
      </c>
      <c r="G24" s="264"/>
      <c r="H24" s="288"/>
      <c r="I24" s="279"/>
      <c r="J24" s="273"/>
      <c r="K24" s="281">
        <f t="shared" ref="K24:P24" si="8">K25</f>
        <v>103738854</v>
      </c>
      <c r="L24" s="281">
        <f t="shared" si="8"/>
        <v>99378428.090000004</v>
      </c>
      <c r="M24" s="281">
        <f t="shared" si="8"/>
        <v>95578983.569999993</v>
      </c>
      <c r="N24" s="281">
        <f t="shared" si="8"/>
        <v>103738854</v>
      </c>
      <c r="O24" s="281">
        <f t="shared" si="8"/>
        <v>94555836.489999995</v>
      </c>
      <c r="P24" s="281">
        <f t="shared" si="8"/>
        <v>94555836.490000054</v>
      </c>
    </row>
    <row r="25" spans="1:16" s="226" customFormat="1" ht="20.100000000000001" customHeight="1">
      <c r="A25" s="223"/>
      <c r="B25" s="224"/>
      <c r="C25" s="224"/>
      <c r="D25" s="224">
        <v>1</v>
      </c>
      <c r="E25" s="224"/>
      <c r="F25" s="225" t="s">
        <v>447</v>
      </c>
      <c r="G25" s="264"/>
      <c r="H25" s="287"/>
      <c r="I25" s="279"/>
      <c r="J25" s="273"/>
      <c r="K25" s="281">
        <f t="shared" ref="K25:P25" si="9">SUBTOTAL(9,K26,K27,K28)</f>
        <v>103738854</v>
      </c>
      <c r="L25" s="281">
        <f t="shared" si="9"/>
        <v>99378428.090000004</v>
      </c>
      <c r="M25" s="281">
        <f t="shared" si="9"/>
        <v>95578983.569999993</v>
      </c>
      <c r="N25" s="281">
        <f t="shared" si="9"/>
        <v>103738854</v>
      </c>
      <c r="O25" s="281">
        <f t="shared" si="9"/>
        <v>94555836.489999995</v>
      </c>
      <c r="P25" s="281">
        <f t="shared" si="9"/>
        <v>94555836.490000054</v>
      </c>
    </row>
    <row r="26" spans="1:16" s="230" customFormat="1" ht="30" customHeight="1">
      <c r="A26" s="223"/>
      <c r="B26" s="223"/>
      <c r="C26" s="223"/>
      <c r="D26" s="223"/>
      <c r="E26" s="223">
        <v>216</v>
      </c>
      <c r="F26" s="227" t="s">
        <v>448</v>
      </c>
      <c r="G26" s="263" t="s">
        <v>436</v>
      </c>
      <c r="H26" s="287">
        <v>140000</v>
      </c>
      <c r="I26" s="287">
        <v>129500</v>
      </c>
      <c r="J26" s="287">
        <v>129500</v>
      </c>
      <c r="K26" s="272">
        <v>54100200</v>
      </c>
      <c r="L26" s="272">
        <v>48969991.369999997</v>
      </c>
      <c r="M26" s="272">
        <v>49752343.840000004</v>
      </c>
      <c r="N26" s="272">
        <v>54100200</v>
      </c>
      <c r="O26" s="272">
        <v>48969991.369999997</v>
      </c>
      <c r="P26" s="272">
        <v>48969991.370000027</v>
      </c>
    </row>
    <row r="27" spans="1:16" s="230" customFormat="1" ht="39.950000000000003" customHeight="1">
      <c r="A27" s="223"/>
      <c r="B27" s="223"/>
      <c r="C27" s="223"/>
      <c r="D27" s="223"/>
      <c r="E27" s="223">
        <v>217</v>
      </c>
      <c r="F27" s="227" t="s">
        <v>449</v>
      </c>
      <c r="G27" s="263" t="s">
        <v>443</v>
      </c>
      <c r="I27" s="278"/>
      <c r="K27" s="272">
        <v>0</v>
      </c>
      <c r="L27" s="272">
        <v>0</v>
      </c>
      <c r="M27" s="272">
        <v>0</v>
      </c>
      <c r="N27" s="272">
        <v>0</v>
      </c>
      <c r="O27" s="272">
        <v>0</v>
      </c>
      <c r="P27" s="272">
        <v>0</v>
      </c>
    </row>
    <row r="28" spans="1:16" s="230" customFormat="1" ht="39.950000000000003" customHeight="1">
      <c r="A28" s="772"/>
      <c r="B28" s="772"/>
      <c r="C28" s="772"/>
      <c r="D28" s="772"/>
      <c r="E28" s="772">
        <v>218</v>
      </c>
      <c r="F28" s="773" t="s">
        <v>450</v>
      </c>
      <c r="G28" s="774" t="s">
        <v>443</v>
      </c>
      <c r="H28" s="761">
        <v>65</v>
      </c>
      <c r="I28" s="761">
        <v>91</v>
      </c>
      <c r="J28" s="761">
        <v>91</v>
      </c>
      <c r="K28" s="775">
        <v>49638654</v>
      </c>
      <c r="L28" s="775">
        <v>50408436.719999999</v>
      </c>
      <c r="M28" s="775">
        <v>45826639.729999997</v>
      </c>
      <c r="N28" s="775">
        <v>49638654</v>
      </c>
      <c r="O28" s="775">
        <v>45585845.119999997</v>
      </c>
      <c r="P28" s="775">
        <v>45585845.120000027</v>
      </c>
    </row>
    <row r="29" spans="1:16" s="226" customFormat="1" ht="30" customHeight="1">
      <c r="A29" s="223"/>
      <c r="B29" s="224"/>
      <c r="C29" s="224">
        <v>6</v>
      </c>
      <c r="D29" s="224"/>
      <c r="E29" s="224"/>
      <c r="F29" s="225" t="s">
        <v>173</v>
      </c>
      <c r="G29" s="264"/>
      <c r="H29" s="288"/>
      <c r="I29" s="279"/>
      <c r="J29" s="273"/>
      <c r="K29" s="281">
        <f t="shared" ref="K29:P29" si="10">K30+K35</f>
        <v>169742879</v>
      </c>
      <c r="L29" s="281">
        <f t="shared" si="10"/>
        <v>171917962.47</v>
      </c>
      <c r="M29" s="281">
        <f t="shared" si="10"/>
        <v>172920185.93000001</v>
      </c>
      <c r="N29" s="281">
        <f t="shared" si="10"/>
        <v>169742879</v>
      </c>
      <c r="O29" s="281">
        <f t="shared" si="10"/>
        <v>172529894.89999998</v>
      </c>
      <c r="P29" s="281">
        <f t="shared" si="10"/>
        <v>171510871.92999998</v>
      </c>
    </row>
    <row r="30" spans="1:16" s="226" customFormat="1" ht="30" customHeight="1">
      <c r="A30" s="223"/>
      <c r="B30" s="224"/>
      <c r="C30" s="224"/>
      <c r="D30" s="224">
        <v>8</v>
      </c>
      <c r="E30" s="224"/>
      <c r="F30" s="225" t="s">
        <v>451</v>
      </c>
      <c r="G30" s="264"/>
      <c r="H30" s="288"/>
      <c r="I30" s="279"/>
      <c r="J30" s="273"/>
      <c r="K30" s="281">
        <f t="shared" ref="K30:P30" si="11">SUBTOTAL(9,K31,K32,K33,K34)</f>
        <v>7840000</v>
      </c>
      <c r="L30" s="281">
        <f t="shared" si="11"/>
        <v>4869583.33</v>
      </c>
      <c r="M30" s="281">
        <f t="shared" si="11"/>
        <v>4990000</v>
      </c>
      <c r="N30" s="281">
        <f t="shared" si="11"/>
        <v>7840000</v>
      </c>
      <c r="O30" s="281">
        <f t="shared" si="11"/>
        <v>4869583.33</v>
      </c>
      <c r="P30" s="281">
        <f t="shared" si="11"/>
        <v>4869583.33</v>
      </c>
    </row>
    <row r="31" spans="1:16" s="230" customFormat="1" ht="39.950000000000003" customHeight="1">
      <c r="A31" s="223"/>
      <c r="B31" s="223"/>
      <c r="C31" s="223"/>
      <c r="D31" s="223"/>
      <c r="E31" s="223">
        <v>221</v>
      </c>
      <c r="F31" s="227" t="s">
        <v>452</v>
      </c>
      <c r="G31" s="263" t="s">
        <v>436</v>
      </c>
      <c r="H31" s="287">
        <v>3200</v>
      </c>
      <c r="I31" s="287">
        <v>3200</v>
      </c>
      <c r="J31" s="287">
        <v>3200</v>
      </c>
      <c r="K31" s="272">
        <v>5085000</v>
      </c>
      <c r="L31" s="272">
        <v>1974333.34</v>
      </c>
      <c r="M31" s="272">
        <v>2085000</v>
      </c>
      <c r="N31" s="272">
        <v>5085000</v>
      </c>
      <c r="O31" s="272">
        <v>1974333.34</v>
      </c>
      <c r="P31" s="272">
        <v>1974333.3400000003</v>
      </c>
    </row>
    <row r="32" spans="1:16" s="230" customFormat="1" ht="39.950000000000003" customHeight="1">
      <c r="A32" s="223"/>
      <c r="B32" s="223"/>
      <c r="C32" s="223"/>
      <c r="D32" s="223"/>
      <c r="E32" s="223">
        <v>222</v>
      </c>
      <c r="F32" s="227" t="s">
        <v>453</v>
      </c>
      <c r="G32" s="263" t="s">
        <v>436</v>
      </c>
      <c r="H32" s="287">
        <v>3200</v>
      </c>
      <c r="I32" s="287">
        <v>3295</v>
      </c>
      <c r="J32" s="287">
        <v>3295</v>
      </c>
      <c r="K32" s="272">
        <v>1585000</v>
      </c>
      <c r="L32" s="272">
        <v>1725249.99</v>
      </c>
      <c r="M32" s="272">
        <v>1735000</v>
      </c>
      <c r="N32" s="272">
        <v>1585000</v>
      </c>
      <c r="O32" s="272">
        <v>1725249.99</v>
      </c>
      <c r="P32" s="272">
        <v>1725249.99</v>
      </c>
    </row>
    <row r="33" spans="1:16" s="230" customFormat="1" ht="39.950000000000003" customHeight="1">
      <c r="A33" s="223"/>
      <c r="B33" s="223"/>
      <c r="C33" s="223"/>
      <c r="D33" s="223"/>
      <c r="E33" s="223">
        <v>224</v>
      </c>
      <c r="F33" s="227" t="s">
        <v>454</v>
      </c>
      <c r="G33" s="263" t="s">
        <v>436</v>
      </c>
      <c r="H33" s="287">
        <v>8500</v>
      </c>
      <c r="I33" s="287">
        <v>8500</v>
      </c>
      <c r="J33" s="287">
        <v>8500</v>
      </c>
      <c r="K33" s="272">
        <v>85000</v>
      </c>
      <c r="L33" s="272">
        <v>85000</v>
      </c>
      <c r="M33" s="272">
        <v>85000</v>
      </c>
      <c r="N33" s="272">
        <v>85000</v>
      </c>
      <c r="O33" s="272">
        <v>85000</v>
      </c>
      <c r="P33" s="272">
        <v>85000</v>
      </c>
    </row>
    <row r="34" spans="1:16" s="230" customFormat="1" ht="39.950000000000003" customHeight="1">
      <c r="A34" s="223"/>
      <c r="B34" s="223"/>
      <c r="C34" s="223"/>
      <c r="D34" s="223"/>
      <c r="E34" s="223">
        <v>225</v>
      </c>
      <c r="F34" s="227" t="s">
        <v>455</v>
      </c>
      <c r="G34" s="263" t="s">
        <v>436</v>
      </c>
      <c r="H34" s="287">
        <v>8750</v>
      </c>
      <c r="I34" s="287">
        <v>8750</v>
      </c>
      <c r="J34" s="287">
        <v>8750</v>
      </c>
      <c r="K34" s="272">
        <v>1085000</v>
      </c>
      <c r="L34" s="272">
        <v>1085000</v>
      </c>
      <c r="M34" s="272">
        <v>1085000</v>
      </c>
      <c r="N34" s="272">
        <v>1085000</v>
      </c>
      <c r="O34" s="272">
        <v>1085000</v>
      </c>
      <c r="P34" s="272">
        <v>1085000</v>
      </c>
    </row>
    <row r="35" spans="1:16" s="226" customFormat="1" ht="30" customHeight="1">
      <c r="A35" s="223"/>
      <c r="B35" s="224"/>
      <c r="C35" s="224"/>
      <c r="D35" s="224">
        <v>9</v>
      </c>
      <c r="E35" s="224"/>
      <c r="F35" s="225" t="s">
        <v>456</v>
      </c>
      <c r="G35" s="264"/>
      <c r="H35" s="288"/>
      <c r="I35" s="279"/>
      <c r="J35" s="273"/>
      <c r="K35" s="281">
        <f t="shared" ref="K35:P35" si="12">SUBTOTAL(9,K36,K37,K38,K39,K40)</f>
        <v>161902879</v>
      </c>
      <c r="L35" s="281">
        <f t="shared" si="12"/>
        <v>167048379.13999999</v>
      </c>
      <c r="M35" s="281">
        <f t="shared" si="12"/>
        <v>167930185.93000001</v>
      </c>
      <c r="N35" s="281">
        <f t="shared" si="12"/>
        <v>161902879</v>
      </c>
      <c r="O35" s="281">
        <f t="shared" si="12"/>
        <v>167660311.56999996</v>
      </c>
      <c r="P35" s="281">
        <f t="shared" si="12"/>
        <v>166641288.59999996</v>
      </c>
    </row>
    <row r="36" spans="1:16" s="230" customFormat="1" ht="30" customHeight="1">
      <c r="A36" s="223"/>
      <c r="B36" s="223"/>
      <c r="C36" s="223"/>
      <c r="D36" s="223"/>
      <c r="E36" s="223">
        <v>226</v>
      </c>
      <c r="F36" s="227" t="s">
        <v>457</v>
      </c>
      <c r="G36" s="263" t="s">
        <v>436</v>
      </c>
      <c r="H36" s="287">
        <v>4050</v>
      </c>
      <c r="I36" s="287">
        <v>4050</v>
      </c>
      <c r="J36" s="287">
        <v>4050</v>
      </c>
      <c r="K36" s="272">
        <v>85000</v>
      </c>
      <c r="L36" s="272">
        <v>85000</v>
      </c>
      <c r="M36" s="272">
        <v>85000</v>
      </c>
      <c r="N36" s="272">
        <v>85000</v>
      </c>
      <c r="O36" s="272">
        <v>85000</v>
      </c>
      <c r="P36" s="272">
        <v>85000</v>
      </c>
    </row>
    <row r="37" spans="1:16" s="230" customFormat="1" ht="45" customHeight="1">
      <c r="A37" s="223"/>
      <c r="B37" s="223"/>
      <c r="C37" s="223"/>
      <c r="D37" s="223"/>
      <c r="E37" s="223">
        <v>227</v>
      </c>
      <c r="F37" s="227" t="s">
        <v>458</v>
      </c>
      <c r="G37" s="263" t="s">
        <v>443</v>
      </c>
      <c r="H37" s="287">
        <v>1</v>
      </c>
      <c r="I37" s="287">
        <v>1</v>
      </c>
      <c r="J37" s="287">
        <v>1</v>
      </c>
      <c r="K37" s="272">
        <v>76971745</v>
      </c>
      <c r="L37" s="272">
        <v>74477969.989999995</v>
      </c>
      <c r="M37" s="272">
        <v>74409649.830000013</v>
      </c>
      <c r="N37" s="272">
        <v>76971745</v>
      </c>
      <c r="O37" s="272">
        <v>74381103.879999995</v>
      </c>
      <c r="P37" s="272">
        <v>74381103.879999995</v>
      </c>
    </row>
    <row r="38" spans="1:16" s="230" customFormat="1" ht="45" customHeight="1">
      <c r="A38" s="223"/>
      <c r="B38" s="223"/>
      <c r="C38" s="223"/>
      <c r="D38" s="223"/>
      <c r="E38" s="223">
        <v>228</v>
      </c>
      <c r="F38" s="227" t="s">
        <v>459</v>
      </c>
      <c r="G38" s="263" t="s">
        <v>443</v>
      </c>
      <c r="H38" s="287">
        <v>10</v>
      </c>
      <c r="I38" s="287">
        <v>11</v>
      </c>
      <c r="J38" s="287">
        <v>11</v>
      </c>
      <c r="K38" s="272">
        <v>3273811</v>
      </c>
      <c r="L38" s="272">
        <v>3256532.17</v>
      </c>
      <c r="M38" s="272">
        <v>4036006.91</v>
      </c>
      <c r="N38" s="272">
        <v>3273811</v>
      </c>
      <c r="O38" s="272">
        <v>3965330.71</v>
      </c>
      <c r="P38" s="272">
        <v>3965330.7100000009</v>
      </c>
    </row>
    <row r="39" spans="1:16" s="230" customFormat="1" ht="45" customHeight="1">
      <c r="A39" s="223"/>
      <c r="B39" s="223"/>
      <c r="C39" s="223"/>
      <c r="D39" s="223"/>
      <c r="E39" s="223">
        <v>229</v>
      </c>
      <c r="F39" s="227" t="s">
        <v>460</v>
      </c>
      <c r="G39" s="263" t="s">
        <v>436</v>
      </c>
      <c r="H39" s="287">
        <v>500</v>
      </c>
      <c r="I39" s="287">
        <v>458</v>
      </c>
      <c r="J39" s="287">
        <v>458</v>
      </c>
      <c r="K39" s="272">
        <v>5865000</v>
      </c>
      <c r="L39" s="272">
        <v>5608717.3399999999</v>
      </c>
      <c r="M39" s="272">
        <v>5609160.1699999999</v>
      </c>
      <c r="N39" s="272">
        <v>5865000</v>
      </c>
      <c r="O39" s="272">
        <v>5608717.3399999999</v>
      </c>
      <c r="P39" s="272">
        <v>5349557.1700000009</v>
      </c>
    </row>
    <row r="40" spans="1:16" s="230" customFormat="1" ht="45" customHeight="1">
      <c r="A40" s="223"/>
      <c r="B40" s="223"/>
      <c r="C40" s="223"/>
      <c r="D40" s="223"/>
      <c r="E40" s="223">
        <v>230</v>
      </c>
      <c r="F40" s="227" t="s">
        <v>461</v>
      </c>
      <c r="G40" s="263" t="s">
        <v>436</v>
      </c>
      <c r="H40" s="287">
        <v>62000</v>
      </c>
      <c r="I40" s="287">
        <v>62150</v>
      </c>
      <c r="J40" s="287">
        <v>62150</v>
      </c>
      <c r="K40" s="272">
        <v>75707323</v>
      </c>
      <c r="L40" s="272">
        <v>83620159.639999971</v>
      </c>
      <c r="M40" s="272">
        <v>83790369.019999981</v>
      </c>
      <c r="N40" s="272">
        <v>75707323</v>
      </c>
      <c r="O40" s="272">
        <v>83620159.639999971</v>
      </c>
      <c r="P40" s="272">
        <v>82860296.839999974</v>
      </c>
    </row>
    <row r="41" spans="1:16" s="226" customFormat="1" ht="30" customHeight="1">
      <c r="A41" s="223">
        <v>2</v>
      </c>
      <c r="B41" s="224"/>
      <c r="C41" s="224"/>
      <c r="D41" s="224"/>
      <c r="E41" s="224"/>
      <c r="F41" s="225" t="s">
        <v>462</v>
      </c>
      <c r="G41" s="264"/>
      <c r="H41" s="288"/>
      <c r="I41" s="279"/>
      <c r="J41" s="273"/>
      <c r="K41" s="281">
        <f>K42</f>
        <v>52826931</v>
      </c>
      <c r="L41" s="281">
        <f t="shared" ref="L41:P42" si="13">L42</f>
        <v>64844230.739999995</v>
      </c>
      <c r="M41" s="281">
        <f t="shared" si="13"/>
        <v>68835787.519999996</v>
      </c>
      <c r="N41" s="281">
        <f t="shared" si="13"/>
        <v>52826931</v>
      </c>
      <c r="O41" s="281">
        <f t="shared" si="13"/>
        <v>68189197.129999995</v>
      </c>
      <c r="P41" s="281">
        <f t="shared" si="13"/>
        <v>68189197.13000001</v>
      </c>
    </row>
    <row r="42" spans="1:16" s="226" customFormat="1" ht="20.100000000000001" customHeight="1">
      <c r="A42" s="223"/>
      <c r="B42" s="224">
        <v>1</v>
      </c>
      <c r="C42" s="224"/>
      <c r="D42" s="224"/>
      <c r="E42" s="224"/>
      <c r="F42" s="225" t="s">
        <v>165</v>
      </c>
      <c r="G42" s="264"/>
      <c r="H42" s="288"/>
      <c r="I42" s="279"/>
      <c r="J42" s="273"/>
      <c r="K42" s="281">
        <f>K43</f>
        <v>52826931</v>
      </c>
      <c r="L42" s="281">
        <f t="shared" si="13"/>
        <v>64844230.739999995</v>
      </c>
      <c r="M42" s="281">
        <f t="shared" si="13"/>
        <v>68835787.519999996</v>
      </c>
      <c r="N42" s="281">
        <f t="shared" si="13"/>
        <v>52826931</v>
      </c>
      <c r="O42" s="281">
        <f t="shared" si="13"/>
        <v>68189197.129999995</v>
      </c>
      <c r="P42" s="281">
        <f t="shared" si="13"/>
        <v>68189197.13000001</v>
      </c>
    </row>
    <row r="43" spans="1:16" s="226" customFormat="1" ht="30" customHeight="1">
      <c r="A43" s="223"/>
      <c r="B43" s="224"/>
      <c r="C43" s="224">
        <v>7</v>
      </c>
      <c r="D43" s="224"/>
      <c r="E43" s="224"/>
      <c r="F43" s="225" t="s">
        <v>261</v>
      </c>
      <c r="G43" s="264"/>
      <c r="H43" s="288"/>
      <c r="I43" s="279"/>
      <c r="J43" s="273"/>
      <c r="K43" s="281">
        <f t="shared" ref="K43:P43" si="14">K44+K47</f>
        <v>52826931</v>
      </c>
      <c r="L43" s="281">
        <f t="shared" si="14"/>
        <v>64844230.739999995</v>
      </c>
      <c r="M43" s="281">
        <f t="shared" si="14"/>
        <v>68835787.519999996</v>
      </c>
      <c r="N43" s="281">
        <f t="shared" si="14"/>
        <v>52826931</v>
      </c>
      <c r="O43" s="281">
        <f t="shared" si="14"/>
        <v>68189197.129999995</v>
      </c>
      <c r="P43" s="281">
        <f t="shared" si="14"/>
        <v>68189197.13000001</v>
      </c>
    </row>
    <row r="44" spans="1:16" s="226" customFormat="1" ht="30" customHeight="1">
      <c r="A44" s="223"/>
      <c r="B44" s="224"/>
      <c r="C44" s="224"/>
      <c r="D44" s="224">
        <v>1</v>
      </c>
      <c r="E44" s="224"/>
      <c r="F44" s="225" t="s">
        <v>463</v>
      </c>
      <c r="G44" s="264"/>
      <c r="H44" s="288"/>
      <c r="I44" s="279"/>
      <c r="J44" s="273"/>
      <c r="K44" s="281">
        <f t="shared" ref="K44:P44" si="15">K45+K46</f>
        <v>49296931</v>
      </c>
      <c r="L44" s="281">
        <f t="shared" si="15"/>
        <v>59979668.439999998</v>
      </c>
      <c r="M44" s="281">
        <f t="shared" si="15"/>
        <v>63966576.75</v>
      </c>
      <c r="N44" s="281">
        <f t="shared" si="15"/>
        <v>49296931</v>
      </c>
      <c r="O44" s="281">
        <f t="shared" si="15"/>
        <v>63324634.829999998</v>
      </c>
      <c r="P44" s="281">
        <f t="shared" si="15"/>
        <v>63324634.830000006</v>
      </c>
    </row>
    <row r="45" spans="1:16" s="230" customFormat="1" ht="30" customHeight="1">
      <c r="A45" s="223"/>
      <c r="B45" s="223"/>
      <c r="C45" s="223"/>
      <c r="D45" s="223"/>
      <c r="E45" s="223">
        <v>201</v>
      </c>
      <c r="F45" s="227" t="s">
        <v>464</v>
      </c>
      <c r="G45" s="263" t="s">
        <v>441</v>
      </c>
      <c r="H45" s="287">
        <v>3</v>
      </c>
      <c r="I45" s="287">
        <v>25</v>
      </c>
      <c r="J45" s="287">
        <v>23</v>
      </c>
      <c r="K45" s="272">
        <v>3500000</v>
      </c>
      <c r="L45" s="272">
        <v>10438185.629999999</v>
      </c>
      <c r="M45" s="272">
        <v>12523667.550000001</v>
      </c>
      <c r="N45" s="272">
        <v>3500000</v>
      </c>
      <c r="O45" s="272">
        <v>11881725.629999999</v>
      </c>
      <c r="P45" s="272">
        <v>11881725.630000001</v>
      </c>
    </row>
    <row r="46" spans="1:16" s="230" customFormat="1" ht="30" customHeight="1">
      <c r="A46" s="772"/>
      <c r="B46" s="772"/>
      <c r="C46" s="772"/>
      <c r="D46" s="772"/>
      <c r="E46" s="772">
        <v>203</v>
      </c>
      <c r="F46" s="773" t="s">
        <v>465</v>
      </c>
      <c r="G46" s="774" t="s">
        <v>466</v>
      </c>
      <c r="H46" s="761">
        <v>400</v>
      </c>
      <c r="I46" s="761">
        <v>400</v>
      </c>
      <c r="J46" s="761">
        <v>164</v>
      </c>
      <c r="K46" s="775">
        <v>45796931</v>
      </c>
      <c r="L46" s="775">
        <v>49541482.810000002</v>
      </c>
      <c r="M46" s="775">
        <v>51442909.200000003</v>
      </c>
      <c r="N46" s="775">
        <v>45796931</v>
      </c>
      <c r="O46" s="775">
        <v>51442909.200000003</v>
      </c>
      <c r="P46" s="775">
        <v>51442909.200000003</v>
      </c>
    </row>
    <row r="47" spans="1:16" s="226" customFormat="1" ht="30" customHeight="1">
      <c r="A47" s="223"/>
      <c r="B47" s="224"/>
      <c r="C47" s="224"/>
      <c r="D47" s="224">
        <v>2</v>
      </c>
      <c r="E47" s="224"/>
      <c r="F47" s="225" t="s">
        <v>467</v>
      </c>
      <c r="G47" s="264"/>
      <c r="H47" s="288"/>
      <c r="I47" s="279"/>
      <c r="J47" s="273"/>
      <c r="K47" s="281">
        <f t="shared" ref="K47:P47" si="16">K48</f>
        <v>3530000</v>
      </c>
      <c r="L47" s="281">
        <f t="shared" si="16"/>
        <v>4864562.3000000007</v>
      </c>
      <c r="M47" s="281">
        <f t="shared" si="16"/>
        <v>4869210.7700000005</v>
      </c>
      <c r="N47" s="281">
        <f t="shared" si="16"/>
        <v>3530000</v>
      </c>
      <c r="O47" s="281">
        <f t="shared" si="16"/>
        <v>4864562.3000000007</v>
      </c>
      <c r="P47" s="281">
        <f t="shared" si="16"/>
        <v>4864562.3000000007</v>
      </c>
    </row>
    <row r="48" spans="1:16" s="230" customFormat="1" ht="30" customHeight="1">
      <c r="A48" s="223"/>
      <c r="B48" s="223"/>
      <c r="C48" s="223"/>
      <c r="D48" s="223"/>
      <c r="E48" s="223">
        <v>204</v>
      </c>
      <c r="F48" s="227" t="s">
        <v>468</v>
      </c>
      <c r="G48" s="263" t="s">
        <v>469</v>
      </c>
      <c r="H48" s="287">
        <v>4</v>
      </c>
      <c r="I48" s="287">
        <v>4</v>
      </c>
      <c r="J48" s="287">
        <v>4</v>
      </c>
      <c r="K48" s="272">
        <v>3530000</v>
      </c>
      <c r="L48" s="272">
        <v>4864562.3000000007</v>
      </c>
      <c r="M48" s="272">
        <v>4869210.7700000005</v>
      </c>
      <c r="N48" s="272">
        <v>3530000</v>
      </c>
      <c r="O48" s="272">
        <v>4864562.3000000007</v>
      </c>
      <c r="P48" s="272">
        <v>4864562.3000000007</v>
      </c>
    </row>
    <row r="49" spans="1:16" s="226" customFormat="1" ht="20.100000000000001" customHeight="1">
      <c r="A49" s="223">
        <v>3</v>
      </c>
      <c r="B49" s="224"/>
      <c r="C49" s="224"/>
      <c r="D49" s="224"/>
      <c r="E49" s="224"/>
      <c r="F49" s="225" t="s">
        <v>470</v>
      </c>
      <c r="G49" s="264"/>
      <c r="H49" s="288"/>
      <c r="I49" s="279"/>
      <c r="J49" s="273"/>
      <c r="K49" s="281">
        <f t="shared" ref="K49:P49" si="17">K50+K59</f>
        <v>249903616</v>
      </c>
      <c r="L49" s="281">
        <f t="shared" si="17"/>
        <v>251884307.88</v>
      </c>
      <c r="M49" s="281">
        <f t="shared" si="17"/>
        <v>260821731.10000002</v>
      </c>
      <c r="N49" s="281">
        <f t="shared" si="17"/>
        <v>249903616</v>
      </c>
      <c r="O49" s="281">
        <f t="shared" si="17"/>
        <v>253671621.38999999</v>
      </c>
      <c r="P49" s="281">
        <f t="shared" si="17"/>
        <v>231162689.98999995</v>
      </c>
    </row>
    <row r="50" spans="1:16" s="226" customFormat="1" ht="20.100000000000001" customHeight="1">
      <c r="A50" s="223"/>
      <c r="B50" s="224">
        <v>2</v>
      </c>
      <c r="C50" s="224"/>
      <c r="D50" s="224"/>
      <c r="E50" s="224"/>
      <c r="F50" s="225" t="s">
        <v>169</v>
      </c>
      <c r="G50" s="264"/>
      <c r="H50" s="288"/>
      <c r="I50" s="279"/>
      <c r="J50" s="273"/>
      <c r="K50" s="281">
        <f t="shared" ref="K50:P50" si="18">K51+K56</f>
        <v>136094993</v>
      </c>
      <c r="L50" s="281">
        <f t="shared" si="18"/>
        <v>147616771.12</v>
      </c>
      <c r="M50" s="281">
        <f t="shared" si="18"/>
        <v>156519144.57000002</v>
      </c>
      <c r="N50" s="281">
        <f t="shared" si="18"/>
        <v>136094993</v>
      </c>
      <c r="O50" s="281">
        <f t="shared" si="18"/>
        <v>149404084.63</v>
      </c>
      <c r="P50" s="281">
        <f t="shared" si="18"/>
        <v>133524070.90999998</v>
      </c>
    </row>
    <row r="51" spans="1:16" s="226" customFormat="1" ht="20.100000000000001" customHeight="1">
      <c r="A51" s="223"/>
      <c r="B51" s="224"/>
      <c r="C51" s="224">
        <v>1</v>
      </c>
      <c r="D51" s="224"/>
      <c r="E51" s="224"/>
      <c r="F51" s="225" t="s">
        <v>170</v>
      </c>
      <c r="G51" s="264"/>
      <c r="H51" s="288"/>
      <c r="I51" s="279"/>
      <c r="J51" s="273"/>
      <c r="K51" s="281">
        <f t="shared" ref="K51:P51" si="19">K52</f>
        <v>4620378</v>
      </c>
      <c r="L51" s="281">
        <f t="shared" si="19"/>
        <v>4198794.78</v>
      </c>
      <c r="M51" s="281">
        <f t="shared" si="19"/>
        <v>4680869.5199999996</v>
      </c>
      <c r="N51" s="281">
        <f t="shared" si="19"/>
        <v>4620378</v>
      </c>
      <c r="O51" s="281">
        <f t="shared" si="19"/>
        <v>4674228.78</v>
      </c>
      <c r="P51" s="281">
        <f t="shared" si="19"/>
        <v>4644528.78</v>
      </c>
    </row>
    <row r="52" spans="1:16" s="226" customFormat="1" ht="30" customHeight="1">
      <c r="A52" s="223"/>
      <c r="B52" s="224"/>
      <c r="C52" s="224"/>
      <c r="D52" s="224">
        <v>5</v>
      </c>
      <c r="E52" s="224"/>
      <c r="F52" s="225" t="s">
        <v>471</v>
      </c>
      <c r="G52" s="264"/>
      <c r="H52" s="288"/>
      <c r="I52" s="279"/>
      <c r="J52" s="273"/>
      <c r="K52" s="281">
        <f t="shared" ref="K52:P52" si="20">SUBTOTAL(9,K53,K54,K55)</f>
        <v>4620378</v>
      </c>
      <c r="L52" s="281">
        <f t="shared" si="20"/>
        <v>4198794.78</v>
      </c>
      <c r="M52" s="281">
        <f t="shared" si="20"/>
        <v>4680869.5199999996</v>
      </c>
      <c r="N52" s="281">
        <f t="shared" si="20"/>
        <v>4620378</v>
      </c>
      <c r="O52" s="281">
        <f t="shared" si="20"/>
        <v>4674228.78</v>
      </c>
      <c r="P52" s="281">
        <f t="shared" si="20"/>
        <v>4644528.78</v>
      </c>
    </row>
    <row r="53" spans="1:16" s="230" customFormat="1" ht="30" customHeight="1">
      <c r="A53" s="223"/>
      <c r="B53" s="223"/>
      <c r="C53" s="223"/>
      <c r="D53" s="223"/>
      <c r="E53" s="223">
        <v>202</v>
      </c>
      <c r="F53" s="227" t="s">
        <v>472</v>
      </c>
      <c r="G53" s="263" t="s">
        <v>473</v>
      </c>
      <c r="H53" s="287">
        <v>7286000</v>
      </c>
      <c r="I53" s="287">
        <v>7286000</v>
      </c>
      <c r="J53" s="287">
        <v>7286000</v>
      </c>
      <c r="K53" s="272">
        <v>4325978</v>
      </c>
      <c r="L53" s="272">
        <v>3904394.7800000003</v>
      </c>
      <c r="M53" s="272">
        <v>3911035.52</v>
      </c>
      <c r="N53" s="272">
        <v>4325978</v>
      </c>
      <c r="O53" s="272">
        <v>3904394.7800000003</v>
      </c>
      <c r="P53" s="272">
        <v>3874694.7800000003</v>
      </c>
    </row>
    <row r="54" spans="1:16" s="230" customFormat="1" ht="30" customHeight="1">
      <c r="A54" s="223"/>
      <c r="B54" s="223"/>
      <c r="C54" s="223"/>
      <c r="D54" s="223"/>
      <c r="E54" s="223">
        <v>210</v>
      </c>
      <c r="F54" s="227" t="s">
        <v>474</v>
      </c>
      <c r="G54" s="263" t="s">
        <v>433</v>
      </c>
      <c r="H54" s="287">
        <v>243</v>
      </c>
      <c r="I54" s="287">
        <v>243</v>
      </c>
      <c r="J54" s="287">
        <v>243</v>
      </c>
      <c r="K54" s="272">
        <v>147200</v>
      </c>
      <c r="L54" s="272">
        <v>147200</v>
      </c>
      <c r="M54" s="272">
        <v>622634</v>
      </c>
      <c r="N54" s="272">
        <v>147200</v>
      </c>
      <c r="O54" s="272">
        <v>622634</v>
      </c>
      <c r="P54" s="272">
        <v>622634.00000000023</v>
      </c>
    </row>
    <row r="55" spans="1:16" s="230" customFormat="1" ht="30" customHeight="1">
      <c r="A55" s="223"/>
      <c r="B55" s="223"/>
      <c r="C55" s="223"/>
      <c r="D55" s="223"/>
      <c r="E55" s="223">
        <v>216</v>
      </c>
      <c r="F55" s="227" t="s">
        <v>475</v>
      </c>
      <c r="G55" s="263" t="s">
        <v>473</v>
      </c>
      <c r="H55" s="287">
        <v>7727272</v>
      </c>
      <c r="I55" s="287">
        <v>7727272</v>
      </c>
      <c r="J55" s="287">
        <v>7727272</v>
      </c>
      <c r="K55" s="272">
        <v>147200</v>
      </c>
      <c r="L55" s="272">
        <v>147200</v>
      </c>
      <c r="M55" s="272">
        <v>147200</v>
      </c>
      <c r="N55" s="272">
        <v>147200</v>
      </c>
      <c r="O55" s="272">
        <v>147200</v>
      </c>
      <c r="P55" s="272">
        <v>147200</v>
      </c>
    </row>
    <row r="56" spans="1:16" s="226" customFormat="1" ht="30" customHeight="1">
      <c r="A56" s="223"/>
      <c r="B56" s="224"/>
      <c r="C56" s="224">
        <v>2</v>
      </c>
      <c r="D56" s="224"/>
      <c r="E56" s="224"/>
      <c r="F56" s="225" t="s">
        <v>262</v>
      </c>
      <c r="G56" s="264"/>
      <c r="H56" s="288"/>
      <c r="I56" s="279"/>
      <c r="J56" s="273"/>
      <c r="K56" s="281">
        <f>K57</f>
        <v>131474615</v>
      </c>
      <c r="L56" s="281">
        <f t="shared" ref="L56:P57" si="21">L57</f>
        <v>143417976.34</v>
      </c>
      <c r="M56" s="281">
        <f t="shared" si="21"/>
        <v>151838275.05000001</v>
      </c>
      <c r="N56" s="281">
        <f t="shared" si="21"/>
        <v>131474615</v>
      </c>
      <c r="O56" s="281">
        <f t="shared" si="21"/>
        <v>144729855.84999999</v>
      </c>
      <c r="P56" s="281">
        <f t="shared" si="21"/>
        <v>128879542.12999998</v>
      </c>
    </row>
    <row r="57" spans="1:16" s="226" customFormat="1" ht="30" customHeight="1">
      <c r="A57" s="223"/>
      <c r="B57" s="224"/>
      <c r="C57" s="224"/>
      <c r="D57" s="224">
        <v>3</v>
      </c>
      <c r="E57" s="224"/>
      <c r="F57" s="225" t="s">
        <v>476</v>
      </c>
      <c r="G57" s="264"/>
      <c r="H57" s="288"/>
      <c r="I57" s="279"/>
      <c r="J57" s="273"/>
      <c r="K57" s="281">
        <f>K58</f>
        <v>131474615</v>
      </c>
      <c r="L57" s="281">
        <f t="shared" si="21"/>
        <v>143417976.34</v>
      </c>
      <c r="M57" s="281">
        <f t="shared" si="21"/>
        <v>151838275.05000001</v>
      </c>
      <c r="N57" s="281">
        <f t="shared" si="21"/>
        <v>131474615</v>
      </c>
      <c r="O57" s="281">
        <f t="shared" si="21"/>
        <v>144729855.84999999</v>
      </c>
      <c r="P57" s="281">
        <f t="shared" si="21"/>
        <v>128879542.12999998</v>
      </c>
    </row>
    <row r="58" spans="1:16" s="230" customFormat="1" ht="30" customHeight="1">
      <c r="A58" s="223"/>
      <c r="B58" s="223"/>
      <c r="C58" s="223"/>
      <c r="D58" s="223"/>
      <c r="E58" s="223">
        <v>212</v>
      </c>
      <c r="F58" s="227" t="s">
        <v>477</v>
      </c>
      <c r="G58" s="263" t="s">
        <v>478</v>
      </c>
      <c r="H58" s="287">
        <v>0</v>
      </c>
      <c r="I58" s="512">
        <v>198768.83</v>
      </c>
      <c r="J58" s="512">
        <v>198768.83</v>
      </c>
      <c r="K58" s="272">
        <v>131474615</v>
      </c>
      <c r="L58" s="272">
        <v>143417976.34</v>
      </c>
      <c r="M58" s="272">
        <v>151838275.05000001</v>
      </c>
      <c r="N58" s="272">
        <v>131474615</v>
      </c>
      <c r="O58" s="272">
        <v>144729855.84999999</v>
      </c>
      <c r="P58" s="272">
        <v>128879542.12999998</v>
      </c>
    </row>
    <row r="59" spans="1:16" s="226" customFormat="1" ht="30" customHeight="1">
      <c r="A59" s="223"/>
      <c r="B59" s="224">
        <v>3</v>
      </c>
      <c r="C59" s="224"/>
      <c r="D59" s="224"/>
      <c r="E59" s="224"/>
      <c r="F59" s="225" t="s">
        <v>479</v>
      </c>
      <c r="G59" s="264"/>
      <c r="H59" s="288"/>
      <c r="I59" s="279"/>
      <c r="J59" s="273"/>
      <c r="K59" s="281">
        <f t="shared" ref="K59:P59" si="22">SUBTOTAL(9,K61,K63,K66)</f>
        <v>113808623</v>
      </c>
      <c r="L59" s="281">
        <f t="shared" si="22"/>
        <v>104267536.75999999</v>
      </c>
      <c r="M59" s="281">
        <f t="shared" si="22"/>
        <v>104302586.52999999</v>
      </c>
      <c r="N59" s="281">
        <f t="shared" si="22"/>
        <v>113808623</v>
      </c>
      <c r="O59" s="281">
        <f t="shared" si="22"/>
        <v>104267536.75999999</v>
      </c>
      <c r="P59" s="281">
        <f t="shared" si="22"/>
        <v>97638619.079999983</v>
      </c>
    </row>
    <row r="60" spans="1:16" s="226" customFormat="1" ht="30" customHeight="1">
      <c r="A60" s="223"/>
      <c r="B60" s="224"/>
      <c r="C60" s="224">
        <v>1</v>
      </c>
      <c r="D60" s="224"/>
      <c r="E60" s="224"/>
      <c r="F60" s="225" t="s">
        <v>480</v>
      </c>
      <c r="G60" s="264"/>
      <c r="H60" s="288"/>
      <c r="I60" s="279"/>
      <c r="J60" s="273"/>
      <c r="K60" s="281">
        <f>K61</f>
        <v>83991520</v>
      </c>
      <c r="L60" s="281">
        <f t="shared" ref="L60:P61" si="23">L61</f>
        <v>74947595.469999984</v>
      </c>
      <c r="M60" s="281">
        <f t="shared" si="23"/>
        <v>74982635.839999989</v>
      </c>
      <c r="N60" s="281">
        <f t="shared" si="23"/>
        <v>83991520</v>
      </c>
      <c r="O60" s="281">
        <f t="shared" si="23"/>
        <v>74947595.469999984</v>
      </c>
      <c r="P60" s="281">
        <f t="shared" si="23"/>
        <v>68318677.789999992</v>
      </c>
    </row>
    <row r="61" spans="1:16" s="226" customFormat="1" ht="30" customHeight="1">
      <c r="A61" s="223"/>
      <c r="B61" s="224"/>
      <c r="C61" s="224"/>
      <c r="D61" s="224">
        <v>1</v>
      </c>
      <c r="E61" s="224"/>
      <c r="F61" s="225" t="s">
        <v>481</v>
      </c>
      <c r="G61" s="264"/>
      <c r="H61" s="288"/>
      <c r="I61" s="279"/>
      <c r="J61" s="273"/>
      <c r="K61" s="281">
        <f>K62</f>
        <v>83991520</v>
      </c>
      <c r="L61" s="281">
        <f t="shared" si="23"/>
        <v>74947595.469999984</v>
      </c>
      <c r="M61" s="281">
        <f t="shared" si="23"/>
        <v>74982635.839999989</v>
      </c>
      <c r="N61" s="281">
        <f t="shared" si="23"/>
        <v>83991520</v>
      </c>
      <c r="O61" s="281">
        <f t="shared" si="23"/>
        <v>74947595.469999984</v>
      </c>
      <c r="P61" s="281">
        <f t="shared" si="23"/>
        <v>68318677.789999992</v>
      </c>
    </row>
    <row r="62" spans="1:16" s="230" customFormat="1" ht="35.1" customHeight="1">
      <c r="A62" s="223"/>
      <c r="B62" s="223"/>
      <c r="C62" s="223"/>
      <c r="D62" s="223"/>
      <c r="E62" s="223">
        <v>215</v>
      </c>
      <c r="F62" s="227" t="s">
        <v>482</v>
      </c>
      <c r="G62" s="263" t="s">
        <v>483</v>
      </c>
      <c r="H62" s="287">
        <v>3029</v>
      </c>
      <c r="I62" s="287">
        <v>3029</v>
      </c>
      <c r="J62" s="287">
        <v>3978</v>
      </c>
      <c r="K62" s="272">
        <v>83991520</v>
      </c>
      <c r="L62" s="272">
        <v>74947595.469999984</v>
      </c>
      <c r="M62" s="272">
        <v>74982635.839999989</v>
      </c>
      <c r="N62" s="272">
        <v>83991520</v>
      </c>
      <c r="O62" s="272">
        <v>74947595.469999984</v>
      </c>
      <c r="P62" s="272">
        <v>68318677.789999992</v>
      </c>
    </row>
    <row r="63" spans="1:16" s="226" customFormat="1" ht="30" customHeight="1">
      <c r="A63" s="223"/>
      <c r="B63" s="224"/>
      <c r="C63" s="224">
        <v>2</v>
      </c>
      <c r="D63" s="224"/>
      <c r="E63" s="224"/>
      <c r="F63" s="225" t="s">
        <v>182</v>
      </c>
      <c r="G63" s="264"/>
      <c r="H63" s="288"/>
      <c r="I63" s="279"/>
      <c r="J63" s="273"/>
      <c r="K63" s="281">
        <f>K64</f>
        <v>18817103</v>
      </c>
      <c r="L63" s="281">
        <f t="shared" ref="L63:P64" si="24">L64</f>
        <v>18319941.289999999</v>
      </c>
      <c r="M63" s="281">
        <f t="shared" si="24"/>
        <v>18319950.689999998</v>
      </c>
      <c r="N63" s="281">
        <f t="shared" si="24"/>
        <v>18817103</v>
      </c>
      <c r="O63" s="281">
        <f t="shared" si="24"/>
        <v>18319941.289999999</v>
      </c>
      <c r="P63" s="281">
        <f t="shared" si="24"/>
        <v>18319941.289999995</v>
      </c>
    </row>
    <row r="64" spans="1:16" s="226" customFormat="1" ht="20.100000000000001" customHeight="1">
      <c r="A64" s="223"/>
      <c r="B64" s="224"/>
      <c r="C64" s="224"/>
      <c r="D64" s="224">
        <v>1</v>
      </c>
      <c r="E64" s="224"/>
      <c r="F64" s="225" t="s">
        <v>484</v>
      </c>
      <c r="G64" s="264"/>
      <c r="H64" s="288"/>
      <c r="I64" s="279"/>
      <c r="J64" s="273"/>
      <c r="K64" s="281">
        <f>K65</f>
        <v>18817103</v>
      </c>
      <c r="L64" s="281">
        <f t="shared" si="24"/>
        <v>18319941.289999999</v>
      </c>
      <c r="M64" s="281">
        <f t="shared" si="24"/>
        <v>18319950.689999998</v>
      </c>
      <c r="N64" s="281">
        <f t="shared" si="24"/>
        <v>18817103</v>
      </c>
      <c r="O64" s="281">
        <f t="shared" si="24"/>
        <v>18319941.289999999</v>
      </c>
      <c r="P64" s="281">
        <f t="shared" si="24"/>
        <v>18319941.289999995</v>
      </c>
    </row>
    <row r="65" spans="1:16" s="230" customFormat="1" ht="20.100000000000001" customHeight="1">
      <c r="A65" s="223"/>
      <c r="B65" s="223"/>
      <c r="C65" s="223"/>
      <c r="D65" s="223"/>
      <c r="E65" s="223">
        <v>206</v>
      </c>
      <c r="F65" s="227" t="s">
        <v>485</v>
      </c>
      <c r="G65" s="263" t="s">
        <v>486</v>
      </c>
      <c r="H65" s="287">
        <v>560</v>
      </c>
      <c r="I65" s="287">
        <v>560</v>
      </c>
      <c r="J65" s="287">
        <v>624</v>
      </c>
      <c r="K65" s="272">
        <v>18817103</v>
      </c>
      <c r="L65" s="272">
        <v>18319941.289999999</v>
      </c>
      <c r="M65" s="272">
        <v>18319950.689999998</v>
      </c>
      <c r="N65" s="272">
        <v>18817103</v>
      </c>
      <c r="O65" s="272">
        <v>18319941.289999999</v>
      </c>
      <c r="P65" s="272">
        <v>18319941.289999995</v>
      </c>
    </row>
    <row r="66" spans="1:16" s="226" customFormat="1" ht="20.100000000000001" customHeight="1">
      <c r="A66" s="223"/>
      <c r="B66" s="224"/>
      <c r="C66" s="224">
        <v>9</v>
      </c>
      <c r="D66" s="224"/>
      <c r="E66" s="224"/>
      <c r="F66" s="225" t="s">
        <v>184</v>
      </c>
      <c r="G66" s="264"/>
      <c r="H66" s="288"/>
      <c r="I66" s="279"/>
      <c r="J66" s="277"/>
      <c r="K66" s="281">
        <f>K67</f>
        <v>11000000</v>
      </c>
      <c r="L66" s="281">
        <f t="shared" ref="L66:P67" si="25">L67</f>
        <v>11000000</v>
      </c>
      <c r="M66" s="281">
        <f t="shared" si="25"/>
        <v>11000000</v>
      </c>
      <c r="N66" s="281">
        <f t="shared" si="25"/>
        <v>11000000</v>
      </c>
      <c r="O66" s="281">
        <f t="shared" si="25"/>
        <v>11000000</v>
      </c>
      <c r="P66" s="281">
        <f t="shared" si="25"/>
        <v>11000000</v>
      </c>
    </row>
    <row r="67" spans="1:16" s="226" customFormat="1" ht="20.100000000000001" customHeight="1">
      <c r="A67" s="223"/>
      <c r="B67" s="224"/>
      <c r="C67" s="224"/>
      <c r="D67" s="224">
        <v>3</v>
      </c>
      <c r="E67" s="224"/>
      <c r="F67" s="225" t="s">
        <v>487</v>
      </c>
      <c r="G67" s="264"/>
      <c r="H67" s="288"/>
      <c r="I67" s="279"/>
      <c r="J67" s="221"/>
      <c r="K67" s="281">
        <f>K68</f>
        <v>11000000</v>
      </c>
      <c r="L67" s="281">
        <f t="shared" si="25"/>
        <v>11000000</v>
      </c>
      <c r="M67" s="281">
        <f t="shared" si="25"/>
        <v>11000000</v>
      </c>
      <c r="N67" s="281">
        <f t="shared" si="25"/>
        <v>11000000</v>
      </c>
      <c r="O67" s="281">
        <f t="shared" si="25"/>
        <v>11000000</v>
      </c>
      <c r="P67" s="281">
        <f t="shared" si="25"/>
        <v>11000000</v>
      </c>
    </row>
    <row r="68" spans="1:16" s="230" customFormat="1" ht="20.100000000000001" customHeight="1">
      <c r="A68" s="772"/>
      <c r="B68" s="772"/>
      <c r="C68" s="772"/>
      <c r="D68" s="772"/>
      <c r="E68" s="772">
        <v>201</v>
      </c>
      <c r="F68" s="773" t="s">
        <v>488</v>
      </c>
      <c r="G68" s="774" t="s">
        <v>489</v>
      </c>
      <c r="H68" s="761">
        <v>350</v>
      </c>
      <c r="I68" s="761">
        <v>350</v>
      </c>
      <c r="J68" s="761">
        <v>424</v>
      </c>
      <c r="K68" s="775">
        <v>11000000</v>
      </c>
      <c r="L68" s="775">
        <v>11000000</v>
      </c>
      <c r="M68" s="775">
        <v>11000000</v>
      </c>
      <c r="N68" s="775">
        <v>11000000</v>
      </c>
      <c r="O68" s="775">
        <v>11000000</v>
      </c>
      <c r="P68" s="775">
        <v>11000000</v>
      </c>
    </row>
    <row r="69" spans="1:16" s="226" customFormat="1" ht="30" customHeight="1">
      <c r="A69" s="223">
        <v>4</v>
      </c>
      <c r="B69" s="224"/>
      <c r="C69" s="224"/>
      <c r="D69" s="224"/>
      <c r="E69" s="224"/>
      <c r="F69" s="225" t="s">
        <v>490</v>
      </c>
      <c r="G69" s="264"/>
      <c r="H69" s="288"/>
      <c r="I69" s="279"/>
      <c r="J69" s="221"/>
      <c r="K69" s="281">
        <f t="shared" ref="K69:P69" si="26">K70+K74</f>
        <v>920246074</v>
      </c>
      <c r="L69" s="281">
        <f t="shared" si="26"/>
        <v>943253134.95000005</v>
      </c>
      <c r="M69" s="281">
        <f t="shared" si="26"/>
        <v>942977295.0200001</v>
      </c>
      <c r="N69" s="281">
        <f t="shared" si="26"/>
        <v>920246074</v>
      </c>
      <c r="O69" s="281">
        <f t="shared" si="26"/>
        <v>914739960.8900001</v>
      </c>
      <c r="P69" s="281">
        <f t="shared" si="26"/>
        <v>911839498.16000021</v>
      </c>
    </row>
    <row r="70" spans="1:16" s="226" customFormat="1" ht="20.100000000000001" customHeight="1">
      <c r="A70" s="223"/>
      <c r="B70" s="224">
        <v>1</v>
      </c>
      <c r="C70" s="224"/>
      <c r="D70" s="224"/>
      <c r="E70" s="224"/>
      <c r="F70" s="225" t="s">
        <v>165</v>
      </c>
      <c r="G70" s="264"/>
      <c r="H70" s="288"/>
      <c r="I70" s="279"/>
      <c r="J70" s="221"/>
      <c r="K70" s="281">
        <f>K71</f>
        <v>156600</v>
      </c>
      <c r="L70" s="281">
        <f t="shared" ref="L70:P72" si="27">L71</f>
        <v>790977.23</v>
      </c>
      <c r="M70" s="281">
        <f t="shared" si="27"/>
        <v>790977.23</v>
      </c>
      <c r="N70" s="281">
        <f t="shared" si="27"/>
        <v>156600</v>
      </c>
      <c r="O70" s="281">
        <f t="shared" si="27"/>
        <v>790977.23</v>
      </c>
      <c r="P70" s="281">
        <f t="shared" si="27"/>
        <v>790977.23</v>
      </c>
    </row>
    <row r="71" spans="1:16" s="226" customFormat="1" ht="20.100000000000001" customHeight="1">
      <c r="A71" s="223"/>
      <c r="B71" s="224"/>
      <c r="C71" s="224">
        <v>3</v>
      </c>
      <c r="D71" s="224"/>
      <c r="E71" s="224"/>
      <c r="F71" s="225" t="s">
        <v>491</v>
      </c>
      <c r="G71" s="264"/>
      <c r="H71" s="288"/>
      <c r="I71" s="279"/>
      <c r="J71" s="221"/>
      <c r="K71" s="281">
        <f>K72</f>
        <v>156600</v>
      </c>
      <c r="L71" s="281">
        <f t="shared" si="27"/>
        <v>790977.23</v>
      </c>
      <c r="M71" s="281">
        <f t="shared" si="27"/>
        <v>790977.23</v>
      </c>
      <c r="N71" s="281">
        <f t="shared" si="27"/>
        <v>156600</v>
      </c>
      <c r="O71" s="281">
        <f t="shared" si="27"/>
        <v>790977.23</v>
      </c>
      <c r="P71" s="281">
        <f t="shared" si="27"/>
        <v>790977.23</v>
      </c>
    </row>
    <row r="72" spans="1:16" s="226" customFormat="1" ht="20.100000000000001" customHeight="1">
      <c r="A72" s="223"/>
      <c r="B72" s="224"/>
      <c r="C72" s="224"/>
      <c r="D72" s="224">
        <v>8</v>
      </c>
      <c r="E72" s="224"/>
      <c r="F72" s="225" t="s">
        <v>492</v>
      </c>
      <c r="G72" s="264"/>
      <c r="H72" s="288"/>
      <c r="I72" s="279"/>
      <c r="J72" s="221"/>
      <c r="K72" s="281">
        <f>K73</f>
        <v>156600</v>
      </c>
      <c r="L72" s="281">
        <f t="shared" si="27"/>
        <v>790977.23</v>
      </c>
      <c r="M72" s="281">
        <f t="shared" si="27"/>
        <v>790977.23</v>
      </c>
      <c r="N72" s="281">
        <f t="shared" si="27"/>
        <v>156600</v>
      </c>
      <c r="O72" s="281">
        <f t="shared" si="27"/>
        <v>790977.23</v>
      </c>
      <c r="P72" s="281">
        <f t="shared" si="27"/>
        <v>790977.23</v>
      </c>
    </row>
    <row r="73" spans="1:16" s="230" customFormat="1" ht="39.950000000000003" customHeight="1">
      <c r="A73" s="223"/>
      <c r="B73" s="223"/>
      <c r="C73" s="223"/>
      <c r="D73" s="223"/>
      <c r="E73" s="223">
        <v>201</v>
      </c>
      <c r="F73" s="227" t="s">
        <v>493</v>
      </c>
      <c r="G73" s="263" t="s">
        <v>494</v>
      </c>
      <c r="H73" s="287">
        <v>250</v>
      </c>
      <c r="I73" s="287">
        <v>250</v>
      </c>
      <c r="J73" s="287">
        <v>250</v>
      </c>
      <c r="K73" s="272">
        <v>156600</v>
      </c>
      <c r="L73" s="272">
        <v>790977.23</v>
      </c>
      <c r="M73" s="272">
        <v>790977.23</v>
      </c>
      <c r="N73" s="272">
        <v>156600</v>
      </c>
      <c r="O73" s="272">
        <v>790977.23</v>
      </c>
      <c r="P73" s="272">
        <v>790977.23</v>
      </c>
    </row>
    <row r="74" spans="1:16" s="226" customFormat="1" ht="20.100000000000001" customHeight="1">
      <c r="A74" s="223"/>
      <c r="B74" s="224">
        <v>2</v>
      </c>
      <c r="C74" s="224"/>
      <c r="D74" s="224"/>
      <c r="E74" s="224"/>
      <c r="F74" s="225" t="s">
        <v>169</v>
      </c>
      <c r="G74" s="264"/>
      <c r="H74" s="288"/>
      <c r="I74" s="279"/>
      <c r="J74" s="221"/>
      <c r="K74" s="281">
        <f t="shared" ref="K74:P74" si="28">K75+K85</f>
        <v>920089474</v>
      </c>
      <c r="L74" s="281">
        <f t="shared" si="28"/>
        <v>942462157.72000003</v>
      </c>
      <c r="M74" s="281">
        <f t="shared" si="28"/>
        <v>942186317.79000008</v>
      </c>
      <c r="N74" s="281">
        <f t="shared" si="28"/>
        <v>920089474</v>
      </c>
      <c r="O74" s="281">
        <f t="shared" si="28"/>
        <v>913948983.66000009</v>
      </c>
      <c r="P74" s="281">
        <f t="shared" si="28"/>
        <v>911048520.93000019</v>
      </c>
    </row>
    <row r="75" spans="1:16" s="226" customFormat="1" ht="20.100000000000001" customHeight="1">
      <c r="A75" s="223"/>
      <c r="B75" s="224"/>
      <c r="C75" s="224">
        <v>1</v>
      </c>
      <c r="D75" s="224"/>
      <c r="E75" s="224"/>
      <c r="F75" s="225" t="s">
        <v>170</v>
      </c>
      <c r="G75" s="264"/>
      <c r="H75" s="288"/>
      <c r="I75" s="279"/>
      <c r="J75" s="221"/>
      <c r="K75" s="281">
        <f t="shared" ref="K75:P75" si="29">K76+K78+K83</f>
        <v>202022795</v>
      </c>
      <c r="L75" s="281">
        <f t="shared" si="29"/>
        <v>216264579.49000001</v>
      </c>
      <c r="M75" s="281">
        <f t="shared" si="29"/>
        <v>232030774.83000004</v>
      </c>
      <c r="N75" s="281">
        <f t="shared" si="29"/>
        <v>202022795</v>
      </c>
      <c r="O75" s="281">
        <f t="shared" si="29"/>
        <v>217061486.12</v>
      </c>
      <c r="P75" s="281">
        <f t="shared" si="29"/>
        <v>215301434.73000002</v>
      </c>
    </row>
    <row r="76" spans="1:16" s="226" customFormat="1" ht="20.100000000000001" customHeight="1">
      <c r="A76" s="223"/>
      <c r="B76" s="224"/>
      <c r="C76" s="224"/>
      <c r="D76" s="224">
        <v>1</v>
      </c>
      <c r="E76" s="224"/>
      <c r="F76" s="225" t="s">
        <v>495</v>
      </c>
      <c r="G76" s="264"/>
      <c r="H76" s="288"/>
      <c r="I76" s="279"/>
      <c r="J76" s="221"/>
      <c r="K76" s="281">
        <f t="shared" ref="K76:P76" si="30">K77</f>
        <v>48789650</v>
      </c>
      <c r="L76" s="281">
        <f t="shared" si="30"/>
        <v>49215238.920000002</v>
      </c>
      <c r="M76" s="281">
        <f t="shared" si="30"/>
        <v>49614516.550000004</v>
      </c>
      <c r="N76" s="281">
        <f t="shared" si="30"/>
        <v>48789650</v>
      </c>
      <c r="O76" s="281">
        <f t="shared" si="30"/>
        <v>49215238.920000002</v>
      </c>
      <c r="P76" s="281">
        <f t="shared" si="30"/>
        <v>49213788.920000009</v>
      </c>
    </row>
    <row r="77" spans="1:16" s="230" customFormat="1" ht="39.950000000000003" customHeight="1">
      <c r="A77" s="223"/>
      <c r="B77" s="223"/>
      <c r="C77" s="223"/>
      <c r="D77" s="223"/>
      <c r="E77" s="223">
        <v>203</v>
      </c>
      <c r="F77" s="227" t="s">
        <v>496</v>
      </c>
      <c r="G77" s="263" t="s">
        <v>497</v>
      </c>
      <c r="H77" s="287">
        <v>380000</v>
      </c>
      <c r="I77" s="287">
        <v>380000</v>
      </c>
      <c r="J77" s="287">
        <v>400923</v>
      </c>
      <c r="K77" s="272">
        <v>48789650</v>
      </c>
      <c r="L77" s="272">
        <v>49215238.920000002</v>
      </c>
      <c r="M77" s="272">
        <v>49614516.550000004</v>
      </c>
      <c r="N77" s="272">
        <v>48789650</v>
      </c>
      <c r="O77" s="272">
        <v>49215238.920000002</v>
      </c>
      <c r="P77" s="272">
        <v>49213788.920000009</v>
      </c>
    </row>
    <row r="78" spans="1:16" s="226" customFormat="1" ht="39.950000000000003" customHeight="1">
      <c r="A78" s="223"/>
      <c r="B78" s="224"/>
      <c r="C78" s="224"/>
      <c r="D78" s="224">
        <v>3</v>
      </c>
      <c r="E78" s="224"/>
      <c r="F78" s="225" t="s">
        <v>498</v>
      </c>
      <c r="G78" s="264"/>
      <c r="H78" s="288"/>
      <c r="I78" s="279"/>
      <c r="J78" s="221"/>
      <c r="K78" s="281">
        <f t="shared" ref="K78:P78" si="31">SUBTOTAL(9,K79,K80,K81,K82)</f>
        <v>71506599</v>
      </c>
      <c r="L78" s="281">
        <f t="shared" si="31"/>
        <v>87514613.000000015</v>
      </c>
      <c r="M78" s="281">
        <f t="shared" si="31"/>
        <v>101216395.23000002</v>
      </c>
      <c r="N78" s="281">
        <f t="shared" si="31"/>
        <v>71506599</v>
      </c>
      <c r="O78" s="281">
        <f t="shared" si="31"/>
        <v>88311519.629999995</v>
      </c>
      <c r="P78" s="281">
        <f t="shared" si="31"/>
        <v>86552918.239999995</v>
      </c>
    </row>
    <row r="79" spans="1:16" s="230" customFormat="1" ht="39.950000000000003" customHeight="1">
      <c r="A79" s="223"/>
      <c r="B79" s="223"/>
      <c r="C79" s="223"/>
      <c r="D79" s="223"/>
      <c r="E79" s="223">
        <v>204</v>
      </c>
      <c r="F79" s="227" t="s">
        <v>499</v>
      </c>
      <c r="G79" s="263" t="s">
        <v>500</v>
      </c>
      <c r="H79" s="688">
        <v>6</v>
      </c>
      <c r="I79" s="688">
        <v>0.9</v>
      </c>
      <c r="J79" s="688">
        <v>0.94099999999999995</v>
      </c>
      <c r="K79" s="272">
        <v>33634001</v>
      </c>
      <c r="L79" s="272">
        <v>34017256.469999999</v>
      </c>
      <c r="M79" s="272">
        <v>13190579.789999999</v>
      </c>
      <c r="N79" s="272">
        <v>33634001</v>
      </c>
      <c r="O79" s="272">
        <v>13043332.18</v>
      </c>
      <c r="P79" s="272">
        <v>13043332.18</v>
      </c>
    </row>
    <row r="80" spans="1:16" s="230" customFormat="1" ht="39.950000000000003" customHeight="1">
      <c r="A80" s="223"/>
      <c r="B80" s="223"/>
      <c r="C80" s="223"/>
      <c r="D80" s="223"/>
      <c r="E80" s="223">
        <v>205</v>
      </c>
      <c r="F80" s="227" t="s">
        <v>501</v>
      </c>
      <c r="G80" s="263" t="s">
        <v>502</v>
      </c>
      <c r="H80" s="688">
        <v>202500</v>
      </c>
      <c r="I80" s="688">
        <v>248943</v>
      </c>
      <c r="J80" s="688">
        <v>248943.53</v>
      </c>
      <c r="K80" s="272">
        <v>3226290</v>
      </c>
      <c r="L80" s="272">
        <v>3141168.52</v>
      </c>
      <c r="M80" s="272">
        <v>4429608.79</v>
      </c>
      <c r="N80" s="272">
        <v>3226290</v>
      </c>
      <c r="O80" s="272">
        <v>4416908.6500000004</v>
      </c>
      <c r="P80" s="272">
        <v>4416908.6500000004</v>
      </c>
    </row>
    <row r="81" spans="1:16" s="230" customFormat="1" ht="39.950000000000003" customHeight="1">
      <c r="A81" s="223"/>
      <c r="B81" s="223"/>
      <c r="C81" s="223"/>
      <c r="D81" s="223"/>
      <c r="E81" s="223">
        <v>206</v>
      </c>
      <c r="F81" s="227" t="s">
        <v>503</v>
      </c>
      <c r="G81" s="263" t="s">
        <v>500</v>
      </c>
      <c r="H81" s="287">
        <v>400</v>
      </c>
      <c r="I81" s="287">
        <v>0</v>
      </c>
      <c r="J81" s="287">
        <v>0</v>
      </c>
      <c r="K81" s="272">
        <v>10722208</v>
      </c>
      <c r="L81" s="272">
        <v>48171170.840000004</v>
      </c>
      <c r="M81" s="272">
        <v>56617590.440000005</v>
      </c>
      <c r="N81" s="272">
        <v>10722208</v>
      </c>
      <c r="O81" s="272">
        <v>48484255.310000002</v>
      </c>
      <c r="P81" s="272">
        <v>48484255.310000002</v>
      </c>
    </row>
    <row r="82" spans="1:16" s="230" customFormat="1" ht="39.950000000000003" customHeight="1">
      <c r="A82" s="223"/>
      <c r="B82" s="223"/>
      <c r="C82" s="223"/>
      <c r="D82" s="223"/>
      <c r="E82" s="223">
        <v>207</v>
      </c>
      <c r="F82" s="227" t="s">
        <v>504</v>
      </c>
      <c r="G82" s="263" t="s">
        <v>505</v>
      </c>
      <c r="H82" s="287">
        <v>34</v>
      </c>
      <c r="I82" s="287">
        <v>55</v>
      </c>
      <c r="J82" s="287">
        <v>55</v>
      </c>
      <c r="K82" s="272">
        <v>23924100</v>
      </c>
      <c r="L82" s="272">
        <v>2185017.17</v>
      </c>
      <c r="M82" s="272">
        <v>26978616.210000001</v>
      </c>
      <c r="N82" s="272">
        <v>23924100</v>
      </c>
      <c r="O82" s="272">
        <v>22367023.489999998</v>
      </c>
      <c r="P82" s="272">
        <v>20608422.099999998</v>
      </c>
    </row>
    <row r="83" spans="1:16" s="226" customFormat="1" ht="30" customHeight="1">
      <c r="A83" s="223"/>
      <c r="B83" s="224"/>
      <c r="C83" s="224"/>
      <c r="D83" s="224">
        <v>5</v>
      </c>
      <c r="E83" s="224"/>
      <c r="F83" s="225" t="s">
        <v>506</v>
      </c>
      <c r="G83" s="264"/>
      <c r="H83" s="288"/>
      <c r="I83" s="279"/>
      <c r="J83" s="221"/>
      <c r="K83" s="281">
        <f t="shared" ref="K83:P83" si="32">K84</f>
        <v>81726546</v>
      </c>
      <c r="L83" s="281">
        <f t="shared" si="32"/>
        <v>79534727.570000008</v>
      </c>
      <c r="M83" s="281">
        <f t="shared" si="32"/>
        <v>81199863.049999997</v>
      </c>
      <c r="N83" s="281">
        <f t="shared" si="32"/>
        <v>81726546</v>
      </c>
      <c r="O83" s="281">
        <f t="shared" si="32"/>
        <v>79534727.570000008</v>
      </c>
      <c r="P83" s="281">
        <f t="shared" si="32"/>
        <v>79534727.570000008</v>
      </c>
    </row>
    <row r="84" spans="1:16" s="230" customFormat="1" ht="22.5">
      <c r="A84" s="223"/>
      <c r="B84" s="223"/>
      <c r="C84" s="223"/>
      <c r="D84" s="223"/>
      <c r="E84" s="223">
        <v>207</v>
      </c>
      <c r="F84" s="227" t="s">
        <v>507</v>
      </c>
      <c r="G84" s="263" t="s">
        <v>473</v>
      </c>
      <c r="H84" s="287">
        <v>1016000</v>
      </c>
      <c r="I84" s="287">
        <v>1016000</v>
      </c>
      <c r="J84" s="287">
        <v>1016000</v>
      </c>
      <c r="K84" s="272">
        <v>81726546</v>
      </c>
      <c r="L84" s="272">
        <v>79534727.570000008</v>
      </c>
      <c r="M84" s="272">
        <v>81199863.049999997</v>
      </c>
      <c r="N84" s="272">
        <v>81726546</v>
      </c>
      <c r="O84" s="272">
        <v>79534727.570000008</v>
      </c>
      <c r="P84" s="272">
        <v>79534727.570000008</v>
      </c>
    </row>
    <row r="85" spans="1:16" s="226" customFormat="1" ht="20.100000000000001" customHeight="1">
      <c r="A85" s="223"/>
      <c r="B85" s="224"/>
      <c r="C85" s="224">
        <v>2</v>
      </c>
      <c r="D85" s="224"/>
      <c r="E85" s="224"/>
      <c r="F85" s="225" t="s">
        <v>262</v>
      </c>
      <c r="G85" s="264"/>
      <c r="H85" s="288"/>
      <c r="I85" s="279"/>
      <c r="J85" s="221"/>
      <c r="K85" s="281">
        <f t="shared" ref="K85:P85" si="33">K86+K96+K99+K101+K103</f>
        <v>718066679</v>
      </c>
      <c r="L85" s="281">
        <f t="shared" si="33"/>
        <v>726197578.23000002</v>
      </c>
      <c r="M85" s="281">
        <f t="shared" si="33"/>
        <v>710155542.96000004</v>
      </c>
      <c r="N85" s="281">
        <f t="shared" si="33"/>
        <v>718066679</v>
      </c>
      <c r="O85" s="281">
        <f t="shared" si="33"/>
        <v>696887497.54000008</v>
      </c>
      <c r="P85" s="281">
        <f t="shared" si="33"/>
        <v>695747086.20000017</v>
      </c>
    </row>
    <row r="86" spans="1:16" s="226" customFormat="1" ht="20.100000000000001" customHeight="1">
      <c r="A86" s="223"/>
      <c r="B86" s="224"/>
      <c r="C86" s="224"/>
      <c r="D86" s="224">
        <v>1</v>
      </c>
      <c r="E86" s="224"/>
      <c r="F86" s="225" t="s">
        <v>508</v>
      </c>
      <c r="G86" s="264"/>
      <c r="H86" s="288"/>
      <c r="I86" s="279"/>
      <c r="J86" s="221"/>
      <c r="K86" s="281">
        <f t="shared" ref="K86:P86" si="34">SUBTOTAL(9,K87,K88,K89,K90,K91,K92,K93,K94,K95)</f>
        <v>453638254</v>
      </c>
      <c r="L86" s="281">
        <f t="shared" si="34"/>
        <v>414540849.00999999</v>
      </c>
      <c r="M86" s="281">
        <f t="shared" si="34"/>
        <v>395985525.97000003</v>
      </c>
      <c r="N86" s="281">
        <f t="shared" si="34"/>
        <v>453638254</v>
      </c>
      <c r="O86" s="281">
        <f t="shared" si="34"/>
        <v>388363812.28999996</v>
      </c>
      <c r="P86" s="281">
        <f t="shared" si="34"/>
        <v>388363812.29000002</v>
      </c>
    </row>
    <row r="87" spans="1:16" s="230" customFormat="1" ht="39.950000000000003" customHeight="1">
      <c r="A87" s="223"/>
      <c r="B87" s="223"/>
      <c r="C87" s="223"/>
      <c r="D87" s="223"/>
      <c r="E87" s="223">
        <v>211</v>
      </c>
      <c r="F87" s="227" t="s">
        <v>509</v>
      </c>
      <c r="G87" s="263" t="s">
        <v>502</v>
      </c>
      <c r="H87" s="287">
        <v>75000</v>
      </c>
      <c r="I87" s="287">
        <v>75000</v>
      </c>
      <c r="J87" s="287">
        <v>75000</v>
      </c>
      <c r="K87" s="272">
        <v>1198101</v>
      </c>
      <c r="L87" s="272">
        <v>1178533.77</v>
      </c>
      <c r="M87" s="272">
        <v>1178815.6500000001</v>
      </c>
      <c r="N87" s="272">
        <v>1198101</v>
      </c>
      <c r="O87" s="272">
        <v>1178533.77</v>
      </c>
      <c r="P87" s="272">
        <v>1178533.77</v>
      </c>
    </row>
    <row r="88" spans="1:16" s="230" customFormat="1" ht="39.950000000000003" customHeight="1">
      <c r="A88" s="223"/>
      <c r="B88" s="223"/>
      <c r="C88" s="223"/>
      <c r="D88" s="223"/>
      <c r="E88" s="223">
        <v>212</v>
      </c>
      <c r="F88" s="227" t="s">
        <v>510</v>
      </c>
      <c r="G88" s="263" t="s">
        <v>473</v>
      </c>
      <c r="H88" s="287">
        <v>1000</v>
      </c>
      <c r="I88" s="287">
        <v>1000</v>
      </c>
      <c r="J88" s="512">
        <v>1057.1199999999999</v>
      </c>
      <c r="K88" s="272">
        <v>2000000</v>
      </c>
      <c r="L88" s="272">
        <v>2000000</v>
      </c>
      <c r="M88" s="272">
        <v>2003542.88</v>
      </c>
      <c r="N88" s="272">
        <v>2000000</v>
      </c>
      <c r="O88" s="272">
        <v>1999999.97</v>
      </c>
      <c r="P88" s="272">
        <v>1999999.97</v>
      </c>
    </row>
    <row r="89" spans="1:16" s="230" customFormat="1" ht="39.950000000000003" customHeight="1">
      <c r="A89" s="772"/>
      <c r="B89" s="772"/>
      <c r="C89" s="772"/>
      <c r="D89" s="772"/>
      <c r="E89" s="772">
        <v>213</v>
      </c>
      <c r="F89" s="773" t="s">
        <v>511</v>
      </c>
      <c r="G89" s="774" t="s">
        <v>443</v>
      </c>
      <c r="H89" s="761">
        <v>4</v>
      </c>
      <c r="I89" s="761">
        <v>8</v>
      </c>
      <c r="J89" s="761">
        <v>8</v>
      </c>
      <c r="K89" s="775">
        <v>27500000</v>
      </c>
      <c r="L89" s="775">
        <v>28507133.18</v>
      </c>
      <c r="M89" s="775">
        <v>37036540.939999998</v>
      </c>
      <c r="N89" s="775">
        <v>27500000</v>
      </c>
      <c r="O89" s="775">
        <v>36301722.869999997</v>
      </c>
      <c r="P89" s="775">
        <v>36301722.870000012</v>
      </c>
    </row>
    <row r="90" spans="1:16" s="230" customFormat="1" ht="39.950000000000003" customHeight="1">
      <c r="A90" s="223"/>
      <c r="B90" s="223"/>
      <c r="C90" s="223"/>
      <c r="D90" s="223"/>
      <c r="E90" s="223">
        <v>214</v>
      </c>
      <c r="F90" s="227" t="s">
        <v>512</v>
      </c>
      <c r="G90" s="263" t="s">
        <v>443</v>
      </c>
      <c r="H90" s="287">
        <v>0</v>
      </c>
      <c r="I90" s="287">
        <v>1</v>
      </c>
      <c r="J90" s="287">
        <v>1</v>
      </c>
      <c r="K90" s="272">
        <v>0</v>
      </c>
      <c r="L90" s="272">
        <v>0</v>
      </c>
      <c r="M90" s="272">
        <v>1713288.48</v>
      </c>
      <c r="N90" s="272">
        <v>0</v>
      </c>
      <c r="O90" s="272">
        <v>1713288.43</v>
      </c>
      <c r="P90" s="272">
        <v>1713288.43</v>
      </c>
    </row>
    <row r="91" spans="1:16" s="230" customFormat="1" ht="39.950000000000003" customHeight="1">
      <c r="A91" s="223"/>
      <c r="B91" s="223"/>
      <c r="C91" s="223"/>
      <c r="D91" s="223"/>
      <c r="E91" s="223">
        <v>215</v>
      </c>
      <c r="F91" s="227" t="s">
        <v>513</v>
      </c>
      <c r="G91" s="263" t="s">
        <v>443</v>
      </c>
      <c r="H91" s="287">
        <v>17</v>
      </c>
      <c r="I91" s="287">
        <v>38</v>
      </c>
      <c r="J91" s="287">
        <v>38</v>
      </c>
      <c r="K91" s="272">
        <v>10314708</v>
      </c>
      <c r="L91" s="272">
        <v>9873210.6799999997</v>
      </c>
      <c r="M91" s="272">
        <v>10693805.290000001</v>
      </c>
      <c r="N91" s="272">
        <v>10314708</v>
      </c>
      <c r="O91" s="272">
        <v>10567019.119999999</v>
      </c>
      <c r="P91" s="272">
        <v>10567019.120000003</v>
      </c>
    </row>
    <row r="92" spans="1:16" s="230" customFormat="1" ht="39.950000000000003" customHeight="1">
      <c r="A92" s="223"/>
      <c r="B92" s="223"/>
      <c r="C92" s="223"/>
      <c r="D92" s="223"/>
      <c r="E92" s="223">
        <v>216</v>
      </c>
      <c r="F92" s="227" t="s">
        <v>514</v>
      </c>
      <c r="G92" s="263" t="s">
        <v>473</v>
      </c>
      <c r="H92" s="287">
        <v>1500</v>
      </c>
      <c r="I92" s="287">
        <v>4550</v>
      </c>
      <c r="J92" s="512">
        <v>4795.3900000000003</v>
      </c>
      <c r="K92" s="272">
        <v>5492654</v>
      </c>
      <c r="L92" s="272">
        <v>5549389.6200000001</v>
      </c>
      <c r="M92" s="272">
        <v>7516842.9199999999</v>
      </c>
      <c r="N92" s="272">
        <v>5492654</v>
      </c>
      <c r="O92" s="272">
        <v>7510823.0899999999</v>
      </c>
      <c r="P92" s="272">
        <v>7510823.0900000017</v>
      </c>
    </row>
    <row r="93" spans="1:16" s="230" customFormat="1" ht="39.950000000000003" customHeight="1">
      <c r="A93" s="223"/>
      <c r="B93" s="223"/>
      <c r="C93" s="223"/>
      <c r="D93" s="223"/>
      <c r="E93" s="223">
        <v>217</v>
      </c>
      <c r="F93" s="227" t="s">
        <v>515</v>
      </c>
      <c r="G93" s="263" t="s">
        <v>443</v>
      </c>
      <c r="H93" s="287">
        <v>12</v>
      </c>
      <c r="I93" s="287">
        <v>13</v>
      </c>
      <c r="J93" s="287">
        <v>13</v>
      </c>
      <c r="K93" s="272">
        <v>9863973</v>
      </c>
      <c r="L93" s="272">
        <v>9761981.0399999991</v>
      </c>
      <c r="M93" s="272">
        <v>9382266.1500000004</v>
      </c>
      <c r="N93" s="272">
        <v>9863973</v>
      </c>
      <c r="O93" s="272">
        <v>8126793.5800000001</v>
      </c>
      <c r="P93" s="272">
        <v>8126793.5799999982</v>
      </c>
    </row>
    <row r="94" spans="1:16" s="230" customFormat="1" ht="39.950000000000003" customHeight="1">
      <c r="A94" s="228"/>
      <c r="B94" s="228"/>
      <c r="C94" s="228"/>
      <c r="D94" s="228"/>
      <c r="E94" s="228">
        <v>218</v>
      </c>
      <c r="F94" s="227" t="s">
        <v>516</v>
      </c>
      <c r="G94" s="265" t="s">
        <v>473</v>
      </c>
      <c r="H94" s="287">
        <v>42000</v>
      </c>
      <c r="I94" s="564">
        <v>45056.959999999999</v>
      </c>
      <c r="J94" s="564">
        <v>45056.959999999999</v>
      </c>
      <c r="K94" s="272">
        <v>230930601</v>
      </c>
      <c r="L94" s="272">
        <v>267695378.97</v>
      </c>
      <c r="M94" s="272">
        <v>281439733.18000001</v>
      </c>
      <c r="N94" s="272">
        <v>230930601</v>
      </c>
      <c r="O94" s="272">
        <v>280004393.38</v>
      </c>
      <c r="P94" s="272">
        <v>280004393.38</v>
      </c>
    </row>
    <row r="95" spans="1:16" s="230" customFormat="1" ht="39.950000000000003" customHeight="1">
      <c r="A95" s="223"/>
      <c r="B95" s="223"/>
      <c r="C95" s="228"/>
      <c r="D95" s="228"/>
      <c r="E95" s="228">
        <v>219</v>
      </c>
      <c r="F95" s="227" t="s">
        <v>517</v>
      </c>
      <c r="G95" s="265" t="s">
        <v>518</v>
      </c>
      <c r="H95" s="287">
        <v>362</v>
      </c>
      <c r="I95" s="287">
        <v>422</v>
      </c>
      <c r="J95" s="287">
        <v>244</v>
      </c>
      <c r="K95" s="272">
        <v>166338217</v>
      </c>
      <c r="L95" s="272">
        <v>89975221.75</v>
      </c>
      <c r="M95" s="272">
        <v>45020690.480000004</v>
      </c>
      <c r="N95" s="272">
        <v>166338217</v>
      </c>
      <c r="O95" s="272">
        <v>40961238.079999998</v>
      </c>
      <c r="P95" s="272">
        <v>40961238.079999991</v>
      </c>
    </row>
    <row r="96" spans="1:16" s="226" customFormat="1" ht="20.100000000000001" customHeight="1">
      <c r="A96" s="223"/>
      <c r="B96" s="224"/>
      <c r="C96" s="224"/>
      <c r="D96" s="221">
        <v>3</v>
      </c>
      <c r="E96" s="221"/>
      <c r="F96" s="225" t="s">
        <v>476</v>
      </c>
      <c r="G96" s="266"/>
      <c r="H96" s="287"/>
      <c r="I96" s="280"/>
      <c r="J96" s="233"/>
      <c r="K96" s="281">
        <f t="shared" ref="K96:P96" si="35">K97+K98</f>
        <v>19180358</v>
      </c>
      <c r="L96" s="281">
        <f t="shared" si="35"/>
        <v>33941272.950000003</v>
      </c>
      <c r="M96" s="281">
        <f t="shared" si="35"/>
        <v>32959056.859999999</v>
      </c>
      <c r="N96" s="281">
        <f t="shared" si="35"/>
        <v>19180358</v>
      </c>
      <c r="O96" s="281">
        <f t="shared" si="35"/>
        <v>29943941.109999999</v>
      </c>
      <c r="P96" s="281">
        <f t="shared" si="35"/>
        <v>29943941.109999999</v>
      </c>
    </row>
    <row r="97" spans="1:16" s="230" customFormat="1" ht="29.25" customHeight="1">
      <c r="A97" s="223"/>
      <c r="B97" s="223"/>
      <c r="C97" s="223"/>
      <c r="D97" s="223"/>
      <c r="E97" s="228">
        <v>221</v>
      </c>
      <c r="F97" s="237" t="s">
        <v>519</v>
      </c>
      <c r="G97" s="263" t="s">
        <v>502</v>
      </c>
      <c r="H97" s="288">
        <v>1300</v>
      </c>
      <c r="I97" s="288">
        <v>1300</v>
      </c>
      <c r="J97" s="288">
        <v>1363</v>
      </c>
      <c r="K97" s="272">
        <v>5000000</v>
      </c>
      <c r="L97" s="272">
        <v>9651397.2100000009</v>
      </c>
      <c r="M97" s="272">
        <v>8866635.9000000004</v>
      </c>
      <c r="N97" s="272">
        <v>5000000</v>
      </c>
      <c r="O97" s="272">
        <v>7943583.9299999997</v>
      </c>
      <c r="P97" s="272">
        <v>7943583.9299999997</v>
      </c>
    </row>
    <row r="98" spans="1:16" s="230" customFormat="1" ht="39.950000000000003" customHeight="1">
      <c r="A98" s="223"/>
      <c r="B98" s="223"/>
      <c r="C98" s="223"/>
      <c r="D98" s="223"/>
      <c r="E98" s="223">
        <v>222</v>
      </c>
      <c r="F98" s="237" t="s">
        <v>520</v>
      </c>
      <c r="G98" s="263" t="s">
        <v>502</v>
      </c>
      <c r="H98" s="287">
        <v>17600</v>
      </c>
      <c r="I98" s="287">
        <v>195027</v>
      </c>
      <c r="J98" s="287">
        <v>195027</v>
      </c>
      <c r="K98" s="272">
        <v>14180358</v>
      </c>
      <c r="L98" s="272">
        <v>24289875.740000002</v>
      </c>
      <c r="M98" s="272">
        <v>24092420.960000001</v>
      </c>
      <c r="N98" s="272">
        <v>14180358</v>
      </c>
      <c r="O98" s="272">
        <v>22000357.18</v>
      </c>
      <c r="P98" s="272">
        <v>22000357.18</v>
      </c>
    </row>
    <row r="99" spans="1:16" s="226" customFormat="1" ht="20.100000000000001" customHeight="1">
      <c r="A99" s="223"/>
      <c r="B99" s="224"/>
      <c r="C99" s="224"/>
      <c r="D99" s="224">
        <v>4</v>
      </c>
      <c r="E99" s="224"/>
      <c r="F99" s="239" t="s">
        <v>521</v>
      </c>
      <c r="G99" s="264"/>
      <c r="H99" s="287"/>
      <c r="I99" s="279"/>
      <c r="J99" s="232"/>
      <c r="K99" s="281">
        <f t="shared" ref="K99:P99" si="36">K100</f>
        <v>7785788</v>
      </c>
      <c r="L99" s="281">
        <f t="shared" si="36"/>
        <v>35651538.019999996</v>
      </c>
      <c r="M99" s="281">
        <f t="shared" si="36"/>
        <v>37590906.649999999</v>
      </c>
      <c r="N99" s="281">
        <f t="shared" si="36"/>
        <v>7785788</v>
      </c>
      <c r="O99" s="281">
        <f t="shared" si="36"/>
        <v>36362497.549999997</v>
      </c>
      <c r="P99" s="281">
        <f t="shared" si="36"/>
        <v>36362497.549999997</v>
      </c>
    </row>
    <row r="100" spans="1:16" s="230" customFormat="1" ht="20.100000000000001" customHeight="1">
      <c r="A100" s="223"/>
      <c r="B100" s="223"/>
      <c r="C100" s="223"/>
      <c r="D100" s="223"/>
      <c r="E100" s="223">
        <v>223</v>
      </c>
      <c r="F100" s="227" t="s">
        <v>521</v>
      </c>
      <c r="G100" s="265" t="s">
        <v>522</v>
      </c>
      <c r="H100" s="288">
        <v>12000</v>
      </c>
      <c r="I100" s="288">
        <v>13163</v>
      </c>
      <c r="J100" s="288">
        <v>13163</v>
      </c>
      <c r="K100" s="272">
        <v>7785788</v>
      </c>
      <c r="L100" s="272">
        <v>35651538.019999996</v>
      </c>
      <c r="M100" s="272">
        <v>37590906.649999999</v>
      </c>
      <c r="N100" s="272">
        <v>7785788</v>
      </c>
      <c r="O100" s="272">
        <v>36362497.549999997</v>
      </c>
      <c r="P100" s="272">
        <v>36362497.549999997</v>
      </c>
    </row>
    <row r="101" spans="1:16" s="226" customFormat="1" ht="20.100000000000001" customHeight="1">
      <c r="A101" s="223"/>
      <c r="B101" s="224"/>
      <c r="C101" s="224"/>
      <c r="D101" s="224">
        <v>5</v>
      </c>
      <c r="E101" s="224"/>
      <c r="F101" s="225" t="s">
        <v>523</v>
      </c>
      <c r="G101" s="267"/>
      <c r="H101" s="287"/>
      <c r="I101" s="279"/>
      <c r="J101" s="233"/>
      <c r="K101" s="281">
        <f t="shared" ref="K101:P101" si="37">K102</f>
        <v>236083456</v>
      </c>
      <c r="L101" s="281">
        <f t="shared" si="37"/>
        <v>240498917.42000005</v>
      </c>
      <c r="M101" s="281">
        <f t="shared" si="37"/>
        <v>241604665.83000001</v>
      </c>
      <c r="N101" s="281">
        <f t="shared" si="37"/>
        <v>236083456</v>
      </c>
      <c r="O101" s="281">
        <f t="shared" si="37"/>
        <v>240202097.64000005</v>
      </c>
      <c r="P101" s="281">
        <f t="shared" si="37"/>
        <v>240052171.85000008</v>
      </c>
    </row>
    <row r="102" spans="1:16" s="230" customFormat="1" ht="43.5" customHeight="1">
      <c r="A102" s="223"/>
      <c r="B102" s="223"/>
      <c r="C102" s="223"/>
      <c r="D102" s="223"/>
      <c r="E102" s="223">
        <v>224</v>
      </c>
      <c r="F102" s="227" t="s">
        <v>524</v>
      </c>
      <c r="G102" s="265" t="s">
        <v>486</v>
      </c>
      <c r="H102" s="287">
        <v>100</v>
      </c>
      <c r="I102" s="287"/>
      <c r="J102" s="287"/>
      <c r="K102" s="272">
        <v>236083456</v>
      </c>
      <c r="L102" s="272">
        <v>240498917.42000005</v>
      </c>
      <c r="M102" s="272">
        <v>241604665.83000001</v>
      </c>
      <c r="N102" s="272">
        <v>236083456</v>
      </c>
      <c r="O102" s="272">
        <v>240202097.64000005</v>
      </c>
      <c r="P102" s="272">
        <v>240052171.85000008</v>
      </c>
    </row>
    <row r="103" spans="1:16" s="226" customFormat="1" ht="20.100000000000001" customHeight="1">
      <c r="A103" s="223"/>
      <c r="B103" s="224"/>
      <c r="C103" s="224"/>
      <c r="D103" s="224">
        <v>6</v>
      </c>
      <c r="E103" s="224"/>
      <c r="F103" s="225" t="s">
        <v>431</v>
      </c>
      <c r="G103" s="267"/>
      <c r="H103" s="287"/>
      <c r="I103" s="279"/>
      <c r="J103" s="238"/>
      <c r="K103" s="281">
        <f t="shared" ref="K103:P103" si="38">K104</f>
        <v>1378823</v>
      </c>
      <c r="L103" s="281">
        <f t="shared" si="38"/>
        <v>1565000.83</v>
      </c>
      <c r="M103" s="281">
        <f t="shared" si="38"/>
        <v>2015387.6500000001</v>
      </c>
      <c r="N103" s="281">
        <f t="shared" si="38"/>
        <v>1378823</v>
      </c>
      <c r="O103" s="281">
        <f t="shared" si="38"/>
        <v>2015148.9500000002</v>
      </c>
      <c r="P103" s="281">
        <f t="shared" si="38"/>
        <v>1024663.4</v>
      </c>
    </row>
    <row r="104" spans="1:16" s="230" customFormat="1" ht="20.100000000000001" customHeight="1">
      <c r="A104" s="223"/>
      <c r="B104" s="223"/>
      <c r="C104" s="223"/>
      <c r="D104" s="223"/>
      <c r="E104" s="223">
        <v>225</v>
      </c>
      <c r="F104" s="227" t="s">
        <v>525</v>
      </c>
      <c r="G104" s="265" t="s">
        <v>433</v>
      </c>
      <c r="H104" s="288">
        <v>2400</v>
      </c>
      <c r="I104" s="288">
        <v>2400</v>
      </c>
      <c r="J104" s="288">
        <v>2919</v>
      </c>
      <c r="K104" s="272">
        <v>1378823</v>
      </c>
      <c r="L104" s="272">
        <v>1565000.83</v>
      </c>
      <c r="M104" s="272">
        <v>2015387.6500000001</v>
      </c>
      <c r="N104" s="272">
        <v>1378823</v>
      </c>
      <c r="O104" s="272">
        <v>2015148.9500000002</v>
      </c>
      <c r="P104" s="272">
        <v>1024663.4</v>
      </c>
    </row>
    <row r="105" spans="1:16" s="226" customFormat="1" ht="30" customHeight="1">
      <c r="A105" s="223">
        <v>5</v>
      </c>
      <c r="B105" s="224"/>
      <c r="C105" s="224"/>
      <c r="D105" s="224"/>
      <c r="E105" s="224"/>
      <c r="F105" s="225" t="s">
        <v>526</v>
      </c>
      <c r="G105" s="267"/>
      <c r="H105" s="287"/>
      <c r="I105" s="279"/>
      <c r="J105" s="238"/>
      <c r="K105" s="281">
        <f t="shared" ref="K105:P105" si="39">K106</f>
        <v>847916309</v>
      </c>
      <c r="L105" s="281">
        <f t="shared" si="39"/>
        <v>786902293.47999978</v>
      </c>
      <c r="M105" s="281">
        <f t="shared" si="39"/>
        <v>744863938.26000011</v>
      </c>
      <c r="N105" s="281">
        <f t="shared" si="39"/>
        <v>847916309</v>
      </c>
      <c r="O105" s="281">
        <f t="shared" si="39"/>
        <v>744788825.16999972</v>
      </c>
      <c r="P105" s="281">
        <f t="shared" si="39"/>
        <v>720268726.69999969</v>
      </c>
    </row>
    <row r="106" spans="1:16" s="226" customFormat="1" ht="20.100000000000001" customHeight="1">
      <c r="A106" s="223"/>
      <c r="B106" s="224">
        <v>1</v>
      </c>
      <c r="C106" s="224"/>
      <c r="D106" s="224"/>
      <c r="E106" s="224"/>
      <c r="F106" s="225" t="s">
        <v>165</v>
      </c>
      <c r="G106" s="267"/>
      <c r="H106" s="288"/>
      <c r="I106" s="279"/>
      <c r="J106" s="235"/>
      <c r="K106" s="281">
        <f t="shared" ref="K106:P106" si="40">K107+K110</f>
        <v>847916309</v>
      </c>
      <c r="L106" s="281">
        <f t="shared" si="40"/>
        <v>786902293.47999978</v>
      </c>
      <c r="M106" s="281">
        <f t="shared" si="40"/>
        <v>744863938.26000011</v>
      </c>
      <c r="N106" s="281">
        <f t="shared" si="40"/>
        <v>847916309</v>
      </c>
      <c r="O106" s="281">
        <f t="shared" si="40"/>
        <v>744788825.16999972</v>
      </c>
      <c r="P106" s="281">
        <f t="shared" si="40"/>
        <v>720268726.69999969</v>
      </c>
    </row>
    <row r="107" spans="1:16" s="226" customFormat="1" ht="20.100000000000001" customHeight="1">
      <c r="A107" s="223"/>
      <c r="B107" s="224"/>
      <c r="C107" s="224">
        <v>3</v>
      </c>
      <c r="D107" s="224"/>
      <c r="E107" s="224"/>
      <c r="F107" s="225" t="s">
        <v>491</v>
      </c>
      <c r="G107" s="267"/>
      <c r="H107" s="288"/>
      <c r="I107" s="279"/>
      <c r="J107" s="235"/>
      <c r="K107" s="281">
        <f>K108</f>
        <v>35493661</v>
      </c>
      <c r="L107" s="281">
        <f t="shared" ref="L107:P108" si="41">L108</f>
        <v>15603887.619999999</v>
      </c>
      <c r="M107" s="281">
        <f t="shared" si="41"/>
        <v>15821163.780000001</v>
      </c>
      <c r="N107" s="281">
        <f t="shared" si="41"/>
        <v>35493661</v>
      </c>
      <c r="O107" s="281">
        <f t="shared" si="41"/>
        <v>15603887.619999999</v>
      </c>
      <c r="P107" s="281">
        <f t="shared" si="41"/>
        <v>15603887.619999999</v>
      </c>
    </row>
    <row r="108" spans="1:16" s="226" customFormat="1" ht="20.100000000000001" customHeight="1">
      <c r="A108" s="223"/>
      <c r="B108" s="224"/>
      <c r="C108" s="224"/>
      <c r="D108" s="224">
        <v>1</v>
      </c>
      <c r="E108" s="224"/>
      <c r="F108" s="225" t="s">
        <v>527</v>
      </c>
      <c r="G108" s="267"/>
      <c r="H108" s="288"/>
      <c r="I108" s="279"/>
      <c r="J108" s="235"/>
      <c r="K108" s="281">
        <f>K109</f>
        <v>35493661</v>
      </c>
      <c r="L108" s="281">
        <f t="shared" si="41"/>
        <v>15603887.619999999</v>
      </c>
      <c r="M108" s="281">
        <f t="shared" si="41"/>
        <v>15821163.780000001</v>
      </c>
      <c r="N108" s="281">
        <f t="shared" si="41"/>
        <v>35493661</v>
      </c>
      <c r="O108" s="281">
        <f t="shared" si="41"/>
        <v>15603887.619999999</v>
      </c>
      <c r="P108" s="281">
        <f t="shared" si="41"/>
        <v>15603887.619999999</v>
      </c>
    </row>
    <row r="109" spans="1:16" s="230" customFormat="1" ht="20.100000000000001" customHeight="1">
      <c r="A109" s="223"/>
      <c r="B109" s="223"/>
      <c r="C109" s="223"/>
      <c r="D109" s="223"/>
      <c r="E109" s="223">
        <v>204</v>
      </c>
      <c r="F109" s="227" t="s">
        <v>528</v>
      </c>
      <c r="G109" s="265" t="s">
        <v>433</v>
      </c>
      <c r="H109" s="288">
        <v>9</v>
      </c>
      <c r="I109" s="288">
        <v>9</v>
      </c>
      <c r="J109" s="288">
        <v>9</v>
      </c>
      <c r="K109" s="272">
        <v>35493661</v>
      </c>
      <c r="L109" s="272">
        <v>15603887.619999999</v>
      </c>
      <c r="M109" s="272">
        <v>15821163.780000001</v>
      </c>
      <c r="N109" s="272">
        <v>35493661</v>
      </c>
      <c r="O109" s="272">
        <v>15603887.619999999</v>
      </c>
      <c r="P109" s="272">
        <v>15603887.619999999</v>
      </c>
    </row>
    <row r="110" spans="1:16" s="226" customFormat="1" ht="20.100000000000001" customHeight="1">
      <c r="A110" s="223"/>
      <c r="B110" s="224"/>
      <c r="C110" s="224">
        <v>8</v>
      </c>
      <c r="D110" s="224"/>
      <c r="E110" s="224"/>
      <c r="F110" s="225" t="s">
        <v>168</v>
      </c>
      <c r="G110" s="267"/>
      <c r="H110" s="287"/>
      <c r="I110" s="279"/>
      <c r="J110" s="238"/>
      <c r="K110" s="281">
        <f t="shared" ref="K110:P110" si="42">K111</f>
        <v>812422648</v>
      </c>
      <c r="L110" s="281">
        <f t="shared" si="42"/>
        <v>771298405.85999978</v>
      </c>
      <c r="M110" s="281">
        <f t="shared" si="42"/>
        <v>729042774.48000014</v>
      </c>
      <c r="N110" s="281">
        <f t="shared" si="42"/>
        <v>812422648</v>
      </c>
      <c r="O110" s="281">
        <f t="shared" si="42"/>
        <v>729184937.54999971</v>
      </c>
      <c r="P110" s="281">
        <f t="shared" si="42"/>
        <v>704664839.07999969</v>
      </c>
    </row>
    <row r="111" spans="1:16" s="226" customFormat="1" ht="20.100000000000001" customHeight="1">
      <c r="A111" s="772"/>
      <c r="B111" s="776"/>
      <c r="C111" s="776"/>
      <c r="D111" s="776">
        <v>5</v>
      </c>
      <c r="E111" s="776"/>
      <c r="F111" s="777" t="s">
        <v>529</v>
      </c>
      <c r="G111" s="778"/>
      <c r="H111" s="779"/>
      <c r="I111" s="780"/>
      <c r="J111" s="781"/>
      <c r="K111" s="782">
        <f t="shared" ref="K111:P111" si="43">K112+K113</f>
        <v>812422648</v>
      </c>
      <c r="L111" s="782">
        <f t="shared" si="43"/>
        <v>771298405.85999978</v>
      </c>
      <c r="M111" s="782">
        <f t="shared" si="43"/>
        <v>729042774.48000014</v>
      </c>
      <c r="N111" s="782">
        <f t="shared" si="43"/>
        <v>812422648</v>
      </c>
      <c r="O111" s="782">
        <f t="shared" si="43"/>
        <v>729184937.54999971</v>
      </c>
      <c r="P111" s="782">
        <f t="shared" si="43"/>
        <v>704664839.07999969</v>
      </c>
    </row>
    <row r="112" spans="1:16" s="230" customFormat="1" ht="20.100000000000001" customHeight="1">
      <c r="A112" s="223"/>
      <c r="B112" s="223"/>
      <c r="C112" s="223"/>
      <c r="D112" s="223"/>
      <c r="E112" s="223">
        <v>201</v>
      </c>
      <c r="F112" s="227" t="s">
        <v>530</v>
      </c>
      <c r="G112" s="265" t="s">
        <v>531</v>
      </c>
      <c r="H112" s="288">
        <v>10</v>
      </c>
      <c r="I112" s="288">
        <v>10</v>
      </c>
      <c r="J112" s="288">
        <v>10</v>
      </c>
      <c r="K112" s="272">
        <v>810922648</v>
      </c>
      <c r="L112" s="272">
        <v>770183345.85999978</v>
      </c>
      <c r="M112" s="272">
        <v>727485224.84000015</v>
      </c>
      <c r="N112" s="272">
        <v>810922648</v>
      </c>
      <c r="O112" s="272">
        <v>728069877.54999971</v>
      </c>
      <c r="P112" s="272">
        <v>703549779.07999969</v>
      </c>
    </row>
    <row r="113" spans="1:19" s="230" customFormat="1" ht="30" customHeight="1">
      <c r="A113" s="223"/>
      <c r="B113" s="223"/>
      <c r="C113" s="223"/>
      <c r="D113" s="223"/>
      <c r="E113" s="223">
        <v>203</v>
      </c>
      <c r="F113" s="227" t="s">
        <v>532</v>
      </c>
      <c r="G113" s="265" t="s">
        <v>533</v>
      </c>
      <c r="H113" s="287">
        <v>30</v>
      </c>
      <c r="I113" s="287">
        <v>30</v>
      </c>
      <c r="J113" s="287">
        <v>35</v>
      </c>
      <c r="K113" s="272">
        <v>1500000</v>
      </c>
      <c r="L113" s="272">
        <v>1115060</v>
      </c>
      <c r="M113" s="272">
        <v>1557549.6400000001</v>
      </c>
      <c r="N113" s="272">
        <v>1500000</v>
      </c>
      <c r="O113" s="272">
        <v>1115060</v>
      </c>
      <c r="P113" s="272">
        <v>1115060</v>
      </c>
    </row>
    <row r="114" spans="1:19" s="222" customFormat="1" ht="15" customHeight="1">
      <c r="A114" s="224"/>
      <c r="B114" s="224"/>
      <c r="C114" s="224"/>
      <c r="D114" s="224"/>
      <c r="E114" s="224"/>
      <c r="F114" s="224"/>
      <c r="G114" s="266"/>
      <c r="H114" s="238"/>
      <c r="I114" s="238"/>
      <c r="J114" s="238"/>
      <c r="K114" s="272"/>
      <c r="L114" s="236"/>
      <c r="M114" s="236"/>
      <c r="N114" s="236"/>
      <c r="O114" s="275"/>
      <c r="P114" s="276"/>
    </row>
    <row r="115" spans="1:19" s="245" customFormat="1" ht="15" customHeight="1">
      <c r="A115" s="242"/>
      <c r="B115" s="242"/>
      <c r="C115" s="242"/>
      <c r="D115" s="242"/>
      <c r="E115" s="242"/>
      <c r="F115" s="223" t="s">
        <v>319</v>
      </c>
      <c r="G115" s="242"/>
      <c r="H115" s="244"/>
      <c r="I115" s="244"/>
      <c r="J115" s="244"/>
      <c r="K115" s="272">
        <f t="shared" ref="K115:P115" si="44">K7+K41+K49+K69+K105</f>
        <v>2442653210</v>
      </c>
      <c r="L115" s="272">
        <f t="shared" si="44"/>
        <v>2397399876</v>
      </c>
      <c r="M115" s="272">
        <f t="shared" si="44"/>
        <v>2381561081.9100003</v>
      </c>
      <c r="N115" s="272">
        <f t="shared" si="44"/>
        <v>2442653210</v>
      </c>
      <c r="O115" s="272">
        <f t="shared" si="44"/>
        <v>2341453598.0199995</v>
      </c>
      <c r="P115" s="272">
        <f t="shared" si="44"/>
        <v>2264457451.4400001</v>
      </c>
      <c r="Q115" s="222"/>
      <c r="R115" s="222"/>
      <c r="S115" s="222"/>
    </row>
    <row r="116" spans="1:19" s="283" customFormat="1">
      <c r="A116" s="282"/>
      <c r="B116" s="282"/>
      <c r="C116" s="282"/>
      <c r="D116" s="282"/>
      <c r="E116" s="282"/>
      <c r="F116" s="282"/>
      <c r="G116" s="282"/>
      <c r="H116" s="282"/>
      <c r="I116" s="290"/>
      <c r="J116" s="290"/>
      <c r="K116" s="290"/>
      <c r="L116" s="290"/>
      <c r="M116" s="290"/>
      <c r="N116" s="290"/>
      <c r="O116" s="291"/>
      <c r="P116" s="291"/>
    </row>
    <row r="117" spans="1:19" s="283" customFormat="1" ht="30" customHeight="1">
      <c r="A117" s="1337" t="s">
        <v>1179</v>
      </c>
      <c r="B117" s="1337"/>
      <c r="C117" s="1337"/>
      <c r="D117" s="1337"/>
      <c r="E117" s="1337"/>
      <c r="F117" s="1337"/>
      <c r="G117" s="1337"/>
      <c r="H117" s="1337"/>
      <c r="I117" s="1337"/>
      <c r="J117" s="1337"/>
      <c r="K117" s="1337"/>
      <c r="L117" s="1337"/>
      <c r="M117" s="1337"/>
      <c r="N117" s="1337"/>
      <c r="O117" s="1337"/>
      <c r="P117" s="1337"/>
    </row>
    <row r="118" spans="1:19" s="283" customFormat="1" ht="20.100000000000001" customHeight="1">
      <c r="A118" s="1337" t="s">
        <v>1180</v>
      </c>
      <c r="B118" s="1337"/>
      <c r="C118" s="1337"/>
      <c r="D118" s="1337"/>
      <c r="E118" s="1337"/>
      <c r="F118" s="1337"/>
      <c r="G118" s="1337"/>
      <c r="H118" s="1337"/>
      <c r="I118" s="1337"/>
      <c r="J118" s="1337"/>
      <c r="K118" s="1337"/>
      <c r="L118" s="1337"/>
      <c r="M118" s="1337"/>
      <c r="N118" s="1337"/>
      <c r="O118" s="1337"/>
      <c r="P118" s="1337"/>
    </row>
    <row r="119" spans="1:19" s="283" customFormat="1" ht="20.100000000000001" customHeight="1">
      <c r="A119" s="1337" t="s">
        <v>1181</v>
      </c>
      <c r="B119" s="1337"/>
      <c r="C119" s="1337"/>
      <c r="D119" s="1337"/>
      <c r="E119" s="1337"/>
      <c r="F119" s="1337"/>
      <c r="G119" s="1337"/>
      <c r="H119" s="1337"/>
      <c r="I119" s="1337"/>
      <c r="J119" s="1337"/>
      <c r="K119" s="1337"/>
      <c r="L119" s="1337"/>
      <c r="M119" s="1337"/>
      <c r="N119" s="1337"/>
      <c r="O119" s="1337"/>
      <c r="P119" s="1337"/>
    </row>
    <row r="120" spans="1:19" s="283" customFormat="1" ht="20.100000000000001" customHeight="1">
      <c r="A120" s="1337" t="s">
        <v>1182</v>
      </c>
      <c r="B120" s="1337"/>
      <c r="C120" s="1337"/>
      <c r="D120" s="1337"/>
      <c r="E120" s="1337"/>
      <c r="F120" s="1337"/>
      <c r="G120" s="1337"/>
      <c r="H120" s="1337"/>
      <c r="I120" s="1337"/>
      <c r="J120" s="1337"/>
      <c r="K120" s="1337"/>
      <c r="L120" s="1337"/>
      <c r="M120" s="1337"/>
      <c r="N120" s="1337"/>
      <c r="O120" s="1337"/>
      <c r="P120" s="1337"/>
    </row>
    <row r="121" spans="1:19" s="283" customFormat="1"/>
    <row r="122" spans="1:19" ht="50.1" customHeight="1">
      <c r="F122" s="59" t="s">
        <v>1248</v>
      </c>
      <c r="G122" s="61"/>
      <c r="H122" s="61"/>
      <c r="K122" s="56"/>
      <c r="L122" s="59" t="s">
        <v>1215</v>
      </c>
      <c r="M122" s="61"/>
      <c r="N122" s="61"/>
    </row>
    <row r="123" spans="1:19" s="11" customFormat="1" ht="50.1" customHeight="1">
      <c r="F123" s="1300" t="s">
        <v>1246</v>
      </c>
      <c r="G123" s="1300"/>
      <c r="H123" s="1300"/>
      <c r="I123" s="1300"/>
      <c r="L123" s="1300" t="s">
        <v>1214</v>
      </c>
      <c r="M123" s="1300"/>
      <c r="N123" s="1300"/>
      <c r="O123" s="1300"/>
    </row>
  </sheetData>
  <mergeCells count="18">
    <mergeCell ref="H5:J5"/>
    <mergeCell ref="K5:P5"/>
    <mergeCell ref="A1:P1"/>
    <mergeCell ref="A3:H3"/>
    <mergeCell ref="A4:A6"/>
    <mergeCell ref="B4:B6"/>
    <mergeCell ref="C4:C6"/>
    <mergeCell ref="D4:D6"/>
    <mergeCell ref="E4:E6"/>
    <mergeCell ref="F4:F6"/>
    <mergeCell ref="G4:G6"/>
    <mergeCell ref="H4:P4"/>
    <mergeCell ref="A117:P117"/>
    <mergeCell ref="A118:P118"/>
    <mergeCell ref="A119:P119"/>
    <mergeCell ref="A120:P120"/>
    <mergeCell ref="F123:I123"/>
    <mergeCell ref="L123:O123"/>
  </mergeCells>
  <printOptions horizontalCentered="1"/>
  <pageMargins left="0.23622047244094491" right="0.23622047244094491" top="1.3385826771653544" bottom="0.74803149606299213" header="0.31496062992125984" footer="0.31496062992125984"/>
  <pageSetup scale="62" fitToHeight="0" orientation="landscape" r:id="rId1"/>
  <headerFooter scaleWithDoc="0" alignWithMargins="0">
    <oddHeader>&amp;C&amp;G</oddHeader>
  </headerFooter>
  <rowBreaks count="5" manualBreakCount="5">
    <brk id="28" max="15" man="1"/>
    <brk id="46" max="15" man="1"/>
    <brk id="68" max="15" man="1"/>
    <brk id="89" max="15" man="1"/>
    <brk id="111" max="15"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R39"/>
  <sheetViews>
    <sheetView showGridLines="0" view="pageBreakPreview" zoomScale="75" zoomScaleNormal="80" zoomScaleSheetLayoutView="75" workbookViewId="0">
      <selection activeCell="R59" sqref="R59"/>
    </sheetView>
  </sheetViews>
  <sheetFormatPr baseColWidth="10" defaultColWidth="11.42578125" defaultRowHeight="13.5"/>
  <cols>
    <col min="1" max="1" width="3.85546875" style="2" bestFit="1" customWidth="1"/>
    <col min="2" max="2" width="3.140625" style="2" customWidth="1"/>
    <col min="3" max="3" width="3.7109375" style="2" customWidth="1"/>
    <col min="4" max="4" width="4" style="2" customWidth="1"/>
    <col min="5" max="5" width="5.140625" style="2" bestFit="1" customWidth="1"/>
    <col min="6" max="6" width="11" style="2" bestFit="1" customWidth="1"/>
    <col min="7" max="7" width="32.5703125" style="2" customWidth="1"/>
    <col min="8" max="8" width="8.42578125" style="2" customWidth="1"/>
    <col min="9" max="9" width="8.42578125" style="2" bestFit="1" customWidth="1"/>
    <col min="10" max="11" width="12.7109375" style="2" bestFit="1" customWidth="1"/>
    <col min="12" max="13" width="16.28515625" style="2" bestFit="1" customWidth="1"/>
    <col min="14" max="14" width="15.85546875" style="2" bestFit="1" customWidth="1"/>
    <col min="15" max="15" width="15.5703125" style="2" bestFit="1" customWidth="1"/>
    <col min="16" max="16" width="16.28515625" style="2" bestFit="1" customWidth="1"/>
    <col min="17" max="17" width="8.42578125" style="2" bestFit="1" customWidth="1"/>
    <col min="18" max="18" width="10.85546875" style="2" customWidth="1"/>
    <col min="19" max="16384" width="11.42578125" style="2"/>
  </cols>
  <sheetData>
    <row r="1" spans="1:18" ht="20.25" customHeight="1">
      <c r="A1" s="1301" t="s">
        <v>318</v>
      </c>
      <c r="B1" s="1302"/>
      <c r="C1" s="1302"/>
      <c r="D1" s="1302"/>
      <c r="E1" s="1302"/>
      <c r="F1" s="1302"/>
      <c r="G1" s="1302"/>
      <c r="H1" s="1302"/>
      <c r="I1" s="1302"/>
      <c r="J1" s="1302"/>
      <c r="K1" s="1302"/>
      <c r="L1" s="1302"/>
      <c r="M1" s="1302"/>
      <c r="N1" s="1302"/>
      <c r="O1" s="1302"/>
      <c r="P1" s="1302"/>
      <c r="Q1" s="1302"/>
      <c r="R1" s="1303"/>
    </row>
    <row r="2" spans="1:18" ht="12.75" customHeight="1">
      <c r="A2" s="71"/>
      <c r="B2" s="72"/>
      <c r="C2" s="72"/>
      <c r="D2" s="73"/>
      <c r="E2" s="74"/>
      <c r="F2" s="74"/>
      <c r="G2" s="74"/>
      <c r="H2" s="74"/>
      <c r="I2" s="74"/>
      <c r="J2" s="74"/>
      <c r="K2" s="74"/>
      <c r="L2" s="74"/>
      <c r="M2" s="74"/>
      <c r="N2" s="74"/>
      <c r="O2" s="74"/>
      <c r="P2" s="73"/>
      <c r="Q2" s="73"/>
      <c r="R2" s="75"/>
    </row>
    <row r="3" spans="1:18" ht="16.5" customHeight="1">
      <c r="A3" s="1304" t="s">
        <v>428</v>
      </c>
      <c r="B3" s="1305"/>
      <c r="C3" s="1305"/>
      <c r="D3" s="1305"/>
      <c r="E3" s="1305"/>
      <c r="F3" s="1305"/>
      <c r="G3" s="1305"/>
      <c r="H3" s="1305"/>
      <c r="I3" s="1305"/>
      <c r="J3" s="76"/>
      <c r="K3" s="76"/>
      <c r="L3" s="76"/>
      <c r="M3" s="76"/>
      <c r="N3" s="76"/>
      <c r="O3" s="76"/>
      <c r="P3" s="77"/>
      <c r="Q3" s="77"/>
      <c r="R3" s="78"/>
    </row>
    <row r="4" spans="1:18" ht="15" customHeight="1">
      <c r="A4" s="1338" t="s">
        <v>310</v>
      </c>
      <c r="B4" s="1338" t="s">
        <v>16</v>
      </c>
      <c r="C4" s="1338" t="s">
        <v>17</v>
      </c>
      <c r="D4" s="1338" t="s">
        <v>18</v>
      </c>
      <c r="E4" s="1338" t="s">
        <v>1</v>
      </c>
      <c r="F4" s="1338" t="s">
        <v>400</v>
      </c>
      <c r="G4" s="1338" t="s">
        <v>316</v>
      </c>
      <c r="H4" s="1338" t="s">
        <v>315</v>
      </c>
      <c r="I4" s="1342" t="s">
        <v>321</v>
      </c>
      <c r="J4" s="1343"/>
      <c r="K4" s="1343"/>
      <c r="L4" s="1343"/>
      <c r="M4" s="1343"/>
      <c r="N4" s="1343"/>
      <c r="O4" s="1343"/>
      <c r="P4" s="1343"/>
      <c r="Q4" s="1343"/>
      <c r="R4" s="1344"/>
    </row>
    <row r="5" spans="1:18" ht="15" customHeight="1">
      <c r="A5" s="1339"/>
      <c r="B5" s="1339"/>
      <c r="C5" s="1339"/>
      <c r="D5" s="1341"/>
      <c r="E5" s="1339"/>
      <c r="F5" s="1341"/>
      <c r="G5" s="1339"/>
      <c r="H5" s="1339"/>
      <c r="I5" s="1307" t="s">
        <v>311</v>
      </c>
      <c r="J5" s="1308"/>
      <c r="K5" s="1309"/>
      <c r="L5" s="1307" t="s">
        <v>312</v>
      </c>
      <c r="M5" s="1308"/>
      <c r="N5" s="1308"/>
      <c r="O5" s="1308"/>
      <c r="P5" s="1308"/>
      <c r="Q5" s="1308"/>
      <c r="R5" s="1309"/>
    </row>
    <row r="6" spans="1:18" ht="38.25" customHeight="1">
      <c r="A6" s="1340"/>
      <c r="B6" s="1340"/>
      <c r="C6" s="1340"/>
      <c r="D6" s="1340"/>
      <c r="E6" s="1340"/>
      <c r="F6" s="1340"/>
      <c r="G6" s="1340"/>
      <c r="H6" s="1340"/>
      <c r="I6" s="179" t="s">
        <v>314</v>
      </c>
      <c r="J6" s="179" t="s">
        <v>83</v>
      </c>
      <c r="K6" s="179" t="s">
        <v>313</v>
      </c>
      <c r="L6" s="180" t="s">
        <v>81</v>
      </c>
      <c r="M6" s="180" t="s">
        <v>83</v>
      </c>
      <c r="N6" s="180" t="s">
        <v>307</v>
      </c>
      <c r="O6" s="180" t="s">
        <v>84</v>
      </c>
      <c r="P6" s="180" t="s">
        <v>258</v>
      </c>
      <c r="Q6" s="180" t="s">
        <v>85</v>
      </c>
      <c r="R6" s="180" t="s">
        <v>401</v>
      </c>
    </row>
    <row r="7" spans="1:18" ht="30" customHeight="1">
      <c r="A7" s="531">
        <v>1</v>
      </c>
      <c r="B7" s="531"/>
      <c r="C7" s="531"/>
      <c r="D7" s="531"/>
      <c r="E7" s="546"/>
      <c r="F7" s="546"/>
      <c r="G7" s="534" t="s">
        <v>430</v>
      </c>
      <c r="H7" s="546"/>
      <c r="I7" s="547"/>
      <c r="J7" s="547"/>
      <c r="K7" s="547"/>
      <c r="L7" s="551">
        <v>20611613</v>
      </c>
      <c r="M7" s="551">
        <v>0</v>
      </c>
      <c r="N7" s="551">
        <v>0</v>
      </c>
      <c r="O7" s="551">
        <v>0</v>
      </c>
      <c r="P7" s="551">
        <v>0</v>
      </c>
      <c r="Q7" s="551">
        <v>0</v>
      </c>
      <c r="R7" s="547"/>
    </row>
    <row r="8" spans="1:18" ht="20.100000000000001" customHeight="1">
      <c r="A8" s="531"/>
      <c r="B8" s="531">
        <v>2</v>
      </c>
      <c r="C8" s="531"/>
      <c r="D8" s="531"/>
      <c r="E8" s="546"/>
      <c r="F8" s="546"/>
      <c r="G8" s="534" t="s">
        <v>171</v>
      </c>
      <c r="H8" s="546"/>
      <c r="I8" s="547"/>
      <c r="J8" s="547"/>
      <c r="K8" s="547"/>
      <c r="L8" s="551">
        <v>20611613</v>
      </c>
      <c r="M8" s="551">
        <v>0</v>
      </c>
      <c r="N8" s="551">
        <v>0</v>
      </c>
      <c r="O8" s="551">
        <v>0</v>
      </c>
      <c r="P8" s="551">
        <v>0</v>
      </c>
      <c r="Q8" s="551">
        <v>0</v>
      </c>
      <c r="R8" s="547"/>
    </row>
    <row r="9" spans="1:18" ht="30" customHeight="1">
      <c r="A9" s="531"/>
      <c r="B9" s="531"/>
      <c r="C9" s="531">
        <v>4</v>
      </c>
      <c r="D9" s="531"/>
      <c r="E9" s="546"/>
      <c r="F9" s="549"/>
      <c r="G9" s="534" t="s">
        <v>1162</v>
      </c>
      <c r="H9" s="506"/>
      <c r="I9" s="519"/>
      <c r="J9" s="519"/>
      <c r="K9" s="519"/>
      <c r="L9" s="551">
        <v>20611613</v>
      </c>
      <c r="M9" s="551">
        <v>0</v>
      </c>
      <c r="N9" s="551">
        <v>0</v>
      </c>
      <c r="O9" s="551">
        <v>0</v>
      </c>
      <c r="P9" s="551">
        <v>0</v>
      </c>
      <c r="Q9" s="551">
        <v>0</v>
      </c>
      <c r="R9" s="547"/>
    </row>
    <row r="10" spans="1:18" ht="20.100000000000001" customHeight="1">
      <c r="A10" s="531"/>
      <c r="B10" s="531"/>
      <c r="C10" s="531"/>
      <c r="D10" s="531">
        <v>1</v>
      </c>
      <c r="E10" s="546"/>
      <c r="F10" s="549"/>
      <c r="G10" s="534" t="s">
        <v>1163</v>
      </c>
      <c r="H10" s="506"/>
      <c r="I10" s="519"/>
      <c r="J10" s="519"/>
      <c r="K10" s="519"/>
      <c r="L10" s="551">
        <v>15000000</v>
      </c>
      <c r="M10" s="551">
        <v>0</v>
      </c>
      <c r="N10" s="551">
        <v>0</v>
      </c>
      <c r="O10" s="551">
        <v>0</v>
      </c>
      <c r="P10" s="551">
        <v>0</v>
      </c>
      <c r="Q10" s="551">
        <v>0</v>
      </c>
      <c r="R10" s="547"/>
    </row>
    <row r="11" spans="1:18" ht="39.75" customHeight="1">
      <c r="A11" s="531"/>
      <c r="B11" s="531"/>
      <c r="C11" s="531"/>
      <c r="D11" s="531"/>
      <c r="E11" s="546">
        <v>212</v>
      </c>
      <c r="F11" s="549"/>
      <c r="G11" s="518" t="s">
        <v>1164</v>
      </c>
      <c r="H11" s="552" t="s">
        <v>443</v>
      </c>
      <c r="I11" s="515">
        <v>4</v>
      </c>
      <c r="J11" s="515">
        <v>0</v>
      </c>
      <c r="K11" s="515">
        <v>0</v>
      </c>
      <c r="L11" s="550">
        <v>15000000</v>
      </c>
      <c r="M11" s="550">
        <v>0</v>
      </c>
      <c r="N11" s="550">
        <v>0</v>
      </c>
      <c r="O11" s="550">
        <v>0</v>
      </c>
      <c r="P11" s="550">
        <v>0</v>
      </c>
      <c r="Q11" s="550">
        <v>0</v>
      </c>
      <c r="R11" s="547">
        <f>P11/L11</f>
        <v>0</v>
      </c>
    </row>
    <row r="12" spans="1:18" ht="51.75" customHeight="1">
      <c r="A12" s="531"/>
      <c r="B12" s="531"/>
      <c r="C12" s="531"/>
      <c r="D12" s="531"/>
      <c r="E12" s="546"/>
      <c r="F12" s="560" t="s">
        <v>1066</v>
      </c>
      <c r="G12" s="535" t="s">
        <v>1165</v>
      </c>
      <c r="H12" s="562" t="s">
        <v>1166</v>
      </c>
      <c r="I12" s="520">
        <v>4</v>
      </c>
      <c r="J12" s="520">
        <v>0</v>
      </c>
      <c r="K12" s="520">
        <v>0</v>
      </c>
      <c r="L12" s="510">
        <v>15000000</v>
      </c>
      <c r="M12" s="510">
        <v>0</v>
      </c>
      <c r="N12" s="510">
        <v>0</v>
      </c>
      <c r="O12" s="510">
        <v>0</v>
      </c>
      <c r="P12" s="510">
        <v>0</v>
      </c>
      <c r="Q12" s="510">
        <v>0</v>
      </c>
      <c r="R12" s="547"/>
    </row>
    <row r="13" spans="1:18" ht="18" customHeight="1">
      <c r="A13" s="531"/>
      <c r="B13" s="531"/>
      <c r="C13" s="531"/>
      <c r="D13" s="531">
        <v>2</v>
      </c>
      <c r="E13" s="546"/>
      <c r="F13" s="549"/>
      <c r="G13" s="516" t="s">
        <v>444</v>
      </c>
      <c r="H13" s="563"/>
      <c r="I13" s="506"/>
      <c r="J13" s="506"/>
      <c r="K13" s="506"/>
      <c r="L13" s="551">
        <v>5611613</v>
      </c>
      <c r="M13" s="551">
        <v>0</v>
      </c>
      <c r="N13" s="551">
        <v>0</v>
      </c>
      <c r="O13" s="551">
        <v>0</v>
      </c>
      <c r="P13" s="551">
        <v>0</v>
      </c>
      <c r="Q13" s="551">
        <v>0</v>
      </c>
      <c r="R13" s="547"/>
    </row>
    <row r="14" spans="1:18" ht="30" customHeight="1">
      <c r="A14" s="531"/>
      <c r="B14" s="531"/>
      <c r="C14" s="531"/>
      <c r="D14" s="531"/>
      <c r="E14" s="546">
        <v>213</v>
      </c>
      <c r="F14" s="549"/>
      <c r="G14" s="532" t="s">
        <v>1087</v>
      </c>
      <c r="H14" s="552" t="s">
        <v>443</v>
      </c>
      <c r="I14" s="527">
        <v>0</v>
      </c>
      <c r="J14" s="527">
        <v>0</v>
      </c>
      <c r="K14" s="527">
        <v>0</v>
      </c>
      <c r="L14" s="550">
        <v>5611613</v>
      </c>
      <c r="M14" s="550">
        <v>0</v>
      </c>
      <c r="N14" s="550">
        <v>0</v>
      </c>
      <c r="O14" s="550">
        <v>0</v>
      </c>
      <c r="P14" s="550">
        <v>0</v>
      </c>
      <c r="Q14" s="550">
        <v>0</v>
      </c>
      <c r="R14" s="547">
        <f>P14/L14</f>
        <v>0</v>
      </c>
    </row>
    <row r="15" spans="1:18" ht="20.100000000000001" customHeight="1">
      <c r="A15" s="531"/>
      <c r="B15" s="531"/>
      <c r="C15" s="531"/>
      <c r="D15" s="531"/>
      <c r="E15" s="546"/>
      <c r="F15" s="560" t="s">
        <v>1070</v>
      </c>
      <c r="G15" s="533" t="s">
        <v>1167</v>
      </c>
      <c r="H15" s="507" t="s">
        <v>443</v>
      </c>
      <c r="I15" s="507">
        <v>0</v>
      </c>
      <c r="J15" s="507">
        <v>0</v>
      </c>
      <c r="K15" s="507">
        <v>0</v>
      </c>
      <c r="L15" s="510">
        <v>5611613</v>
      </c>
      <c r="M15" s="510">
        <v>0</v>
      </c>
      <c r="N15" s="510">
        <v>0</v>
      </c>
      <c r="O15" s="510">
        <v>0</v>
      </c>
      <c r="P15" s="510">
        <v>0</v>
      </c>
      <c r="Q15" s="510">
        <v>0</v>
      </c>
      <c r="R15" s="547"/>
    </row>
    <row r="16" spans="1:18" ht="30" customHeight="1">
      <c r="A16" s="531">
        <v>4</v>
      </c>
      <c r="B16" s="531"/>
      <c r="C16" s="531"/>
      <c r="D16" s="531"/>
      <c r="E16" s="546"/>
      <c r="F16" s="546"/>
      <c r="G16" s="534" t="s">
        <v>490</v>
      </c>
      <c r="H16" s="559"/>
      <c r="I16" s="508"/>
      <c r="J16" s="508"/>
      <c r="K16" s="508"/>
      <c r="L16" s="525">
        <v>58103034</v>
      </c>
      <c r="M16" s="525">
        <v>78714647</v>
      </c>
      <c r="N16" s="525">
        <v>23577279.009999998</v>
      </c>
      <c r="O16" s="525">
        <v>74192715.329999998</v>
      </c>
      <c r="P16" s="525">
        <v>50615436.320000008</v>
      </c>
      <c r="Q16" s="525">
        <v>0</v>
      </c>
      <c r="R16" s="545"/>
    </row>
    <row r="17" spans="1:18" ht="20.100000000000001" customHeight="1">
      <c r="A17" s="531"/>
      <c r="B17" s="531">
        <v>2</v>
      </c>
      <c r="C17" s="531"/>
      <c r="D17" s="531"/>
      <c r="E17" s="546"/>
      <c r="F17" s="546"/>
      <c r="G17" s="534" t="s">
        <v>169</v>
      </c>
      <c r="H17" s="193"/>
      <c r="I17" s="521"/>
      <c r="J17" s="521"/>
      <c r="K17" s="521"/>
      <c r="L17" s="510">
        <v>58103034</v>
      </c>
      <c r="M17" s="510">
        <v>78714647</v>
      </c>
      <c r="N17" s="510">
        <v>23577279.009999998</v>
      </c>
      <c r="O17" s="510">
        <v>74192715.329999998</v>
      </c>
      <c r="P17" s="510">
        <v>50615436.320000008</v>
      </c>
      <c r="Q17" s="510">
        <v>0</v>
      </c>
      <c r="R17" s="541"/>
    </row>
    <row r="18" spans="1:18" ht="20.100000000000001" customHeight="1">
      <c r="A18" s="531"/>
      <c r="B18" s="531"/>
      <c r="C18" s="531">
        <v>1</v>
      </c>
      <c r="D18" s="531"/>
      <c r="E18" s="546"/>
      <c r="F18" s="549"/>
      <c r="G18" s="534" t="s">
        <v>170</v>
      </c>
      <c r="H18" s="561"/>
      <c r="I18" s="561"/>
      <c r="J18" s="561"/>
      <c r="K18" s="561"/>
      <c r="L18" s="510">
        <v>23875000</v>
      </c>
      <c r="M18" s="510">
        <v>28765082</v>
      </c>
      <c r="N18" s="510">
        <v>14999153.619999999</v>
      </c>
      <c r="O18" s="510">
        <v>26771713.210000001</v>
      </c>
      <c r="P18" s="510">
        <v>11772559.59</v>
      </c>
      <c r="Q18" s="510">
        <v>0</v>
      </c>
      <c r="R18" s="541"/>
    </row>
    <row r="19" spans="1:18" ht="30" customHeight="1">
      <c r="A19" s="531"/>
      <c r="B19" s="531"/>
      <c r="C19" s="531"/>
      <c r="D19" s="531">
        <v>3</v>
      </c>
      <c r="E19" s="546"/>
      <c r="F19" s="549"/>
      <c r="G19" s="534" t="s">
        <v>1091</v>
      </c>
      <c r="H19" s="561"/>
      <c r="I19" s="561"/>
      <c r="J19" s="561"/>
      <c r="K19" s="561"/>
      <c r="L19" s="510">
        <v>23875000</v>
      </c>
      <c r="M19" s="510">
        <v>28765082</v>
      </c>
      <c r="N19" s="510">
        <v>14999153.619999999</v>
      </c>
      <c r="O19" s="510">
        <v>26771713.210000001</v>
      </c>
      <c r="P19" s="510">
        <v>11772559.59</v>
      </c>
      <c r="Q19" s="510">
        <v>0</v>
      </c>
      <c r="R19" s="541"/>
    </row>
    <row r="20" spans="1:18" ht="51" customHeight="1">
      <c r="A20" s="531"/>
      <c r="B20" s="531"/>
      <c r="C20" s="531"/>
      <c r="D20" s="531"/>
      <c r="E20" s="546">
        <v>206</v>
      </c>
      <c r="F20" s="549"/>
      <c r="G20" s="518" t="s">
        <v>1168</v>
      </c>
      <c r="H20" s="552" t="s">
        <v>1107</v>
      </c>
      <c r="I20" s="552">
        <v>0</v>
      </c>
      <c r="J20" s="511">
        <v>2.4820000000000002</v>
      </c>
      <c r="K20" s="511">
        <v>2.4820000000000002</v>
      </c>
      <c r="L20" s="550">
        <v>0</v>
      </c>
      <c r="M20" s="550">
        <v>28765082</v>
      </c>
      <c r="N20" s="550">
        <v>14999153.619999999</v>
      </c>
      <c r="O20" s="550">
        <v>26771713.210000001</v>
      </c>
      <c r="P20" s="550">
        <v>11772559.59</v>
      </c>
      <c r="Q20" s="550">
        <v>0</v>
      </c>
      <c r="R20" s="547">
        <v>0</v>
      </c>
    </row>
    <row r="21" spans="1:18" ht="48.75" customHeight="1">
      <c r="A21" s="531"/>
      <c r="B21" s="531"/>
      <c r="C21" s="531"/>
      <c r="D21" s="531"/>
      <c r="E21" s="546"/>
      <c r="F21" s="560" t="s">
        <v>1008</v>
      </c>
      <c r="G21" s="533" t="s">
        <v>1169</v>
      </c>
      <c r="H21" s="507" t="s">
        <v>1107</v>
      </c>
      <c r="I21" s="507">
        <v>0</v>
      </c>
      <c r="J21" s="522">
        <v>2.4820000000000002</v>
      </c>
      <c r="K21" s="522">
        <v>2.4820000000000002</v>
      </c>
      <c r="L21" s="510">
        <v>0</v>
      </c>
      <c r="M21" s="510">
        <v>28765082</v>
      </c>
      <c r="N21" s="510">
        <v>14999153.619999999</v>
      </c>
      <c r="O21" s="510">
        <v>26771713.210000001</v>
      </c>
      <c r="P21" s="510">
        <v>11772559.59</v>
      </c>
      <c r="Q21" s="510">
        <v>0</v>
      </c>
      <c r="R21" s="541"/>
    </row>
    <row r="22" spans="1:18" ht="30" customHeight="1">
      <c r="A22" s="505"/>
      <c r="B22" s="549"/>
      <c r="C22" s="549"/>
      <c r="D22" s="549"/>
      <c r="E22" s="546">
        <v>207</v>
      </c>
      <c r="F22" s="549"/>
      <c r="G22" s="518" t="s">
        <v>1170</v>
      </c>
      <c r="H22" s="552" t="s">
        <v>1171</v>
      </c>
      <c r="I22" s="527">
        <v>34</v>
      </c>
      <c r="J22" s="527">
        <v>0</v>
      </c>
      <c r="K22" s="527">
        <v>0</v>
      </c>
      <c r="L22" s="550">
        <v>23875000</v>
      </c>
      <c r="M22" s="550">
        <v>0</v>
      </c>
      <c r="N22" s="550">
        <v>0</v>
      </c>
      <c r="O22" s="550">
        <v>0</v>
      </c>
      <c r="P22" s="550">
        <v>0</v>
      </c>
      <c r="Q22" s="550">
        <v>0</v>
      </c>
      <c r="R22" s="547">
        <f>P22/L22</f>
        <v>0</v>
      </c>
    </row>
    <row r="23" spans="1:18" ht="20.100000000000001" customHeight="1">
      <c r="A23" s="505"/>
      <c r="B23" s="549"/>
      <c r="C23" s="549"/>
      <c r="D23" s="549"/>
      <c r="E23" s="546"/>
      <c r="F23" s="549" t="s">
        <v>1011</v>
      </c>
      <c r="G23" s="533" t="s">
        <v>1172</v>
      </c>
      <c r="H23" s="507" t="s">
        <v>1171</v>
      </c>
      <c r="I23" s="509">
        <v>10</v>
      </c>
      <c r="J23" s="509">
        <v>0</v>
      </c>
      <c r="K23" s="509">
        <v>0</v>
      </c>
      <c r="L23" s="510">
        <v>20900000</v>
      </c>
      <c r="M23" s="510">
        <v>0</v>
      </c>
      <c r="N23" s="510">
        <v>0</v>
      </c>
      <c r="O23" s="510">
        <v>0</v>
      </c>
      <c r="P23" s="510">
        <v>0</v>
      </c>
      <c r="Q23" s="510">
        <v>0</v>
      </c>
      <c r="R23" s="541"/>
    </row>
    <row r="24" spans="1:18" ht="20.100000000000001" customHeight="1">
      <c r="A24" s="505"/>
      <c r="B24" s="549"/>
      <c r="C24" s="549"/>
      <c r="D24" s="549"/>
      <c r="E24" s="546"/>
      <c r="F24" s="560" t="s">
        <v>1012</v>
      </c>
      <c r="G24" s="533" t="s">
        <v>1173</v>
      </c>
      <c r="H24" s="507" t="s">
        <v>1171</v>
      </c>
      <c r="I24" s="509">
        <v>24</v>
      </c>
      <c r="J24" s="509">
        <v>0</v>
      </c>
      <c r="K24" s="509">
        <v>0</v>
      </c>
      <c r="L24" s="510">
        <v>2975000</v>
      </c>
      <c r="M24" s="510">
        <v>0</v>
      </c>
      <c r="N24" s="510">
        <v>0</v>
      </c>
      <c r="O24" s="510">
        <v>0</v>
      </c>
      <c r="P24" s="510">
        <v>0</v>
      </c>
      <c r="Q24" s="510">
        <v>0</v>
      </c>
      <c r="R24" s="541"/>
    </row>
    <row r="25" spans="1:18" ht="20.100000000000001" customHeight="1">
      <c r="A25" s="505"/>
      <c r="B25" s="549"/>
      <c r="C25" s="531">
        <v>2</v>
      </c>
      <c r="D25" s="531"/>
      <c r="E25" s="546"/>
      <c r="F25" s="549"/>
      <c r="G25" s="534" t="s">
        <v>262</v>
      </c>
      <c r="H25" s="561"/>
      <c r="I25" s="523"/>
      <c r="J25" s="523"/>
      <c r="K25" s="523"/>
      <c r="L25" s="510">
        <v>34228034</v>
      </c>
      <c r="M25" s="510">
        <v>49949565</v>
      </c>
      <c r="N25" s="510">
        <v>8578125.3900000006</v>
      </c>
      <c r="O25" s="510">
        <v>47421002.119999997</v>
      </c>
      <c r="P25" s="510">
        <v>38842876.730000004</v>
      </c>
      <c r="Q25" s="510">
        <v>0</v>
      </c>
      <c r="R25" s="541"/>
    </row>
    <row r="26" spans="1:18" ht="20.100000000000001" customHeight="1">
      <c r="A26" s="1066"/>
      <c r="B26" s="1067"/>
      <c r="C26" s="1068"/>
      <c r="D26" s="1068">
        <v>1</v>
      </c>
      <c r="E26" s="1069"/>
      <c r="F26" s="1067"/>
      <c r="G26" s="1070" t="s">
        <v>508</v>
      </c>
      <c r="H26" s="1071"/>
      <c r="I26" s="1072"/>
      <c r="J26" s="1072"/>
      <c r="K26" s="1072"/>
      <c r="L26" s="1073">
        <v>34228034</v>
      </c>
      <c r="M26" s="1073">
        <v>49949565</v>
      </c>
      <c r="N26" s="1073">
        <v>8578125.3900000006</v>
      </c>
      <c r="O26" s="1073">
        <v>47421002.119999997</v>
      </c>
      <c r="P26" s="1073">
        <v>38842876.730000004</v>
      </c>
      <c r="Q26" s="1073">
        <v>0</v>
      </c>
      <c r="R26" s="544"/>
    </row>
    <row r="27" spans="1:18" ht="50.1" customHeight="1">
      <c r="A27" s="505"/>
      <c r="B27" s="549"/>
      <c r="C27" s="531"/>
      <c r="D27" s="531"/>
      <c r="E27" s="546">
        <v>218</v>
      </c>
      <c r="F27" s="549"/>
      <c r="G27" s="518" t="s">
        <v>1174</v>
      </c>
      <c r="H27" s="570" t="s">
        <v>1166</v>
      </c>
      <c r="I27" s="566">
        <v>31926</v>
      </c>
      <c r="J27" s="511">
        <v>55510.22</v>
      </c>
      <c r="K27" s="511">
        <v>55510.22</v>
      </c>
      <c r="L27" s="550">
        <v>34228034</v>
      </c>
      <c r="M27" s="550">
        <v>49949565</v>
      </c>
      <c r="N27" s="550">
        <v>8578125.3900000006</v>
      </c>
      <c r="O27" s="550">
        <v>47421002.119999997</v>
      </c>
      <c r="P27" s="550">
        <v>38842876.730000004</v>
      </c>
      <c r="Q27" s="550">
        <v>0</v>
      </c>
      <c r="R27" s="517">
        <f>P27/L27</f>
        <v>1.1348264037017144</v>
      </c>
    </row>
    <row r="28" spans="1:18" ht="45" customHeight="1">
      <c r="A28" s="505"/>
      <c r="B28" s="549"/>
      <c r="C28" s="531"/>
      <c r="D28" s="531"/>
      <c r="E28" s="546"/>
      <c r="F28" s="560" t="s">
        <v>1037</v>
      </c>
      <c r="G28" s="533" t="s">
        <v>1165</v>
      </c>
      <c r="H28" s="562" t="s">
        <v>1166</v>
      </c>
      <c r="I28" s="520">
        <v>31926</v>
      </c>
      <c r="J28" s="524">
        <v>55510.22</v>
      </c>
      <c r="K28" s="524">
        <v>55510.22</v>
      </c>
      <c r="L28" s="510">
        <v>34228034</v>
      </c>
      <c r="M28" s="510">
        <v>49949565</v>
      </c>
      <c r="N28" s="510">
        <v>8578125.3900000006</v>
      </c>
      <c r="O28" s="510">
        <v>47421002.119999997</v>
      </c>
      <c r="P28" s="510">
        <v>38842876.730000004</v>
      </c>
      <c r="Q28" s="510">
        <v>0</v>
      </c>
      <c r="R28" s="541"/>
    </row>
    <row r="29" spans="1:18">
      <c r="A29" s="538"/>
      <c r="B29" s="538"/>
      <c r="C29" s="538"/>
      <c r="D29" s="538"/>
      <c r="E29" s="538"/>
      <c r="F29" s="538"/>
      <c r="G29" s="538"/>
      <c r="H29" s="538"/>
      <c r="I29" s="538"/>
      <c r="J29" s="540"/>
      <c r="K29" s="540"/>
      <c r="L29" s="548"/>
      <c r="M29" s="548"/>
      <c r="N29" s="548"/>
      <c r="O29" s="548"/>
      <c r="P29" s="548"/>
      <c r="Q29" s="548"/>
      <c r="R29" s="541"/>
    </row>
    <row r="30" spans="1:18">
      <c r="A30" s="538"/>
      <c r="B30" s="538"/>
      <c r="C30" s="538"/>
      <c r="D30" s="538"/>
      <c r="E30" s="538"/>
      <c r="F30" s="538"/>
      <c r="G30" s="542" t="s">
        <v>319</v>
      </c>
      <c r="H30" s="538"/>
      <c r="I30" s="538"/>
      <c r="J30" s="540"/>
      <c r="K30" s="540"/>
      <c r="L30" s="550">
        <v>78714647</v>
      </c>
      <c r="M30" s="550">
        <v>78714647</v>
      </c>
      <c r="N30" s="550">
        <v>23577279.009999998</v>
      </c>
      <c r="O30" s="550">
        <v>74192715.329999998</v>
      </c>
      <c r="P30" s="550">
        <v>50615436.320000008</v>
      </c>
      <c r="Q30" s="550">
        <v>0</v>
      </c>
      <c r="R30" s="541"/>
    </row>
    <row r="31" spans="1:18">
      <c r="A31" s="539"/>
      <c r="B31" s="539"/>
      <c r="C31" s="539"/>
      <c r="D31" s="539"/>
      <c r="E31" s="539"/>
      <c r="F31" s="539"/>
      <c r="G31" s="539"/>
      <c r="H31" s="539"/>
      <c r="I31" s="539"/>
      <c r="J31" s="543"/>
      <c r="K31" s="543"/>
      <c r="L31" s="543"/>
      <c r="M31" s="543"/>
      <c r="N31" s="543"/>
      <c r="O31" s="543"/>
      <c r="P31" s="544"/>
      <c r="Q31" s="544"/>
      <c r="R31" s="544"/>
    </row>
    <row r="33" spans="1:18" ht="39.950000000000003" customHeight="1">
      <c r="A33" s="1337" t="s">
        <v>1175</v>
      </c>
      <c r="B33" s="1337"/>
      <c r="C33" s="1337"/>
      <c r="D33" s="1337"/>
      <c r="E33" s="1337"/>
      <c r="F33" s="1337"/>
      <c r="G33" s="1337"/>
      <c r="H33" s="1337"/>
      <c r="I33" s="1337"/>
      <c r="J33" s="1337"/>
      <c r="K33" s="1337"/>
      <c r="L33" s="1337"/>
      <c r="M33" s="1337"/>
      <c r="N33" s="1337"/>
      <c r="O33" s="1337"/>
      <c r="P33" s="1337"/>
      <c r="Q33" s="1337"/>
      <c r="R33" s="1337"/>
    </row>
    <row r="34" spans="1:18" ht="39.950000000000003" customHeight="1">
      <c r="A34" s="1337" t="s">
        <v>1176</v>
      </c>
      <c r="B34" s="1337"/>
      <c r="C34" s="1337"/>
      <c r="D34" s="1337"/>
      <c r="E34" s="1337"/>
      <c r="F34" s="1337"/>
      <c r="G34" s="1337"/>
      <c r="H34" s="1337"/>
      <c r="I34" s="1337"/>
      <c r="J34" s="1337"/>
      <c r="K34" s="1337"/>
      <c r="L34" s="1337"/>
      <c r="M34" s="1337"/>
      <c r="N34" s="1337"/>
      <c r="O34" s="1337"/>
      <c r="P34" s="1337"/>
      <c r="Q34" s="1337"/>
      <c r="R34" s="1337"/>
    </row>
    <row r="35" spans="1:18" ht="39.950000000000003" customHeight="1">
      <c r="A35" s="1337" t="s">
        <v>1177</v>
      </c>
      <c r="B35" s="1337"/>
      <c r="C35" s="1337"/>
      <c r="D35" s="1337"/>
      <c r="E35" s="1337"/>
      <c r="F35" s="1337"/>
      <c r="G35" s="1337"/>
      <c r="H35" s="1337"/>
      <c r="I35" s="1337"/>
      <c r="J35" s="1337"/>
      <c r="K35" s="1337"/>
      <c r="L35" s="1337"/>
      <c r="M35" s="1337"/>
      <c r="N35" s="1337"/>
      <c r="O35" s="1337"/>
      <c r="P35" s="1337"/>
      <c r="Q35" s="1337"/>
      <c r="R35" s="1337"/>
    </row>
    <row r="36" spans="1:18" ht="39.950000000000003" customHeight="1">
      <c r="A36" s="1337" t="s">
        <v>1178</v>
      </c>
      <c r="B36" s="1337"/>
      <c r="C36" s="1337"/>
      <c r="D36" s="1337"/>
      <c r="E36" s="1337"/>
      <c r="F36" s="1337"/>
      <c r="G36" s="1337"/>
      <c r="H36" s="1337"/>
      <c r="I36" s="1337"/>
      <c r="J36" s="1337"/>
      <c r="K36" s="1337"/>
      <c r="L36" s="1337"/>
      <c r="M36" s="1337"/>
      <c r="N36" s="1337"/>
      <c r="O36" s="1337"/>
      <c r="P36" s="1337"/>
      <c r="Q36" s="1337"/>
      <c r="R36" s="1337"/>
    </row>
    <row r="38" spans="1:18" ht="50.1" customHeight="1">
      <c r="F38" s="56"/>
      <c r="G38" s="59" t="s">
        <v>24</v>
      </c>
      <c r="H38" s="61"/>
      <c r="I38" s="61"/>
      <c r="L38" s="56"/>
      <c r="M38" s="59" t="s">
        <v>1215</v>
      </c>
      <c r="N38" s="61"/>
      <c r="O38" s="61"/>
    </row>
    <row r="39" spans="1:18" s="11" customFormat="1" ht="50.1" customHeight="1">
      <c r="G39" s="1300" t="s">
        <v>1246</v>
      </c>
      <c r="H39" s="1300"/>
      <c r="I39" s="1300"/>
      <c r="J39" s="1300"/>
      <c r="K39" s="1300"/>
      <c r="M39" s="1300" t="s">
        <v>1214</v>
      </c>
      <c r="N39" s="1300"/>
      <c r="O39" s="1300"/>
      <c r="P39" s="1300"/>
      <c r="Q39" s="1300"/>
    </row>
  </sheetData>
  <mergeCells count="19">
    <mergeCell ref="A1:R1"/>
    <mergeCell ref="A3:I3"/>
    <mergeCell ref="A4:A6"/>
    <mergeCell ref="B4:B6"/>
    <mergeCell ref="C4:C6"/>
    <mergeCell ref="D4:D6"/>
    <mergeCell ref="E4:E6"/>
    <mergeCell ref="G4:G6"/>
    <mergeCell ref="H4:H6"/>
    <mergeCell ref="I4:R4"/>
    <mergeCell ref="F4:F6"/>
    <mergeCell ref="I5:K5"/>
    <mergeCell ref="L5:R5"/>
    <mergeCell ref="A33:R33"/>
    <mergeCell ref="A34:R34"/>
    <mergeCell ref="A35:R35"/>
    <mergeCell ref="A36:R36"/>
    <mergeCell ref="M39:Q39"/>
    <mergeCell ref="G39:K39"/>
  </mergeCells>
  <printOptions horizontalCentered="1"/>
  <pageMargins left="0.23622047244094491" right="0.23622047244094491" top="1.3385826771653544" bottom="0.74803149606299213" header="0.31496062992125984" footer="0.31496062992125984"/>
  <pageSetup scale="66" fitToHeight="0" orientation="landscape" r:id="rId1"/>
  <headerFooter scaleWithDoc="0" alignWithMargins="0">
    <oddHeader>&amp;C&amp;G</oddHeader>
  </headerFooter>
  <rowBreaks count="1" manualBreakCount="1">
    <brk id="26" max="17"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EX36"/>
  <sheetViews>
    <sheetView showGridLines="0" view="pageBreakPreview" zoomScale="75" zoomScaleNormal="80" zoomScaleSheetLayoutView="75" workbookViewId="0">
      <selection activeCell="V21" sqref="V21"/>
    </sheetView>
  </sheetViews>
  <sheetFormatPr baseColWidth="10" defaultColWidth="11.42578125" defaultRowHeight="13.5"/>
  <cols>
    <col min="1" max="1" width="7.42578125" style="1" bestFit="1" customWidth="1"/>
    <col min="2" max="2" width="3.85546875" style="1" customWidth="1"/>
    <col min="3" max="3" width="4.140625" style="1" customWidth="1"/>
    <col min="4" max="4" width="4" style="1" customWidth="1"/>
    <col min="5" max="5" width="4.85546875" style="1" bestFit="1" customWidth="1"/>
    <col min="6" max="6" width="26" style="1" customWidth="1"/>
    <col min="7" max="7" width="8" style="1" customWidth="1"/>
    <col min="8" max="8" width="8.7109375" style="1" bestFit="1" customWidth="1"/>
    <col min="9" max="9" width="11.28515625" style="1" bestFit="1" customWidth="1"/>
    <col min="10" max="10" width="10.85546875" style="1" bestFit="1" customWidth="1"/>
    <col min="11" max="11" width="6.7109375" style="1" customWidth="1"/>
    <col min="12" max="12" width="7.85546875" style="1" customWidth="1"/>
    <col min="13" max="13" width="10.140625" style="1" bestFit="1" customWidth="1"/>
    <col min="14" max="14" width="13.140625" style="1" bestFit="1" customWidth="1"/>
    <col min="15" max="15" width="13.85546875" style="1" customWidth="1"/>
    <col min="16" max="16" width="16.42578125" style="1" customWidth="1"/>
    <col min="17" max="18" width="13.140625" style="1" bestFit="1" customWidth="1"/>
    <col min="19" max="19" width="7.42578125" style="1" customWidth="1"/>
    <col min="20" max="20" width="7.5703125" style="1" customWidth="1"/>
    <col min="21" max="21" width="8.5703125" style="1" customWidth="1"/>
    <col min="22" max="22" width="9" style="1" customWidth="1"/>
    <col min="23" max="16384" width="11.42578125" style="1"/>
  </cols>
  <sheetData>
    <row r="1" spans="1:22"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2" ht="20.25" customHeight="1">
      <c r="A2" s="1345" t="s">
        <v>1187</v>
      </c>
      <c r="B2" s="1346"/>
      <c r="C2" s="1346"/>
      <c r="D2" s="1346"/>
      <c r="E2" s="1346"/>
      <c r="F2" s="1346"/>
      <c r="G2" s="1346"/>
      <c r="H2" s="1346"/>
      <c r="I2" s="1346"/>
      <c r="J2" s="1346"/>
      <c r="K2" s="1346"/>
      <c r="L2" s="1346"/>
      <c r="M2" s="1346"/>
      <c r="N2" s="1346"/>
      <c r="O2" s="1346"/>
      <c r="P2" s="1346"/>
      <c r="Q2" s="1346"/>
      <c r="R2" s="1346"/>
      <c r="S2" s="1346"/>
      <c r="T2" s="1346"/>
      <c r="U2" s="1346"/>
      <c r="V2" s="1347"/>
    </row>
    <row r="3" spans="1:22" ht="20.100000000000001" customHeight="1">
      <c r="A3" s="1304" t="s">
        <v>428</v>
      </c>
      <c r="B3" s="1305"/>
      <c r="C3" s="1305"/>
      <c r="D3" s="1305"/>
      <c r="E3" s="1305"/>
      <c r="F3" s="1305"/>
      <c r="G3" s="1305"/>
      <c r="H3" s="1305"/>
      <c r="I3" s="79"/>
      <c r="J3" s="79"/>
      <c r="K3" s="79"/>
      <c r="L3" s="79"/>
      <c r="M3" s="79"/>
      <c r="N3" s="79"/>
      <c r="O3" s="79"/>
      <c r="P3" s="79"/>
      <c r="Q3" s="79"/>
      <c r="R3" s="79"/>
      <c r="S3" s="79"/>
      <c r="T3" s="79"/>
      <c r="U3" s="79"/>
      <c r="V3" s="80"/>
    </row>
    <row r="4" spans="1:22"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2" ht="36" customHeight="1">
      <c r="A5" s="1349"/>
      <c r="B5" s="1349"/>
      <c r="C5" s="1349"/>
      <c r="D5" s="1349"/>
      <c r="E5" s="1349"/>
      <c r="F5" s="1349"/>
      <c r="G5" s="1349"/>
      <c r="H5" s="1351" t="s">
        <v>311</v>
      </c>
      <c r="I5" s="1352"/>
      <c r="J5" s="1353"/>
      <c r="K5" s="1351" t="s">
        <v>323</v>
      </c>
      <c r="L5" s="1353"/>
      <c r="M5" s="1351" t="s">
        <v>312</v>
      </c>
      <c r="N5" s="1352"/>
      <c r="O5" s="1352"/>
      <c r="P5" s="1352"/>
      <c r="Q5" s="1352"/>
      <c r="R5" s="1352"/>
      <c r="S5" s="1351" t="s">
        <v>322</v>
      </c>
      <c r="T5" s="1352"/>
      <c r="U5" s="1352"/>
      <c r="V5" s="1353"/>
    </row>
    <row r="6" spans="1:22" ht="33" customHeight="1">
      <c r="A6" s="1350"/>
      <c r="B6" s="1350"/>
      <c r="C6" s="1350"/>
      <c r="D6" s="1350"/>
      <c r="E6" s="1350"/>
      <c r="F6" s="1350"/>
      <c r="G6" s="1350"/>
      <c r="H6" s="181" t="s">
        <v>324</v>
      </c>
      <c r="I6" s="181" t="s">
        <v>325</v>
      </c>
      <c r="J6" s="181" t="s">
        <v>326</v>
      </c>
      <c r="K6" s="182" t="s">
        <v>19</v>
      </c>
      <c r="L6" s="182" t="s">
        <v>20</v>
      </c>
      <c r="M6" s="183" t="s">
        <v>327</v>
      </c>
      <c r="N6" s="183" t="s">
        <v>328</v>
      </c>
      <c r="O6" s="183" t="s">
        <v>329</v>
      </c>
      <c r="P6" s="183" t="s">
        <v>330</v>
      </c>
      <c r="Q6" s="183" t="s">
        <v>331</v>
      </c>
      <c r="R6" s="183" t="s">
        <v>332</v>
      </c>
      <c r="S6" s="182" t="s">
        <v>32</v>
      </c>
      <c r="T6" s="182" t="s">
        <v>33</v>
      </c>
      <c r="U6" s="182" t="s">
        <v>34</v>
      </c>
      <c r="V6" s="182" t="s">
        <v>35</v>
      </c>
    </row>
    <row r="7" spans="1:22" s="299" customFormat="1" ht="30" customHeight="1">
      <c r="A7" s="292">
        <v>1</v>
      </c>
      <c r="B7" s="292"/>
      <c r="C7" s="293"/>
      <c r="D7" s="293"/>
      <c r="E7" s="293"/>
      <c r="F7" s="294" t="s">
        <v>430</v>
      </c>
      <c r="G7" s="295"/>
      <c r="H7" s="296"/>
      <c r="I7" s="295"/>
      <c r="J7" s="295"/>
      <c r="K7" s="295"/>
      <c r="L7" s="297"/>
      <c r="M7" s="298">
        <f t="shared" ref="M7:O8" si="0">M8</f>
        <v>0</v>
      </c>
      <c r="N7" s="298">
        <f t="shared" si="0"/>
        <v>2305446.79</v>
      </c>
      <c r="O7" s="298">
        <f t="shared" si="0"/>
        <v>2307158.77</v>
      </c>
      <c r="P7" s="298">
        <f t="shared" ref="P7:R8" si="1">P8</f>
        <v>0</v>
      </c>
      <c r="Q7" s="298">
        <f t="shared" si="1"/>
        <v>2305446.79</v>
      </c>
      <c r="R7" s="298">
        <f t="shared" si="1"/>
        <v>2305446.79</v>
      </c>
      <c r="S7" s="349"/>
      <c r="T7" s="350"/>
      <c r="U7" s="350"/>
      <c r="V7" s="350"/>
    </row>
    <row r="8" spans="1:22" s="299" customFormat="1" ht="30" customHeight="1">
      <c r="A8" s="300"/>
      <c r="B8" s="295">
        <v>2</v>
      </c>
      <c r="C8" s="295"/>
      <c r="D8" s="295"/>
      <c r="E8" s="295"/>
      <c r="F8" s="301" t="s">
        <v>169</v>
      </c>
      <c r="G8" s="295"/>
      <c r="H8" s="296"/>
      <c r="I8" s="295"/>
      <c r="J8" s="295"/>
      <c r="K8" s="295"/>
      <c r="L8" s="297"/>
      <c r="M8" s="302">
        <f t="shared" si="0"/>
        <v>0</v>
      </c>
      <c r="N8" s="302">
        <f t="shared" si="0"/>
        <v>2305446.79</v>
      </c>
      <c r="O8" s="302">
        <f t="shared" si="0"/>
        <v>2307158.77</v>
      </c>
      <c r="P8" s="302">
        <f t="shared" si="1"/>
        <v>0</v>
      </c>
      <c r="Q8" s="302">
        <f t="shared" si="1"/>
        <v>2305446.79</v>
      </c>
      <c r="R8" s="302">
        <f t="shared" si="1"/>
        <v>2305446.79</v>
      </c>
      <c r="S8" s="349"/>
      <c r="T8" s="350"/>
      <c r="U8" s="350"/>
      <c r="V8" s="350"/>
    </row>
    <row r="9" spans="1:22" s="299" customFormat="1" ht="30" customHeight="1">
      <c r="A9" s="303"/>
      <c r="B9" s="303"/>
      <c r="C9" s="303">
        <v>4</v>
      </c>
      <c r="D9" s="303"/>
      <c r="E9" s="303"/>
      <c r="F9" s="304" t="s">
        <v>438</v>
      </c>
      <c r="H9" s="296"/>
      <c r="I9" s="305"/>
      <c r="J9" s="305"/>
      <c r="K9" s="240"/>
      <c r="L9" s="306"/>
      <c r="M9" s="307">
        <f t="shared" ref="M9:R9" si="2">M12+M10</f>
        <v>0</v>
      </c>
      <c r="N9" s="307">
        <f t="shared" si="2"/>
        <v>2305446.79</v>
      </c>
      <c r="O9" s="307">
        <f t="shared" si="2"/>
        <v>2307158.77</v>
      </c>
      <c r="P9" s="307">
        <f t="shared" si="2"/>
        <v>0</v>
      </c>
      <c r="Q9" s="307">
        <f t="shared" si="2"/>
        <v>2305446.79</v>
      </c>
      <c r="R9" s="307">
        <f t="shared" si="2"/>
        <v>2305446.79</v>
      </c>
      <c r="S9" s="351"/>
      <c r="T9" s="352"/>
      <c r="U9" s="353"/>
      <c r="V9" s="354"/>
    </row>
    <row r="10" spans="1:22" s="299" customFormat="1" ht="30" customHeight="1">
      <c r="A10" s="311"/>
      <c r="B10" s="312"/>
      <c r="C10" s="312"/>
      <c r="D10" s="313">
        <v>1</v>
      </c>
      <c r="E10" s="313"/>
      <c r="F10" s="314" t="s">
        <v>439</v>
      </c>
      <c r="G10" s="312"/>
      <c r="H10" s="296"/>
      <c r="I10" s="305"/>
      <c r="J10" s="305"/>
      <c r="K10" s="241"/>
      <c r="L10" s="315"/>
      <c r="M10" s="307">
        <f t="shared" ref="M10:R10" si="3">M11</f>
        <v>0</v>
      </c>
      <c r="N10" s="307">
        <f t="shared" si="3"/>
        <v>708588.79</v>
      </c>
      <c r="O10" s="307">
        <f t="shared" si="3"/>
        <v>708588.79</v>
      </c>
      <c r="P10" s="307">
        <f t="shared" si="3"/>
        <v>0</v>
      </c>
      <c r="Q10" s="307">
        <f t="shared" si="3"/>
        <v>708588.79</v>
      </c>
      <c r="R10" s="307">
        <f t="shared" si="3"/>
        <v>708588.79</v>
      </c>
      <c r="S10" s="351"/>
      <c r="T10" s="352"/>
      <c r="U10" s="354"/>
      <c r="V10" s="354"/>
    </row>
    <row r="11" spans="1:22" s="299" customFormat="1" ht="30" customHeight="1">
      <c r="A11" s="325"/>
      <c r="B11" s="311"/>
      <c r="C11" s="311"/>
      <c r="D11" s="312"/>
      <c r="E11" s="316">
        <v>211</v>
      </c>
      <c r="F11" s="317" t="s">
        <v>440</v>
      </c>
      <c r="G11" s="316" t="s">
        <v>441</v>
      </c>
      <c r="H11" s="571">
        <v>0</v>
      </c>
      <c r="I11" s="571">
        <v>0</v>
      </c>
      <c r="J11" s="571">
        <v>0</v>
      </c>
      <c r="K11" s="229">
        <v>0</v>
      </c>
      <c r="L11" s="318">
        <v>0</v>
      </c>
      <c r="M11" s="536">
        <v>0</v>
      </c>
      <c r="N11" s="536">
        <v>708588.79</v>
      </c>
      <c r="O11" s="536">
        <v>708588.79</v>
      </c>
      <c r="P11" s="536">
        <v>0</v>
      </c>
      <c r="Q11" s="536">
        <v>708588.79</v>
      </c>
      <c r="R11" s="536">
        <v>708588.79</v>
      </c>
      <c r="S11" s="319">
        <v>0</v>
      </c>
      <c r="T11" s="320">
        <v>0</v>
      </c>
      <c r="U11" s="320">
        <v>0</v>
      </c>
      <c r="V11" s="320">
        <v>1</v>
      </c>
    </row>
    <row r="12" spans="1:22" s="299" customFormat="1" ht="30" customHeight="1">
      <c r="A12" s="311"/>
      <c r="B12" s="311"/>
      <c r="C12" s="311"/>
      <c r="D12" s="311">
        <v>2</v>
      </c>
      <c r="E12" s="312"/>
      <c r="F12" s="321" t="s">
        <v>444</v>
      </c>
      <c r="G12" s="313"/>
      <c r="H12" s="572"/>
      <c r="I12" s="572"/>
      <c r="J12" s="572"/>
      <c r="K12" s="313"/>
      <c r="L12" s="322"/>
      <c r="M12" s="323">
        <f t="shared" ref="M12:R12" si="4">M13</f>
        <v>0</v>
      </c>
      <c r="N12" s="323">
        <f t="shared" si="4"/>
        <v>1596858</v>
      </c>
      <c r="O12" s="323">
        <f t="shared" si="4"/>
        <v>1598569.98</v>
      </c>
      <c r="P12" s="323">
        <f t="shared" si="4"/>
        <v>0</v>
      </c>
      <c r="Q12" s="323">
        <f t="shared" si="4"/>
        <v>1596858</v>
      </c>
      <c r="R12" s="323">
        <f t="shared" si="4"/>
        <v>1596858</v>
      </c>
      <c r="S12" s="319"/>
      <c r="T12" s="320"/>
      <c r="U12" s="320"/>
      <c r="V12" s="320"/>
    </row>
    <row r="13" spans="1:22" s="299" customFormat="1" ht="30" customHeight="1">
      <c r="A13" s="325"/>
      <c r="B13" s="311"/>
      <c r="C13" s="311"/>
      <c r="D13" s="311"/>
      <c r="E13" s="316">
        <v>215</v>
      </c>
      <c r="F13" s="324" t="s">
        <v>446</v>
      </c>
      <c r="G13" s="325" t="s">
        <v>441</v>
      </c>
      <c r="H13" s="571">
        <v>0</v>
      </c>
      <c r="I13" s="571">
        <v>0</v>
      </c>
      <c r="J13" s="571">
        <v>0</v>
      </c>
      <c r="K13" s="229">
        <v>0</v>
      </c>
      <c r="L13" s="318">
        <v>0</v>
      </c>
      <c r="M13" s="536">
        <v>0</v>
      </c>
      <c r="N13" s="536">
        <v>1596858</v>
      </c>
      <c r="O13" s="536">
        <v>1598569.98</v>
      </c>
      <c r="P13" s="536">
        <v>0</v>
      </c>
      <c r="Q13" s="536">
        <v>1596858</v>
      </c>
      <c r="R13" s="536">
        <v>1596858</v>
      </c>
      <c r="S13" s="319">
        <v>0</v>
      </c>
      <c r="T13" s="320">
        <v>0</v>
      </c>
      <c r="U13" s="320">
        <v>0</v>
      </c>
      <c r="V13" s="320">
        <v>1</v>
      </c>
    </row>
    <row r="14" spans="1:22" s="299" customFormat="1" ht="30" customHeight="1">
      <c r="A14" s="312">
        <v>4</v>
      </c>
      <c r="B14" s="311"/>
      <c r="C14" s="311"/>
      <c r="D14" s="311"/>
      <c r="E14" s="311"/>
      <c r="F14" s="314" t="s">
        <v>490</v>
      </c>
      <c r="G14" s="311"/>
      <c r="H14" s="365"/>
      <c r="I14" s="365"/>
      <c r="J14" s="365"/>
      <c r="K14" s="240"/>
      <c r="L14" s="306"/>
      <c r="M14" s="307">
        <f t="shared" ref="M14:O15" si="5">M15</f>
        <v>0</v>
      </c>
      <c r="N14" s="307">
        <f t="shared" si="5"/>
        <v>3393992.06</v>
      </c>
      <c r="O14" s="307">
        <f t="shared" si="5"/>
        <v>3745823.68</v>
      </c>
      <c r="P14" s="307">
        <f t="shared" ref="P14:R15" si="6">P15</f>
        <v>0</v>
      </c>
      <c r="Q14" s="307">
        <f t="shared" si="6"/>
        <v>3393992.06</v>
      </c>
      <c r="R14" s="307">
        <f t="shared" si="6"/>
        <v>3393992.06</v>
      </c>
      <c r="S14" s="308"/>
      <c r="T14" s="309"/>
      <c r="U14" s="293"/>
      <c r="V14" s="310"/>
    </row>
    <row r="15" spans="1:22" s="299" customFormat="1" ht="30" customHeight="1">
      <c r="A15" s="311"/>
      <c r="B15" s="311">
        <v>2</v>
      </c>
      <c r="C15" s="311"/>
      <c r="D15" s="311"/>
      <c r="E15" s="311"/>
      <c r="F15" s="314" t="s">
        <v>1088</v>
      </c>
      <c r="G15" s="311"/>
      <c r="H15" s="365"/>
      <c r="I15" s="365"/>
      <c r="J15" s="365"/>
      <c r="K15" s="240"/>
      <c r="L15" s="306"/>
      <c r="M15" s="307">
        <f t="shared" si="5"/>
        <v>0</v>
      </c>
      <c r="N15" s="307">
        <f t="shared" si="5"/>
        <v>3393992.06</v>
      </c>
      <c r="O15" s="307">
        <f t="shared" si="5"/>
        <v>3745823.68</v>
      </c>
      <c r="P15" s="307">
        <f t="shared" si="6"/>
        <v>0</v>
      </c>
      <c r="Q15" s="307">
        <f t="shared" si="6"/>
        <v>3393992.06</v>
      </c>
      <c r="R15" s="307">
        <f t="shared" si="6"/>
        <v>3393992.06</v>
      </c>
      <c r="S15" s="308"/>
      <c r="T15" s="309"/>
      <c r="U15" s="293"/>
      <c r="V15" s="310"/>
    </row>
    <row r="16" spans="1:22" s="299" customFormat="1" ht="30" customHeight="1">
      <c r="A16" s="311"/>
      <c r="B16" s="311"/>
      <c r="C16" s="311">
        <v>1</v>
      </c>
      <c r="D16" s="311"/>
      <c r="E16" s="311"/>
      <c r="F16" s="314" t="s">
        <v>1089</v>
      </c>
      <c r="G16" s="311"/>
      <c r="H16" s="365"/>
      <c r="I16" s="365"/>
      <c r="J16" s="365"/>
      <c r="K16" s="240"/>
      <c r="L16" s="306"/>
      <c r="M16" s="307">
        <f t="shared" ref="M16:R16" si="7">M19+M17</f>
        <v>0</v>
      </c>
      <c r="N16" s="307">
        <f t="shared" si="7"/>
        <v>3393992.06</v>
      </c>
      <c r="O16" s="307">
        <f t="shared" si="7"/>
        <v>3745823.68</v>
      </c>
      <c r="P16" s="307">
        <f t="shared" si="7"/>
        <v>0</v>
      </c>
      <c r="Q16" s="307">
        <f t="shared" si="7"/>
        <v>3393992.06</v>
      </c>
      <c r="R16" s="307">
        <f t="shared" si="7"/>
        <v>3393992.06</v>
      </c>
      <c r="S16" s="308"/>
      <c r="T16" s="309"/>
      <c r="U16" s="293"/>
      <c r="V16" s="310"/>
    </row>
    <row r="17" spans="1:22 16378:16378" s="299" customFormat="1" ht="30" customHeight="1">
      <c r="A17" s="311"/>
      <c r="B17" s="311"/>
      <c r="C17" s="311"/>
      <c r="D17" s="311">
        <v>1</v>
      </c>
      <c r="E17" s="311"/>
      <c r="F17" s="314" t="s">
        <v>495</v>
      </c>
      <c r="G17" s="311"/>
      <c r="H17" s="365"/>
      <c r="I17" s="365"/>
      <c r="J17" s="365"/>
      <c r="K17" s="240"/>
      <c r="L17" s="306"/>
      <c r="M17" s="307">
        <f t="shared" ref="M17:R17" si="8">M18</f>
        <v>0</v>
      </c>
      <c r="N17" s="307">
        <f t="shared" si="8"/>
        <v>702436.18</v>
      </c>
      <c r="O17" s="307">
        <f t="shared" si="8"/>
        <v>710119.68</v>
      </c>
      <c r="P17" s="307">
        <f t="shared" si="8"/>
        <v>0</v>
      </c>
      <c r="Q17" s="307">
        <f t="shared" si="8"/>
        <v>702436.18</v>
      </c>
      <c r="R17" s="307">
        <f t="shared" si="8"/>
        <v>702436.18</v>
      </c>
      <c r="S17" s="308"/>
      <c r="T17" s="309"/>
      <c r="U17" s="293"/>
      <c r="V17" s="310"/>
    </row>
    <row r="18" spans="1:22 16378:16378" s="299" customFormat="1" ht="30" customHeight="1">
      <c r="A18" s="325"/>
      <c r="B18" s="311"/>
      <c r="C18" s="311"/>
      <c r="D18" s="311"/>
      <c r="E18" s="316">
        <v>203</v>
      </c>
      <c r="F18" s="324" t="s">
        <v>1090</v>
      </c>
      <c r="G18" s="325" t="s">
        <v>497</v>
      </c>
      <c r="H18" s="571">
        <v>0</v>
      </c>
      <c r="I18" s="571">
        <v>0</v>
      </c>
      <c r="J18" s="571">
        <v>0</v>
      </c>
      <c r="K18" s="229">
        <v>0</v>
      </c>
      <c r="L18" s="318">
        <v>0</v>
      </c>
      <c r="M18" s="536">
        <v>0</v>
      </c>
      <c r="N18" s="536">
        <v>702436.18</v>
      </c>
      <c r="O18" s="536">
        <v>710119.68</v>
      </c>
      <c r="P18" s="536">
        <v>0</v>
      </c>
      <c r="Q18" s="536">
        <v>702436.18</v>
      </c>
      <c r="R18" s="536">
        <v>702436.18</v>
      </c>
      <c r="S18" s="319">
        <v>0</v>
      </c>
      <c r="T18" s="320">
        <v>0</v>
      </c>
      <c r="U18" s="320">
        <v>0</v>
      </c>
      <c r="V18" s="320">
        <v>1</v>
      </c>
    </row>
    <row r="19" spans="1:22 16378:16378" s="299" customFormat="1" ht="30" customHeight="1">
      <c r="A19" s="311"/>
      <c r="B19" s="311"/>
      <c r="C19" s="311"/>
      <c r="D19" s="311">
        <v>3</v>
      </c>
      <c r="E19" s="316"/>
      <c r="F19" s="314" t="s">
        <v>1091</v>
      </c>
      <c r="G19" s="311"/>
      <c r="H19" s="528"/>
      <c r="I19" s="528"/>
      <c r="J19" s="528"/>
      <c r="K19" s="240"/>
      <c r="L19" s="306"/>
      <c r="M19" s="307">
        <f t="shared" ref="M19:R19" si="9">M21+M20</f>
        <v>0</v>
      </c>
      <c r="N19" s="307">
        <f t="shared" si="9"/>
        <v>2691555.88</v>
      </c>
      <c r="O19" s="307">
        <f t="shared" si="9"/>
        <v>3035704</v>
      </c>
      <c r="P19" s="307">
        <f t="shared" si="9"/>
        <v>0</v>
      </c>
      <c r="Q19" s="307">
        <f t="shared" si="9"/>
        <v>2691555.88</v>
      </c>
      <c r="R19" s="307">
        <f t="shared" si="9"/>
        <v>2691555.88</v>
      </c>
      <c r="S19" s="308"/>
      <c r="T19" s="309"/>
      <c r="U19" s="293"/>
      <c r="V19" s="310"/>
    </row>
    <row r="20" spans="1:22 16378:16378" s="299" customFormat="1" ht="30" customHeight="1">
      <c r="A20" s="325"/>
      <c r="B20" s="311"/>
      <c r="C20" s="311"/>
      <c r="D20" s="311"/>
      <c r="E20" s="316">
        <v>205</v>
      </c>
      <c r="F20" s="324" t="s">
        <v>1092</v>
      </c>
      <c r="G20" s="325" t="s">
        <v>502</v>
      </c>
      <c r="H20" s="571">
        <v>0</v>
      </c>
      <c r="I20" s="571">
        <v>0</v>
      </c>
      <c r="J20" s="571">
        <v>0</v>
      </c>
      <c r="K20" s="229">
        <v>0</v>
      </c>
      <c r="L20" s="318">
        <v>0</v>
      </c>
      <c r="M20" s="536">
        <v>0</v>
      </c>
      <c r="N20" s="536">
        <v>535704</v>
      </c>
      <c r="O20" s="536">
        <v>535704</v>
      </c>
      <c r="P20" s="536">
        <v>0</v>
      </c>
      <c r="Q20" s="536">
        <v>535704</v>
      </c>
      <c r="R20" s="536">
        <v>535704</v>
      </c>
      <c r="S20" s="319">
        <v>0</v>
      </c>
      <c r="T20" s="320">
        <v>0</v>
      </c>
      <c r="U20" s="320">
        <v>0</v>
      </c>
      <c r="V20" s="320">
        <v>1</v>
      </c>
    </row>
    <row r="21" spans="1:22 16378:16378" s="299" customFormat="1" ht="63.75" customHeight="1">
      <c r="A21" s="330"/>
      <c r="B21" s="327"/>
      <c r="C21" s="327"/>
      <c r="D21" s="327"/>
      <c r="E21" s="328">
        <v>206</v>
      </c>
      <c r="F21" s="329" t="s">
        <v>1093</v>
      </c>
      <c r="G21" s="330" t="s">
        <v>500</v>
      </c>
      <c r="H21" s="568">
        <v>0</v>
      </c>
      <c r="I21" s="568">
        <v>0</v>
      </c>
      <c r="J21" s="568">
        <v>0</v>
      </c>
      <c r="K21" s="231">
        <v>0</v>
      </c>
      <c r="L21" s="331">
        <v>0</v>
      </c>
      <c r="M21" s="557">
        <v>0</v>
      </c>
      <c r="N21" s="557">
        <v>2155851.88</v>
      </c>
      <c r="O21" s="557">
        <v>2500000</v>
      </c>
      <c r="P21" s="557">
        <v>0</v>
      </c>
      <c r="Q21" s="557">
        <v>2155851.88</v>
      </c>
      <c r="R21" s="557">
        <v>2155851.88</v>
      </c>
      <c r="S21" s="332">
        <v>0</v>
      </c>
      <c r="T21" s="333">
        <v>0</v>
      </c>
      <c r="U21" s="333">
        <v>0</v>
      </c>
      <c r="V21" s="333">
        <v>1</v>
      </c>
    </row>
    <row r="22" spans="1:22 16378:16378" s="299" customFormat="1" ht="30" customHeight="1">
      <c r="A22" s="312">
        <v>5</v>
      </c>
      <c r="B22" s="311"/>
      <c r="C22" s="311"/>
      <c r="D22" s="311"/>
      <c r="E22" s="316"/>
      <c r="F22" s="314" t="s">
        <v>526</v>
      </c>
      <c r="G22" s="311"/>
      <c r="H22" s="364"/>
      <c r="I22" s="364"/>
      <c r="J22" s="364"/>
      <c r="K22" s="240"/>
      <c r="L22" s="306"/>
      <c r="M22" s="307">
        <f t="shared" ref="M22:O24" si="10">M23</f>
        <v>0</v>
      </c>
      <c r="N22" s="307">
        <f t="shared" si="10"/>
        <v>7788334.2999999989</v>
      </c>
      <c r="O22" s="307">
        <f t="shared" si="10"/>
        <v>7726444.0899999999</v>
      </c>
      <c r="P22" s="307">
        <f t="shared" ref="P22:R24" si="11">P23</f>
        <v>0</v>
      </c>
      <c r="Q22" s="307">
        <f t="shared" si="11"/>
        <v>7788334.2999999989</v>
      </c>
      <c r="R22" s="307">
        <f t="shared" si="11"/>
        <v>7788334.2999999989</v>
      </c>
      <c r="S22" s="308"/>
      <c r="T22" s="309"/>
      <c r="U22" s="293"/>
      <c r="V22" s="310"/>
    </row>
    <row r="23" spans="1:22 16378:16378" s="299" customFormat="1" ht="30" customHeight="1">
      <c r="A23" s="311"/>
      <c r="B23" s="311">
        <v>1</v>
      </c>
      <c r="C23" s="311"/>
      <c r="D23" s="311"/>
      <c r="E23" s="316"/>
      <c r="F23" s="314" t="s">
        <v>165</v>
      </c>
      <c r="G23" s="311"/>
      <c r="H23" s="364"/>
      <c r="I23" s="364"/>
      <c r="J23" s="364"/>
      <c r="K23" s="240"/>
      <c r="L23" s="306"/>
      <c r="M23" s="307">
        <f t="shared" si="10"/>
        <v>0</v>
      </c>
      <c r="N23" s="307">
        <f t="shared" si="10"/>
        <v>7788334.2999999989</v>
      </c>
      <c r="O23" s="307">
        <f t="shared" si="10"/>
        <v>7726444.0899999999</v>
      </c>
      <c r="P23" s="307">
        <f t="shared" si="11"/>
        <v>0</v>
      </c>
      <c r="Q23" s="307">
        <f t="shared" si="11"/>
        <v>7788334.2999999989</v>
      </c>
      <c r="R23" s="307">
        <f t="shared" si="11"/>
        <v>7788334.2999999989</v>
      </c>
      <c r="S23" s="308"/>
      <c r="T23" s="309"/>
      <c r="U23" s="293"/>
      <c r="V23" s="310"/>
    </row>
    <row r="24" spans="1:22 16378:16378" s="299" customFormat="1" ht="30" customHeight="1">
      <c r="A24" s="311"/>
      <c r="B24" s="311"/>
      <c r="C24" s="311">
        <v>8</v>
      </c>
      <c r="D24" s="311"/>
      <c r="E24" s="316"/>
      <c r="F24" s="314" t="s">
        <v>168</v>
      </c>
      <c r="G24" s="311"/>
      <c r="H24" s="364"/>
      <c r="I24" s="364"/>
      <c r="J24" s="364"/>
      <c r="K24" s="240"/>
      <c r="L24" s="306"/>
      <c r="M24" s="307">
        <f t="shared" si="10"/>
        <v>0</v>
      </c>
      <c r="N24" s="307">
        <f t="shared" si="10"/>
        <v>7788334.2999999989</v>
      </c>
      <c r="O24" s="307">
        <f t="shared" si="10"/>
        <v>7726444.0899999999</v>
      </c>
      <c r="P24" s="307">
        <f t="shared" si="11"/>
        <v>0</v>
      </c>
      <c r="Q24" s="307">
        <f t="shared" si="11"/>
        <v>7788334.2999999989</v>
      </c>
      <c r="R24" s="307">
        <f t="shared" si="11"/>
        <v>7788334.2999999989</v>
      </c>
      <c r="S24" s="308"/>
      <c r="T24" s="309"/>
      <c r="U24" s="293"/>
      <c r="V24" s="310"/>
    </row>
    <row r="25" spans="1:22 16378:16378" s="299" customFormat="1" ht="30" customHeight="1">
      <c r="A25" s="311"/>
      <c r="B25" s="311"/>
      <c r="C25" s="311"/>
      <c r="D25" s="311">
        <v>5</v>
      </c>
      <c r="E25" s="316"/>
      <c r="F25" s="314" t="s">
        <v>529</v>
      </c>
      <c r="G25" s="311"/>
      <c r="H25" s="364"/>
      <c r="I25" s="364"/>
      <c r="J25" s="364"/>
      <c r="K25" s="240"/>
      <c r="L25" s="306"/>
      <c r="M25" s="307">
        <f t="shared" ref="M25:R25" si="12">M27+M26</f>
        <v>0</v>
      </c>
      <c r="N25" s="307">
        <f t="shared" si="12"/>
        <v>7788334.2999999989</v>
      </c>
      <c r="O25" s="307">
        <f t="shared" si="12"/>
        <v>7726444.0899999999</v>
      </c>
      <c r="P25" s="307">
        <f t="shared" si="12"/>
        <v>0</v>
      </c>
      <c r="Q25" s="307">
        <f t="shared" si="12"/>
        <v>7788334.2999999989</v>
      </c>
      <c r="R25" s="307">
        <f t="shared" si="12"/>
        <v>7788334.2999999989</v>
      </c>
      <c r="S25" s="308"/>
      <c r="T25" s="309"/>
      <c r="U25" s="293"/>
      <c r="V25" s="310"/>
    </row>
    <row r="26" spans="1:22 16378:16378" s="299" customFormat="1" ht="30" customHeight="1">
      <c r="A26" s="325"/>
      <c r="B26" s="311"/>
      <c r="C26" s="311"/>
      <c r="D26" s="311"/>
      <c r="E26" s="316">
        <v>201</v>
      </c>
      <c r="F26" s="324" t="s">
        <v>530</v>
      </c>
      <c r="G26" s="325" t="s">
        <v>531</v>
      </c>
      <c r="H26" s="571">
        <v>0</v>
      </c>
      <c r="I26" s="571">
        <v>0</v>
      </c>
      <c r="J26" s="571">
        <v>0</v>
      </c>
      <c r="K26" s="229">
        <v>0</v>
      </c>
      <c r="L26" s="318">
        <v>0</v>
      </c>
      <c r="M26" s="536">
        <v>0</v>
      </c>
      <c r="N26" s="536">
        <v>6772794.2999999989</v>
      </c>
      <c r="O26" s="536">
        <v>6541484.0899999999</v>
      </c>
      <c r="P26" s="536">
        <v>0</v>
      </c>
      <c r="Q26" s="536">
        <v>6772794.2999999989</v>
      </c>
      <c r="R26" s="536">
        <v>6772794.2999999989</v>
      </c>
      <c r="S26" s="319">
        <v>0</v>
      </c>
      <c r="T26" s="320">
        <v>0</v>
      </c>
      <c r="U26" s="320">
        <v>0</v>
      </c>
      <c r="V26" s="320">
        <v>1</v>
      </c>
    </row>
    <row r="27" spans="1:22 16378:16378" s="299" customFormat="1" ht="30" customHeight="1">
      <c r="A27" s="325"/>
      <c r="B27" s="311"/>
      <c r="C27" s="311"/>
      <c r="D27" s="311"/>
      <c r="E27" s="316">
        <v>203</v>
      </c>
      <c r="F27" s="324" t="s">
        <v>1094</v>
      </c>
      <c r="G27" s="325" t="s">
        <v>533</v>
      </c>
      <c r="H27" s="571">
        <v>0</v>
      </c>
      <c r="I27" s="571">
        <v>0</v>
      </c>
      <c r="J27" s="571">
        <v>0</v>
      </c>
      <c r="K27" s="229">
        <v>0</v>
      </c>
      <c r="L27" s="318">
        <v>0</v>
      </c>
      <c r="M27" s="536">
        <v>0</v>
      </c>
      <c r="N27" s="536">
        <v>1015540</v>
      </c>
      <c r="O27" s="536">
        <v>1184960</v>
      </c>
      <c r="P27" s="536">
        <v>0</v>
      </c>
      <c r="Q27" s="536">
        <v>1015540</v>
      </c>
      <c r="R27" s="536">
        <v>1015540</v>
      </c>
      <c r="S27" s="319">
        <v>0</v>
      </c>
      <c r="T27" s="320">
        <v>0</v>
      </c>
      <c r="U27" s="320">
        <v>0</v>
      </c>
      <c r="V27" s="320">
        <v>1</v>
      </c>
    </row>
    <row r="28" spans="1:22 16378:16378" s="338" customFormat="1" ht="15" customHeight="1">
      <c r="A28" s="334"/>
      <c r="B28" s="334"/>
      <c r="C28" s="334"/>
      <c r="D28" s="334"/>
      <c r="E28" s="316"/>
      <c r="F28" s="335"/>
      <c r="G28" s="334"/>
      <c r="H28" s="336"/>
      <c r="I28" s="244"/>
      <c r="J28" s="244"/>
      <c r="K28" s="244"/>
      <c r="L28" s="337"/>
      <c r="M28" s="355"/>
      <c r="N28" s="356"/>
      <c r="O28" s="348"/>
      <c r="P28" s="356"/>
      <c r="Q28" s="356"/>
      <c r="R28" s="356"/>
      <c r="S28" s="357"/>
      <c r="T28" s="356"/>
      <c r="U28" s="358"/>
      <c r="V28" s="359"/>
    </row>
    <row r="29" spans="1:22 16378:16378" s="338" customFormat="1" ht="15" customHeight="1">
      <c r="A29" s="334"/>
      <c r="B29" s="334"/>
      <c r="C29" s="334"/>
      <c r="D29" s="334"/>
      <c r="E29" s="334"/>
      <c r="F29" s="15" t="s">
        <v>319</v>
      </c>
      <c r="G29" s="334"/>
      <c r="H29" s="334"/>
      <c r="I29" s="339"/>
      <c r="J29" s="339"/>
      <c r="K29" s="339"/>
      <c r="L29" s="339"/>
      <c r="M29" s="326">
        <f t="shared" ref="M29:R29" si="13">M11+M13+M18+M20+M21+M26+M27</f>
        <v>0</v>
      </c>
      <c r="N29" s="326">
        <f t="shared" si="13"/>
        <v>13487773.149999999</v>
      </c>
      <c r="O29" s="378">
        <f t="shared" si="13"/>
        <v>13779426.539999999</v>
      </c>
      <c r="P29" s="326">
        <f t="shared" si="13"/>
        <v>0</v>
      </c>
      <c r="Q29" s="326">
        <f t="shared" si="13"/>
        <v>13487773.149999999</v>
      </c>
      <c r="R29" s="326">
        <f t="shared" si="13"/>
        <v>13487773.149999999</v>
      </c>
      <c r="S29" s="366"/>
      <c r="T29" s="360"/>
      <c r="U29" s="361"/>
      <c r="V29" s="362"/>
      <c r="XEX29" s="342">
        <f>XEX11+XEX13+XEX18+XEX20+XEX21+XEX26+XEX27</f>
        <v>0</v>
      </c>
    </row>
    <row r="30" spans="1:22 16378:16378" s="338" customFormat="1" ht="15" customHeight="1">
      <c r="A30" s="343"/>
      <c r="B30" s="343"/>
      <c r="C30" s="343"/>
      <c r="D30" s="343"/>
      <c r="E30" s="343"/>
      <c r="F30" s="343"/>
      <c r="G30" s="343"/>
      <c r="H30" s="343"/>
      <c r="I30" s="344"/>
      <c r="J30" s="344"/>
      <c r="K30" s="344"/>
      <c r="L30" s="344"/>
      <c r="M30" s="344"/>
      <c r="N30" s="345"/>
      <c r="O30" s="345"/>
      <c r="P30" s="345"/>
      <c r="Q30" s="345"/>
      <c r="R30" s="345"/>
      <c r="S30" s="345"/>
      <c r="T30" s="343"/>
      <c r="U30" s="346"/>
      <c r="V30" s="363"/>
    </row>
    <row r="31" spans="1:22 16378:16378" s="347" customFormat="1" ht="39.950000000000003" customHeight="1">
      <c r="A31" s="1354" t="s">
        <v>1095</v>
      </c>
      <c r="B31" s="1354"/>
      <c r="C31" s="1354"/>
      <c r="D31" s="1354"/>
      <c r="E31" s="1354"/>
      <c r="F31" s="1354"/>
      <c r="G31" s="1354"/>
      <c r="H31" s="1354"/>
      <c r="I31" s="1354"/>
      <c r="J31" s="1354"/>
      <c r="K31" s="1354"/>
      <c r="L31" s="1354"/>
      <c r="M31" s="1354"/>
      <c r="N31" s="1354"/>
      <c r="O31" s="1354"/>
      <c r="P31" s="1354"/>
      <c r="Q31" s="1354"/>
      <c r="R31" s="1354"/>
      <c r="S31" s="1354"/>
      <c r="T31" s="1354"/>
      <c r="U31" s="1354"/>
      <c r="V31" s="1354"/>
    </row>
    <row r="32" spans="1:22 16378:16378" s="347" customFormat="1" ht="39.950000000000003" customHeight="1">
      <c r="A32" s="1354" t="s">
        <v>1184</v>
      </c>
      <c r="B32" s="1354"/>
      <c r="C32" s="1354"/>
      <c r="D32" s="1354"/>
      <c r="E32" s="1354"/>
      <c r="F32" s="1354"/>
      <c r="G32" s="1354"/>
      <c r="H32" s="1354"/>
      <c r="I32" s="1354"/>
      <c r="J32" s="1354"/>
      <c r="K32" s="1354"/>
      <c r="L32" s="1354"/>
      <c r="M32" s="1354"/>
      <c r="N32" s="1354"/>
      <c r="O32" s="1354"/>
      <c r="P32" s="1354"/>
      <c r="Q32" s="1354"/>
      <c r="R32" s="1354"/>
      <c r="S32" s="1354"/>
      <c r="T32" s="1354"/>
      <c r="U32" s="1354"/>
      <c r="V32" s="1354"/>
    </row>
    <row r="33" spans="1:22" s="347" customFormat="1" ht="42" customHeight="1">
      <c r="A33" s="1354" t="s">
        <v>1185</v>
      </c>
      <c r="B33" s="1354"/>
      <c r="C33" s="1354"/>
      <c r="D33" s="1354"/>
      <c r="E33" s="1354"/>
      <c r="F33" s="1354"/>
      <c r="G33" s="1354"/>
      <c r="H33" s="1354"/>
      <c r="I33" s="1354"/>
      <c r="J33" s="1354"/>
      <c r="K33" s="1354"/>
      <c r="L33" s="1354"/>
      <c r="M33" s="1354"/>
      <c r="N33" s="1354"/>
      <c r="O33" s="1354"/>
      <c r="P33" s="1354"/>
      <c r="Q33" s="1354"/>
      <c r="R33" s="1354"/>
      <c r="S33" s="1354"/>
      <c r="T33" s="1354"/>
      <c r="U33" s="1354"/>
      <c r="V33" s="1354"/>
    </row>
    <row r="34" spans="1:22">
      <c r="A34" s="26"/>
      <c r="B34" s="26"/>
      <c r="C34" s="27"/>
      <c r="D34" s="27"/>
    </row>
    <row r="35" spans="1:22" s="34" customFormat="1" ht="50.1" customHeight="1">
      <c r="C35" s="59" t="s">
        <v>24</v>
      </c>
      <c r="D35" s="60"/>
      <c r="E35" s="56"/>
      <c r="F35" s="1357"/>
      <c r="G35" s="1357"/>
      <c r="H35" s="61"/>
      <c r="I35" s="56"/>
      <c r="J35" s="1355"/>
      <c r="K35" s="1355"/>
      <c r="L35" s="1355"/>
      <c r="O35" s="56" t="s">
        <v>23</v>
      </c>
      <c r="P35" s="62" t="s">
        <v>37</v>
      </c>
      <c r="Q35" s="62"/>
      <c r="R35" s="62"/>
    </row>
    <row r="36" spans="1:22" s="586" customFormat="1" ht="50.1" customHeight="1">
      <c r="C36" s="1300" t="s">
        <v>1246</v>
      </c>
      <c r="D36" s="1300"/>
      <c r="E36" s="1300"/>
      <c r="F36" s="1300"/>
      <c r="G36" s="1300"/>
      <c r="H36" s="1300"/>
      <c r="I36" s="1300"/>
      <c r="J36" s="1356"/>
      <c r="K36" s="1356"/>
      <c r="L36" s="1356"/>
      <c r="O36" s="585"/>
      <c r="P36" s="1300" t="s">
        <v>1214</v>
      </c>
      <c r="Q36" s="1356"/>
      <c r="R36" s="1356"/>
      <c r="S36" s="1356"/>
      <c r="T36" s="1356"/>
      <c r="U36" s="1356"/>
    </row>
  </sheetData>
  <sortState ref="A43:A61">
    <sortCondition ref="A43:A61"/>
  </sortState>
  <mergeCells count="22">
    <mergeCell ref="A31:V31"/>
    <mergeCell ref="A32:V32"/>
    <mergeCell ref="A33:V33"/>
    <mergeCell ref="J35:L35"/>
    <mergeCell ref="J36:L36"/>
    <mergeCell ref="P36:U36"/>
    <mergeCell ref="F35:G35"/>
    <mergeCell ref="C36:I36"/>
    <mergeCell ref="A1:V1"/>
    <mergeCell ref="A2:V2"/>
    <mergeCell ref="A3:H3"/>
    <mergeCell ref="A4:A6"/>
    <mergeCell ref="B4:B6"/>
    <mergeCell ref="C4:C6"/>
    <mergeCell ref="D4:D6"/>
    <mergeCell ref="E4:E6"/>
    <mergeCell ref="F4:F6"/>
    <mergeCell ref="G4:G6"/>
    <mergeCell ref="H5:J5"/>
    <mergeCell ref="K5:L5"/>
    <mergeCell ref="M5:R5"/>
    <mergeCell ref="S5:V5"/>
  </mergeCells>
  <printOptions horizontalCentered="1"/>
  <pageMargins left="0.23622047244094491" right="0.23622047244094491" top="1.3385826771653544" bottom="0.74803149606299213" header="0.31496062992125984" footer="0.31496062992125984"/>
  <pageSetup scale="63" fitToHeight="0" orientation="landscape" r:id="rId1"/>
  <headerFooter scaleWithDoc="0" alignWithMargins="0">
    <oddHeader>&amp;C&amp;G</oddHeader>
  </headerFooter>
  <rowBreaks count="1" manualBreakCount="1">
    <brk id="21" max="21"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V38"/>
  <sheetViews>
    <sheetView showGridLines="0" view="pageBreakPreview" zoomScale="75" zoomScaleNormal="80" zoomScaleSheetLayoutView="75" workbookViewId="0">
      <selection activeCell="F11" sqref="F11"/>
    </sheetView>
  </sheetViews>
  <sheetFormatPr baseColWidth="10" defaultColWidth="11.42578125" defaultRowHeight="13.5"/>
  <cols>
    <col min="1" max="1" width="4.7109375" style="1" customWidth="1"/>
    <col min="2" max="2" width="3.85546875" style="1" customWidth="1"/>
    <col min="3" max="3" width="4.140625" style="1" customWidth="1"/>
    <col min="4" max="4" width="4" style="1" customWidth="1"/>
    <col min="5" max="5" width="4.85546875" style="1" bestFit="1" customWidth="1"/>
    <col min="6" max="6" width="26" style="1" customWidth="1"/>
    <col min="7" max="7" width="8.85546875" style="1" customWidth="1"/>
    <col min="8" max="8" width="8.7109375" style="1" bestFit="1" customWidth="1"/>
    <col min="9" max="9" width="11.28515625" style="1" bestFit="1" customWidth="1"/>
    <col min="10" max="10" width="10.85546875" style="1" bestFit="1" customWidth="1"/>
    <col min="11" max="11" width="6.7109375" style="1" customWidth="1"/>
    <col min="12" max="12" width="7.85546875" style="1" customWidth="1"/>
    <col min="13" max="13" width="12.42578125" style="1" bestFit="1" customWidth="1"/>
    <col min="14" max="14" width="16.5703125" style="1" customWidth="1"/>
    <col min="15" max="15" width="18" style="1" customWidth="1"/>
    <col min="16" max="16" width="12" style="1" customWidth="1"/>
    <col min="17" max="17" width="17.28515625" style="1" customWidth="1"/>
    <col min="18" max="18" width="16.140625" style="1" customWidth="1"/>
    <col min="19" max="19" width="7.42578125" style="1" customWidth="1"/>
    <col min="20" max="20" width="7.5703125" style="1" customWidth="1"/>
    <col min="21" max="21" width="8.5703125" style="1" customWidth="1"/>
    <col min="22" max="22" width="9" style="1" customWidth="1"/>
    <col min="23" max="16384" width="11.42578125" style="1"/>
  </cols>
  <sheetData>
    <row r="1" spans="1:22"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2" ht="20.25" customHeight="1">
      <c r="A2" s="1345" t="s">
        <v>1188</v>
      </c>
      <c r="B2" s="1346"/>
      <c r="C2" s="1346"/>
      <c r="D2" s="1346"/>
      <c r="E2" s="1346"/>
      <c r="F2" s="1346"/>
      <c r="G2" s="1346"/>
      <c r="H2" s="1346"/>
      <c r="I2" s="1346"/>
      <c r="J2" s="1346"/>
      <c r="K2" s="1346"/>
      <c r="L2" s="1346"/>
      <c r="M2" s="1346"/>
      <c r="N2" s="1346"/>
      <c r="O2" s="1346"/>
      <c r="P2" s="1346"/>
      <c r="Q2" s="1346"/>
      <c r="R2" s="1346"/>
      <c r="S2" s="1346"/>
      <c r="T2" s="1346"/>
      <c r="U2" s="1346"/>
      <c r="V2" s="1347"/>
    </row>
    <row r="3" spans="1:22" ht="20.100000000000001" customHeight="1">
      <c r="A3" s="1304" t="s">
        <v>428</v>
      </c>
      <c r="B3" s="1305"/>
      <c r="C3" s="1305"/>
      <c r="D3" s="1305"/>
      <c r="E3" s="1305"/>
      <c r="F3" s="1305"/>
      <c r="G3" s="1305"/>
      <c r="H3" s="1305"/>
      <c r="I3" s="79"/>
      <c r="J3" s="79"/>
      <c r="K3" s="79"/>
      <c r="L3" s="79"/>
      <c r="M3" s="79"/>
      <c r="N3" s="79"/>
      <c r="O3" s="79"/>
      <c r="P3" s="79"/>
      <c r="Q3" s="79"/>
      <c r="R3" s="79"/>
      <c r="S3" s="79"/>
      <c r="T3" s="79"/>
      <c r="U3" s="79"/>
      <c r="V3" s="80"/>
    </row>
    <row r="4" spans="1:22"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2" ht="36" customHeight="1">
      <c r="A5" s="1349"/>
      <c r="B5" s="1349"/>
      <c r="C5" s="1349"/>
      <c r="D5" s="1349"/>
      <c r="E5" s="1349"/>
      <c r="F5" s="1349"/>
      <c r="G5" s="1349"/>
      <c r="H5" s="1351" t="s">
        <v>311</v>
      </c>
      <c r="I5" s="1352"/>
      <c r="J5" s="1353"/>
      <c r="K5" s="1351" t="s">
        <v>323</v>
      </c>
      <c r="L5" s="1353"/>
      <c r="M5" s="1351" t="s">
        <v>312</v>
      </c>
      <c r="N5" s="1352"/>
      <c r="O5" s="1352"/>
      <c r="P5" s="1352"/>
      <c r="Q5" s="1352"/>
      <c r="R5" s="1352"/>
      <c r="S5" s="1351" t="s">
        <v>322</v>
      </c>
      <c r="T5" s="1352"/>
      <c r="U5" s="1352"/>
      <c r="V5" s="1353"/>
    </row>
    <row r="6" spans="1:22" ht="33" customHeight="1">
      <c r="A6" s="1350"/>
      <c r="B6" s="1350"/>
      <c r="C6" s="1350"/>
      <c r="D6" s="1350"/>
      <c r="E6" s="1350"/>
      <c r="F6" s="1350"/>
      <c r="G6" s="1350"/>
      <c r="H6" s="181" t="s">
        <v>324</v>
      </c>
      <c r="I6" s="181" t="s">
        <v>325</v>
      </c>
      <c r="J6" s="181" t="s">
        <v>326</v>
      </c>
      <c r="K6" s="182" t="s">
        <v>19</v>
      </c>
      <c r="L6" s="182" t="s">
        <v>20</v>
      </c>
      <c r="M6" s="183" t="s">
        <v>327</v>
      </c>
      <c r="N6" s="183" t="s">
        <v>328</v>
      </c>
      <c r="O6" s="183" t="s">
        <v>329</v>
      </c>
      <c r="P6" s="183" t="s">
        <v>330</v>
      </c>
      <c r="Q6" s="183" t="s">
        <v>331</v>
      </c>
      <c r="R6" s="183" t="s">
        <v>332</v>
      </c>
      <c r="S6" s="182" t="s">
        <v>32</v>
      </c>
      <c r="T6" s="182" t="s">
        <v>33</v>
      </c>
      <c r="U6" s="182" t="s">
        <v>34</v>
      </c>
      <c r="V6" s="182" t="s">
        <v>35</v>
      </c>
    </row>
    <row r="7" spans="1:22" s="457" customFormat="1" ht="30" customHeight="1">
      <c r="A7" s="224">
        <v>2</v>
      </c>
      <c r="B7" s="224"/>
      <c r="C7" s="224"/>
      <c r="D7" s="224"/>
      <c r="E7" s="224"/>
      <c r="F7" s="225" t="s">
        <v>462</v>
      </c>
      <c r="G7" s="264"/>
      <c r="H7" s="463"/>
      <c r="I7" s="224"/>
      <c r="J7" s="274"/>
      <c r="K7" s="281"/>
      <c r="L7" s="281"/>
      <c r="M7" s="281">
        <f t="shared" ref="M7:R10" si="0">M8</f>
        <v>0</v>
      </c>
      <c r="N7" s="281">
        <f t="shared" si="0"/>
        <v>102924.56</v>
      </c>
      <c r="O7" s="281">
        <f t="shared" si="0"/>
        <v>102924.56</v>
      </c>
      <c r="P7" s="281">
        <f t="shared" si="0"/>
        <v>0</v>
      </c>
      <c r="Q7" s="281">
        <f t="shared" si="0"/>
        <v>102924.56</v>
      </c>
      <c r="R7" s="281">
        <f t="shared" si="0"/>
        <v>102924.56</v>
      </c>
      <c r="S7" s="440"/>
      <c r="T7" s="456"/>
      <c r="U7" s="456"/>
      <c r="V7" s="456"/>
    </row>
    <row r="8" spans="1:22" ht="30" customHeight="1">
      <c r="A8" s="224"/>
      <c r="B8" s="224">
        <v>1</v>
      </c>
      <c r="C8" s="224"/>
      <c r="D8" s="224"/>
      <c r="E8" s="224"/>
      <c r="F8" s="225" t="s">
        <v>165</v>
      </c>
      <c r="G8" s="264"/>
      <c r="H8" s="462"/>
      <c r="I8" s="224"/>
      <c r="J8" s="274"/>
      <c r="K8" s="281"/>
      <c r="L8" s="281"/>
      <c r="M8" s="281">
        <f t="shared" si="0"/>
        <v>0</v>
      </c>
      <c r="N8" s="281">
        <f t="shared" si="0"/>
        <v>102924.56</v>
      </c>
      <c r="O8" s="281">
        <f t="shared" si="0"/>
        <v>102924.56</v>
      </c>
      <c r="P8" s="281">
        <f t="shared" si="0"/>
        <v>0</v>
      </c>
      <c r="Q8" s="281">
        <f t="shared" si="0"/>
        <v>102924.56</v>
      </c>
      <c r="R8" s="281">
        <f t="shared" si="0"/>
        <v>102924.56</v>
      </c>
      <c r="S8" s="453"/>
      <c r="T8" s="453"/>
      <c r="U8" s="453"/>
      <c r="V8" s="461"/>
    </row>
    <row r="9" spans="1:22" ht="30" customHeight="1">
      <c r="A9" s="224"/>
      <c r="B9" s="224"/>
      <c r="C9" s="224">
        <v>7</v>
      </c>
      <c r="D9" s="224"/>
      <c r="E9" s="224"/>
      <c r="F9" s="225" t="s">
        <v>261</v>
      </c>
      <c r="G9" s="264"/>
      <c r="H9" s="462"/>
      <c r="I9" s="224"/>
      <c r="J9" s="274"/>
      <c r="K9" s="281"/>
      <c r="L9" s="281"/>
      <c r="M9" s="281">
        <f t="shared" si="0"/>
        <v>0</v>
      </c>
      <c r="N9" s="281">
        <f t="shared" si="0"/>
        <v>102924.56</v>
      </c>
      <c r="O9" s="281">
        <f t="shared" si="0"/>
        <v>102924.56</v>
      </c>
      <c r="P9" s="281">
        <f t="shared" si="0"/>
        <v>0</v>
      </c>
      <c r="Q9" s="281">
        <f t="shared" si="0"/>
        <v>102924.56</v>
      </c>
      <c r="R9" s="281">
        <f t="shared" si="0"/>
        <v>102924.56</v>
      </c>
      <c r="S9" s="461"/>
      <c r="T9" s="461"/>
      <c r="U9" s="461"/>
      <c r="V9" s="461"/>
    </row>
    <row r="10" spans="1:22" ht="30" customHeight="1">
      <c r="A10" s="224"/>
      <c r="B10" s="224"/>
      <c r="C10" s="224"/>
      <c r="D10" s="224">
        <v>1</v>
      </c>
      <c r="E10" s="224"/>
      <c r="F10" s="225" t="s">
        <v>463</v>
      </c>
      <c r="G10" s="264"/>
      <c r="H10" s="462"/>
      <c r="I10" s="224"/>
      <c r="J10" s="274"/>
      <c r="K10" s="281"/>
      <c r="L10" s="281"/>
      <c r="M10" s="281">
        <f t="shared" si="0"/>
        <v>0</v>
      </c>
      <c r="N10" s="281">
        <f t="shared" si="0"/>
        <v>102924.56</v>
      </c>
      <c r="O10" s="281">
        <f t="shared" si="0"/>
        <v>102924.56</v>
      </c>
      <c r="P10" s="281">
        <f t="shared" si="0"/>
        <v>0</v>
      </c>
      <c r="Q10" s="281">
        <f t="shared" si="0"/>
        <v>102924.56</v>
      </c>
      <c r="R10" s="281">
        <f t="shared" si="0"/>
        <v>102924.56</v>
      </c>
      <c r="S10" s="454"/>
      <c r="T10" s="455"/>
      <c r="U10" s="455"/>
      <c r="V10" s="455"/>
    </row>
    <row r="11" spans="1:22" ht="37.5" customHeight="1">
      <c r="A11" s="224"/>
      <c r="B11" s="224"/>
      <c r="C11" s="224"/>
      <c r="D11" s="224"/>
      <c r="E11" s="223">
        <v>203</v>
      </c>
      <c r="F11" s="227" t="s">
        <v>465</v>
      </c>
      <c r="G11" s="263" t="s">
        <v>466</v>
      </c>
      <c r="H11" s="452">
        <v>400</v>
      </c>
      <c r="I11" s="223">
        <v>400</v>
      </c>
      <c r="J11" s="273">
        <v>400</v>
      </c>
      <c r="K11" s="272">
        <f>J11/H11*100</f>
        <v>100</v>
      </c>
      <c r="L11" s="272">
        <f>J11/I11*100</f>
        <v>100</v>
      </c>
      <c r="M11" s="272">
        <v>0</v>
      </c>
      <c r="N11" s="272">
        <v>102924.56</v>
      </c>
      <c r="O11" s="272">
        <v>102924.56</v>
      </c>
      <c r="P11" s="272">
        <v>0</v>
      </c>
      <c r="Q11" s="272">
        <v>102924.56</v>
      </c>
      <c r="R11" s="272">
        <v>102924.56</v>
      </c>
      <c r="S11" s="467">
        <v>0</v>
      </c>
      <c r="T11" s="467">
        <f>P11/N11*100</f>
        <v>0</v>
      </c>
      <c r="U11" s="467">
        <v>0</v>
      </c>
      <c r="V11" s="468">
        <f>Q11/N11*100</f>
        <v>100</v>
      </c>
    </row>
    <row r="12" spans="1:22" s="457" customFormat="1" ht="30" customHeight="1">
      <c r="A12" s="224">
        <v>5</v>
      </c>
      <c r="B12" s="224"/>
      <c r="C12" s="224"/>
      <c r="D12" s="224"/>
      <c r="E12" s="224"/>
      <c r="F12" s="225" t="s">
        <v>526</v>
      </c>
      <c r="G12" s="267"/>
      <c r="H12" s="460"/>
      <c r="I12" s="224"/>
      <c r="J12" s="234"/>
      <c r="K12" s="281"/>
      <c r="L12" s="281"/>
      <c r="M12" s="281">
        <f t="shared" ref="M12:R12" si="1">M13</f>
        <v>0</v>
      </c>
      <c r="N12" s="281">
        <f t="shared" si="1"/>
        <v>9249302.5600000005</v>
      </c>
      <c r="O12" s="281">
        <f t="shared" si="1"/>
        <v>9249302.5600000005</v>
      </c>
      <c r="P12" s="281">
        <f t="shared" si="1"/>
        <v>0</v>
      </c>
      <c r="Q12" s="281">
        <f t="shared" si="1"/>
        <v>9249302.5600000005</v>
      </c>
      <c r="R12" s="281">
        <f t="shared" si="1"/>
        <v>9249302.5600000005</v>
      </c>
      <c r="S12" s="469"/>
      <c r="T12" s="469"/>
      <c r="U12" s="469"/>
      <c r="V12" s="470"/>
    </row>
    <row r="13" spans="1:22" ht="30" customHeight="1">
      <c r="A13" s="224"/>
      <c r="B13" s="224">
        <v>1</v>
      </c>
      <c r="C13" s="224"/>
      <c r="D13" s="224"/>
      <c r="E13" s="224"/>
      <c r="F13" s="225" t="s">
        <v>165</v>
      </c>
      <c r="G13" s="267"/>
      <c r="H13" s="462"/>
      <c r="I13" s="224"/>
      <c r="J13" s="235"/>
      <c r="K13" s="451"/>
      <c r="L13" s="459"/>
      <c r="M13" s="281">
        <f t="shared" ref="M13:R15" si="2">M14</f>
        <v>0</v>
      </c>
      <c r="N13" s="281">
        <f t="shared" si="2"/>
        <v>9249302.5600000005</v>
      </c>
      <c r="O13" s="281">
        <f t="shared" si="2"/>
        <v>9249302.5600000005</v>
      </c>
      <c r="P13" s="281">
        <f t="shared" si="2"/>
        <v>0</v>
      </c>
      <c r="Q13" s="281">
        <f t="shared" si="2"/>
        <v>9249302.5600000005</v>
      </c>
      <c r="R13" s="281">
        <f t="shared" si="2"/>
        <v>9249302.5600000005</v>
      </c>
      <c r="S13" s="471"/>
      <c r="T13" s="471"/>
      <c r="U13" s="471"/>
      <c r="V13" s="472"/>
    </row>
    <row r="14" spans="1:22">
      <c r="A14" s="224"/>
      <c r="B14" s="224"/>
      <c r="C14" s="224">
        <v>8</v>
      </c>
      <c r="D14" s="224"/>
      <c r="E14" s="224"/>
      <c r="F14" s="225" t="s">
        <v>168</v>
      </c>
      <c r="G14" s="267"/>
      <c r="H14" s="450"/>
      <c r="I14" s="224"/>
      <c r="J14" s="234"/>
      <c r="K14" s="451"/>
      <c r="L14" s="459"/>
      <c r="M14" s="281">
        <f t="shared" si="2"/>
        <v>0</v>
      </c>
      <c r="N14" s="281">
        <f t="shared" si="2"/>
        <v>9249302.5600000005</v>
      </c>
      <c r="O14" s="281">
        <f t="shared" si="2"/>
        <v>9249302.5600000005</v>
      </c>
      <c r="P14" s="281">
        <f t="shared" si="2"/>
        <v>0</v>
      </c>
      <c r="Q14" s="281">
        <f t="shared" si="2"/>
        <v>9249302.5600000005</v>
      </c>
      <c r="R14" s="281">
        <f t="shared" si="2"/>
        <v>9249302.5600000005</v>
      </c>
      <c r="S14" s="471"/>
      <c r="T14" s="471"/>
      <c r="U14" s="471"/>
      <c r="V14" s="472"/>
    </row>
    <row r="15" spans="1:22">
      <c r="A15" s="224"/>
      <c r="B15" s="224"/>
      <c r="C15" s="224"/>
      <c r="D15" s="224">
        <v>5</v>
      </c>
      <c r="E15" s="224"/>
      <c r="F15" s="225" t="s">
        <v>529</v>
      </c>
      <c r="G15" s="267"/>
      <c r="H15" s="462"/>
      <c r="I15" s="224"/>
      <c r="J15" s="234"/>
      <c r="K15" s="272"/>
      <c r="L15" s="272"/>
      <c r="M15" s="281">
        <f t="shared" si="2"/>
        <v>0</v>
      </c>
      <c r="N15" s="281">
        <f t="shared" si="2"/>
        <v>9249302.5600000005</v>
      </c>
      <c r="O15" s="281">
        <f t="shared" si="2"/>
        <v>9249302.5600000005</v>
      </c>
      <c r="P15" s="281">
        <f t="shared" si="2"/>
        <v>0</v>
      </c>
      <c r="Q15" s="281">
        <f t="shared" si="2"/>
        <v>9249302.5600000005</v>
      </c>
      <c r="R15" s="281">
        <f t="shared" si="2"/>
        <v>9249302.5600000005</v>
      </c>
      <c r="S15" s="471"/>
      <c r="T15" s="471"/>
      <c r="U15" s="471"/>
      <c r="V15" s="472"/>
    </row>
    <row r="16" spans="1:22">
      <c r="A16" s="224"/>
      <c r="B16" s="224"/>
      <c r="C16" s="224"/>
      <c r="D16" s="224"/>
      <c r="E16" s="223">
        <v>201</v>
      </c>
      <c r="F16" s="227" t="s">
        <v>530</v>
      </c>
      <c r="G16" s="265" t="s">
        <v>531</v>
      </c>
      <c r="H16" s="458">
        <v>10</v>
      </c>
      <c r="I16" s="458">
        <v>10</v>
      </c>
      <c r="J16" s="458">
        <v>10</v>
      </c>
      <c r="K16" s="272">
        <f>J16/H16*100</f>
        <v>100</v>
      </c>
      <c r="L16" s="272">
        <f>J16/I16*100</f>
        <v>100</v>
      </c>
      <c r="M16" s="272">
        <v>0</v>
      </c>
      <c r="N16" s="272">
        <v>9249302.5600000005</v>
      </c>
      <c r="O16" s="272">
        <v>9249302.5600000005</v>
      </c>
      <c r="P16" s="272">
        <v>0</v>
      </c>
      <c r="Q16" s="272">
        <v>9249302.5600000005</v>
      </c>
      <c r="R16" s="272">
        <v>9249302.5600000005</v>
      </c>
      <c r="S16" s="467">
        <v>0</v>
      </c>
      <c r="T16" s="467">
        <f>P16/N16*100</f>
        <v>0</v>
      </c>
      <c r="U16" s="467">
        <v>0</v>
      </c>
      <c r="V16" s="468">
        <f>Q16/N16*100</f>
        <v>100</v>
      </c>
    </row>
    <row r="17" spans="1:22">
      <c r="A17" s="453"/>
      <c r="B17" s="453"/>
      <c r="C17" s="453"/>
      <c r="D17" s="453"/>
      <c r="E17" s="453"/>
      <c r="F17" s="453"/>
      <c r="G17" s="453"/>
      <c r="H17" s="453"/>
      <c r="I17" s="459"/>
      <c r="J17" s="459"/>
      <c r="K17" s="459"/>
      <c r="L17" s="459"/>
      <c r="M17" s="449"/>
      <c r="N17" s="448"/>
      <c r="O17" s="448"/>
      <c r="P17" s="448"/>
      <c r="Q17" s="448"/>
      <c r="R17" s="448"/>
      <c r="S17" s="471"/>
      <c r="T17" s="471"/>
      <c r="U17" s="471"/>
      <c r="V17" s="472"/>
    </row>
    <row r="18" spans="1:22">
      <c r="A18" s="453"/>
      <c r="B18" s="453"/>
      <c r="C18" s="453"/>
      <c r="D18" s="453"/>
      <c r="E18" s="453"/>
      <c r="F18" s="453"/>
      <c r="G18" s="453"/>
      <c r="H18" s="453"/>
      <c r="I18" s="459"/>
      <c r="J18" s="459"/>
      <c r="K18" s="459"/>
      <c r="L18" s="459"/>
      <c r="M18" s="449"/>
      <c r="N18" s="448"/>
      <c r="O18" s="448"/>
      <c r="P18" s="448"/>
      <c r="Q18" s="448"/>
      <c r="R18" s="448"/>
      <c r="S18" s="453"/>
      <c r="T18" s="453"/>
      <c r="U18" s="453"/>
      <c r="V18" s="461"/>
    </row>
    <row r="19" spans="1:22">
      <c r="A19" s="453"/>
      <c r="B19" s="453"/>
      <c r="C19" s="453"/>
      <c r="D19" s="453"/>
      <c r="E19" s="453"/>
      <c r="F19" s="453"/>
      <c r="G19" s="453"/>
      <c r="H19" s="453"/>
      <c r="I19" s="459"/>
      <c r="J19" s="459"/>
      <c r="K19" s="459"/>
      <c r="L19" s="459"/>
      <c r="M19" s="449"/>
      <c r="N19" s="448"/>
      <c r="O19" s="448"/>
      <c r="P19" s="448"/>
      <c r="Q19" s="448"/>
      <c r="R19" s="448"/>
      <c r="S19" s="453"/>
      <c r="T19" s="453"/>
      <c r="U19" s="453"/>
      <c r="V19" s="461"/>
    </row>
    <row r="20" spans="1:22">
      <c r="A20" s="453"/>
      <c r="B20" s="453"/>
      <c r="C20" s="453"/>
      <c r="D20" s="453"/>
      <c r="E20" s="453"/>
      <c r="F20" s="453"/>
      <c r="G20" s="453"/>
      <c r="H20" s="453"/>
      <c r="I20" s="459"/>
      <c r="J20" s="459"/>
      <c r="K20" s="459"/>
      <c r="L20" s="459"/>
      <c r="M20" s="459"/>
      <c r="N20" s="447"/>
      <c r="O20" s="447"/>
      <c r="P20" s="447"/>
      <c r="Q20" s="447"/>
      <c r="R20" s="447"/>
      <c r="S20" s="453"/>
      <c r="T20" s="453"/>
      <c r="U20" s="453"/>
      <c r="V20" s="461"/>
    </row>
    <row r="21" spans="1:22">
      <c r="A21" s="453"/>
      <c r="B21" s="453"/>
      <c r="C21" s="453"/>
      <c r="D21" s="453"/>
      <c r="E21" s="453"/>
      <c r="F21" s="453"/>
      <c r="G21" s="453"/>
      <c r="H21" s="453"/>
      <c r="I21" s="459"/>
      <c r="J21" s="459"/>
      <c r="K21" s="459"/>
      <c r="L21" s="459"/>
      <c r="M21" s="459"/>
      <c r="N21" s="447"/>
      <c r="O21" s="447"/>
      <c r="P21" s="447"/>
      <c r="Q21" s="447"/>
      <c r="R21" s="447"/>
      <c r="S21" s="453"/>
      <c r="T21" s="453"/>
      <c r="U21" s="453"/>
      <c r="V21" s="461"/>
    </row>
    <row r="22" spans="1:22">
      <c r="A22" s="453"/>
      <c r="B22" s="453"/>
      <c r="C22" s="453"/>
      <c r="D22" s="453"/>
      <c r="E22" s="453"/>
      <c r="F22" s="453"/>
      <c r="G22" s="453"/>
      <c r="H22" s="453"/>
      <c r="I22" s="459"/>
      <c r="J22" s="459"/>
      <c r="K22" s="459"/>
      <c r="L22" s="459"/>
      <c r="M22" s="459"/>
      <c r="N22" s="447"/>
      <c r="O22" s="447"/>
      <c r="P22" s="447"/>
      <c r="Q22" s="447"/>
      <c r="R22" s="447"/>
      <c r="S22" s="453"/>
      <c r="T22" s="453"/>
      <c r="U22" s="453"/>
      <c r="V22" s="461"/>
    </row>
    <row r="23" spans="1:22">
      <c r="A23" s="453"/>
      <c r="B23" s="453"/>
      <c r="C23" s="453"/>
      <c r="D23" s="453"/>
      <c r="E23" s="453"/>
      <c r="F23" s="453"/>
      <c r="G23" s="453"/>
      <c r="H23" s="453"/>
      <c r="I23" s="459"/>
      <c r="J23" s="459"/>
      <c r="K23" s="459"/>
      <c r="L23" s="459"/>
      <c r="M23" s="459"/>
      <c r="N23" s="447"/>
      <c r="O23" s="447"/>
      <c r="P23" s="447"/>
      <c r="Q23" s="447"/>
      <c r="R23" s="447"/>
      <c r="S23" s="453"/>
      <c r="T23" s="453"/>
      <c r="U23" s="453"/>
      <c r="V23" s="461"/>
    </row>
    <row r="24" spans="1:22">
      <c r="A24" s="453"/>
      <c r="B24" s="453"/>
      <c r="C24" s="453"/>
      <c r="D24" s="453"/>
      <c r="E24" s="453"/>
      <c r="F24" s="453"/>
      <c r="G24" s="453"/>
      <c r="H24" s="453"/>
      <c r="I24" s="459"/>
      <c r="J24" s="459"/>
      <c r="K24" s="459"/>
      <c r="L24" s="459"/>
      <c r="M24" s="459"/>
      <c r="N24" s="447"/>
      <c r="O24" s="447"/>
      <c r="P24" s="447"/>
      <c r="Q24" s="447"/>
      <c r="R24" s="447"/>
      <c r="S24" s="453"/>
      <c r="T24" s="453"/>
      <c r="U24" s="453"/>
      <c r="V24" s="461"/>
    </row>
    <row r="25" spans="1:22">
      <c r="A25" s="453"/>
      <c r="B25" s="453"/>
      <c r="C25" s="453"/>
      <c r="D25" s="453"/>
      <c r="E25" s="453"/>
      <c r="F25" s="453"/>
      <c r="G25" s="453"/>
      <c r="H25" s="453"/>
      <c r="I25" s="459"/>
      <c r="J25" s="459"/>
      <c r="K25" s="459"/>
      <c r="L25" s="459"/>
      <c r="M25" s="459"/>
      <c r="N25" s="447"/>
      <c r="O25" s="447"/>
      <c r="P25" s="451"/>
      <c r="Q25" s="447"/>
      <c r="R25" s="447"/>
      <c r="S25" s="453"/>
      <c r="T25" s="453"/>
      <c r="U25" s="453"/>
      <c r="V25" s="461"/>
    </row>
    <row r="26" spans="1:22">
      <c r="A26" s="453"/>
      <c r="B26" s="453"/>
      <c r="C26" s="453"/>
      <c r="D26" s="453"/>
      <c r="E26" s="453"/>
      <c r="F26" s="453"/>
      <c r="G26" s="453"/>
      <c r="H26" s="453"/>
      <c r="I26" s="459"/>
      <c r="J26" s="459"/>
      <c r="K26" s="459"/>
      <c r="L26" s="459"/>
      <c r="M26" s="459"/>
      <c r="N26" s="447"/>
      <c r="O26" s="447"/>
      <c r="P26" s="447"/>
      <c r="Q26" s="447"/>
      <c r="R26" s="447"/>
      <c r="S26" s="453"/>
      <c r="T26" s="453"/>
      <c r="U26" s="453"/>
      <c r="V26" s="461"/>
    </row>
    <row r="27" spans="1:22">
      <c r="A27" s="453"/>
      <c r="B27" s="453"/>
      <c r="C27" s="453"/>
      <c r="D27" s="453"/>
      <c r="E27" s="453"/>
      <c r="F27" s="453"/>
      <c r="G27" s="453"/>
      <c r="H27" s="453"/>
      <c r="I27" s="459"/>
      <c r="J27" s="459"/>
      <c r="K27" s="459"/>
      <c r="L27" s="459"/>
      <c r="M27" s="459"/>
      <c r="N27" s="447"/>
      <c r="O27" s="447"/>
      <c r="P27" s="447"/>
      <c r="Q27" s="447"/>
      <c r="R27" s="447"/>
      <c r="S27" s="453"/>
      <c r="T27" s="453"/>
      <c r="U27" s="453"/>
      <c r="V27" s="461"/>
    </row>
    <row r="28" spans="1:22">
      <c r="A28" s="453"/>
      <c r="B28" s="453"/>
      <c r="C28" s="453"/>
      <c r="D28" s="453"/>
      <c r="E28" s="453"/>
      <c r="F28" s="453"/>
      <c r="G28" s="453"/>
      <c r="H28" s="453"/>
      <c r="I28" s="459"/>
      <c r="J28" s="459"/>
      <c r="K28" s="459"/>
      <c r="L28" s="459"/>
      <c r="M28" s="459"/>
      <c r="N28" s="447"/>
      <c r="O28" s="447"/>
      <c r="P28" s="447"/>
      <c r="Q28" s="447"/>
      <c r="R28" s="447"/>
      <c r="S28" s="453"/>
      <c r="T28" s="453"/>
      <c r="U28" s="453"/>
      <c r="V28" s="461"/>
    </row>
    <row r="29" spans="1:22">
      <c r="A29" s="453"/>
      <c r="B29" s="453"/>
      <c r="C29" s="453"/>
      <c r="D29" s="453"/>
      <c r="E29" s="453"/>
      <c r="F29" s="453"/>
      <c r="G29" s="453"/>
      <c r="H29" s="453"/>
      <c r="I29" s="459"/>
      <c r="J29" s="459"/>
      <c r="K29" s="459"/>
      <c r="L29" s="459"/>
      <c r="M29" s="459"/>
      <c r="N29" s="447"/>
      <c r="O29" s="447"/>
      <c r="P29" s="447"/>
      <c r="Q29" s="447"/>
      <c r="R29" s="447"/>
      <c r="S29" s="453"/>
      <c r="T29" s="453"/>
      <c r="U29" s="453"/>
      <c r="V29" s="461"/>
    </row>
    <row r="30" spans="1:22">
      <c r="A30" s="453"/>
      <c r="B30" s="453"/>
      <c r="C30" s="453"/>
      <c r="D30" s="453"/>
      <c r="E30" s="453"/>
      <c r="F30" s="453"/>
      <c r="G30" s="453"/>
      <c r="H30" s="453"/>
      <c r="I30" s="459"/>
      <c r="J30" s="459"/>
      <c r="K30" s="459"/>
      <c r="L30" s="459"/>
      <c r="M30" s="459"/>
      <c r="N30" s="447"/>
      <c r="O30" s="447"/>
      <c r="P30" s="447"/>
      <c r="Q30" s="447"/>
      <c r="R30" s="447"/>
      <c r="S30" s="453"/>
      <c r="T30" s="453"/>
      <c r="U30" s="453"/>
      <c r="V30" s="461"/>
    </row>
    <row r="31" spans="1:22">
      <c r="A31" s="453"/>
      <c r="B31" s="453"/>
      <c r="C31" s="453"/>
      <c r="D31" s="453"/>
      <c r="E31" s="453"/>
      <c r="F31" s="453"/>
      <c r="G31" s="453"/>
      <c r="H31" s="453"/>
      <c r="I31" s="459"/>
      <c r="J31" s="459"/>
      <c r="K31" s="459"/>
      <c r="L31" s="459"/>
      <c r="M31" s="459"/>
      <c r="N31" s="447"/>
      <c r="O31" s="447"/>
      <c r="P31" s="447"/>
      <c r="Q31" s="447"/>
      <c r="R31" s="447"/>
      <c r="S31" s="453"/>
      <c r="T31" s="453"/>
      <c r="U31" s="453"/>
      <c r="V31" s="461"/>
    </row>
    <row r="32" spans="1:22">
      <c r="A32" s="453"/>
      <c r="B32" s="453"/>
      <c r="C32" s="453"/>
      <c r="D32" s="453"/>
      <c r="E32" s="453"/>
      <c r="F32" s="446" t="s">
        <v>319</v>
      </c>
      <c r="G32" s="453"/>
      <c r="H32" s="453"/>
      <c r="I32" s="459"/>
      <c r="J32" s="459"/>
      <c r="K32" s="459"/>
      <c r="L32" s="459"/>
      <c r="M32" s="272">
        <f t="shared" ref="M32:R32" si="3">M7+M12</f>
        <v>0</v>
      </c>
      <c r="N32" s="445">
        <f t="shared" si="3"/>
        <v>9352227.120000001</v>
      </c>
      <c r="O32" s="445">
        <f t="shared" si="3"/>
        <v>9352227.120000001</v>
      </c>
      <c r="P32" s="445">
        <f t="shared" si="3"/>
        <v>0</v>
      </c>
      <c r="Q32" s="445">
        <f t="shared" si="3"/>
        <v>9352227.120000001</v>
      </c>
      <c r="R32" s="445">
        <f t="shared" si="3"/>
        <v>9352227.120000001</v>
      </c>
      <c r="S32" s="453"/>
      <c r="T32" s="453"/>
      <c r="U32" s="453"/>
      <c r="V32" s="461"/>
    </row>
    <row r="33" spans="1:22">
      <c r="A33" s="444"/>
      <c r="B33" s="444"/>
      <c r="C33" s="444"/>
      <c r="D33" s="444"/>
      <c r="E33" s="444"/>
      <c r="F33" s="444"/>
      <c r="G33" s="444"/>
      <c r="H33" s="444"/>
      <c r="I33" s="443"/>
      <c r="J33" s="443"/>
      <c r="K33" s="443"/>
      <c r="L33" s="443"/>
      <c r="M33" s="443"/>
      <c r="N33" s="442"/>
      <c r="O33" s="442"/>
      <c r="P33" s="442"/>
      <c r="Q33" s="442"/>
      <c r="R33" s="442"/>
      <c r="S33" s="444"/>
      <c r="T33" s="444"/>
      <c r="U33" s="444"/>
      <c r="V33" s="441"/>
    </row>
    <row r="34" spans="1:22">
      <c r="A34" s="26" t="s">
        <v>394</v>
      </c>
      <c r="B34" s="26"/>
      <c r="C34" s="27"/>
      <c r="D34" s="27"/>
    </row>
    <row r="35" spans="1:22">
      <c r="A35" s="9"/>
      <c r="B35" s="9"/>
      <c r="C35" s="9"/>
      <c r="D35" s="9"/>
      <c r="N35" s="14"/>
      <c r="O35" s="14"/>
      <c r="P35" s="14"/>
      <c r="Q35" s="14"/>
    </row>
    <row r="37" spans="1:22" s="34" customFormat="1" ht="50.1" customHeight="1">
      <c r="C37" s="59" t="s">
        <v>24</v>
      </c>
      <c r="D37" s="60"/>
      <c r="E37" s="56"/>
      <c r="F37" s="61"/>
      <c r="G37" s="61"/>
      <c r="H37" s="61"/>
      <c r="I37" s="56"/>
      <c r="J37" s="1355"/>
      <c r="K37" s="1355"/>
      <c r="L37" s="1355"/>
      <c r="O37" s="56" t="s">
        <v>23</v>
      </c>
      <c r="P37" s="62" t="s">
        <v>37</v>
      </c>
      <c r="Q37" s="62"/>
      <c r="R37" s="62"/>
    </row>
    <row r="38" spans="1:22" s="586" customFormat="1" ht="50.1" customHeight="1">
      <c r="C38" s="1300" t="s">
        <v>1246</v>
      </c>
      <c r="D38" s="1356"/>
      <c r="E38" s="1356"/>
      <c r="F38" s="1356"/>
      <c r="G38" s="1356"/>
      <c r="H38" s="1356"/>
      <c r="I38" s="1356"/>
      <c r="J38" s="1356"/>
      <c r="K38" s="1356"/>
      <c r="L38" s="1356"/>
      <c r="O38" s="585"/>
      <c r="P38" s="1300" t="s">
        <v>1214</v>
      </c>
      <c r="Q38" s="1356"/>
      <c r="R38" s="1356"/>
      <c r="S38" s="1356"/>
      <c r="T38" s="1356"/>
      <c r="U38" s="1356"/>
    </row>
  </sheetData>
  <mergeCells count="18">
    <mergeCell ref="A1:V1"/>
    <mergeCell ref="A2:V2"/>
    <mergeCell ref="A3:H3"/>
    <mergeCell ref="A4:A6"/>
    <mergeCell ref="B4:B6"/>
    <mergeCell ref="C4:C6"/>
    <mergeCell ref="D4:D6"/>
    <mergeCell ref="E4:E6"/>
    <mergeCell ref="F4:F6"/>
    <mergeCell ref="G4:G6"/>
    <mergeCell ref="H5:J5"/>
    <mergeCell ref="K5:L5"/>
    <mergeCell ref="M5:R5"/>
    <mergeCell ref="S5:V5"/>
    <mergeCell ref="J37:L37"/>
    <mergeCell ref="J38:L38"/>
    <mergeCell ref="P38:U38"/>
    <mergeCell ref="C38:I38"/>
  </mergeCells>
  <printOptions horizontalCentered="1"/>
  <pageMargins left="0.23622047244094491" right="0.23622047244094491" top="1.3385826771653544" bottom="0.74803149606299213" header="0.31496062992125984" footer="0.31496062992125984"/>
  <pageSetup scale="60" fitToHeight="0" orientation="landscape" r:id="rId1"/>
  <headerFooter scaleWithDoc="0" alignWithMargins="0">
    <oddHeader>&amp;C&amp;G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V126"/>
  <sheetViews>
    <sheetView showGridLines="0" view="pageBreakPreview" zoomScale="70" zoomScaleNormal="75" zoomScaleSheetLayoutView="70" workbookViewId="0">
      <selection activeCell="L24" sqref="L24"/>
    </sheetView>
  </sheetViews>
  <sheetFormatPr baseColWidth="10" defaultColWidth="11.42578125" defaultRowHeight="13.5"/>
  <cols>
    <col min="1" max="1" width="4.7109375" style="1" customWidth="1"/>
    <col min="2" max="2" width="3.85546875" style="1" customWidth="1"/>
    <col min="3" max="3" width="4.140625" style="1" customWidth="1"/>
    <col min="4" max="5" width="4" style="1" customWidth="1"/>
    <col min="6" max="6" width="26" style="1" customWidth="1"/>
    <col min="7" max="7" width="10.28515625" style="1" customWidth="1"/>
    <col min="8" max="8" width="10.85546875" style="1" bestFit="1" customWidth="1"/>
    <col min="9" max="9" width="11.28515625" style="1" customWidth="1"/>
    <col min="10" max="10" width="10.85546875" style="1" customWidth="1"/>
    <col min="11" max="11" width="6.7109375" style="1" customWidth="1"/>
    <col min="12" max="12" width="8.85546875" style="1" customWidth="1"/>
    <col min="13" max="13" width="17.5703125" style="1" bestFit="1" customWidth="1"/>
    <col min="14" max="14" width="17" style="1" customWidth="1"/>
    <col min="15" max="15" width="16.5703125" style="1" customWidth="1"/>
    <col min="16" max="16" width="17.140625" style="1" bestFit="1" customWidth="1"/>
    <col min="17" max="17" width="16.85546875" style="1" bestFit="1" customWidth="1"/>
    <col min="18" max="18" width="16.7109375" style="1" bestFit="1" customWidth="1"/>
    <col min="19" max="20" width="8" style="1" bestFit="1" customWidth="1"/>
    <col min="21" max="21" width="8.5703125" style="1" customWidth="1"/>
    <col min="22" max="22" width="9" style="1" customWidth="1"/>
    <col min="23" max="16384" width="11.42578125" style="1"/>
  </cols>
  <sheetData>
    <row r="1" spans="1:22" ht="24.75" customHeight="1">
      <c r="A1" s="1301" t="s">
        <v>320</v>
      </c>
      <c r="B1" s="1302"/>
      <c r="C1" s="1302"/>
      <c r="D1" s="1302"/>
      <c r="E1" s="1302"/>
      <c r="F1" s="1302"/>
      <c r="G1" s="1302"/>
      <c r="H1" s="1302"/>
      <c r="I1" s="1302"/>
      <c r="J1" s="1302"/>
      <c r="K1" s="1302"/>
      <c r="L1" s="1302"/>
      <c r="M1" s="1302"/>
      <c r="N1" s="1302"/>
      <c r="O1" s="1302"/>
      <c r="P1" s="1302"/>
      <c r="Q1" s="1302"/>
      <c r="R1" s="1302"/>
      <c r="S1" s="1302"/>
      <c r="T1" s="1302"/>
      <c r="U1" s="1302"/>
      <c r="V1" s="1303"/>
    </row>
    <row r="2" spans="1:22" ht="20.25" customHeight="1">
      <c r="A2" s="1345" t="s">
        <v>1186</v>
      </c>
      <c r="B2" s="1346"/>
      <c r="C2" s="1346"/>
      <c r="D2" s="1346"/>
      <c r="E2" s="1346"/>
      <c r="F2" s="1346"/>
      <c r="G2" s="1346"/>
      <c r="H2" s="1346"/>
      <c r="I2" s="1346"/>
      <c r="J2" s="1346"/>
      <c r="K2" s="1346"/>
      <c r="L2" s="1346"/>
      <c r="M2" s="1346"/>
      <c r="N2" s="1346"/>
      <c r="O2" s="1346"/>
      <c r="P2" s="1346"/>
      <c r="Q2" s="1346"/>
      <c r="R2" s="1346"/>
      <c r="S2" s="1346"/>
      <c r="T2" s="1346"/>
      <c r="U2" s="1346"/>
      <c r="V2" s="1347"/>
    </row>
    <row r="3" spans="1:22" ht="20.100000000000001" customHeight="1">
      <c r="A3" s="1304" t="s">
        <v>428</v>
      </c>
      <c r="B3" s="1305"/>
      <c r="C3" s="1305"/>
      <c r="D3" s="1305"/>
      <c r="E3" s="1305"/>
      <c r="F3" s="1305"/>
      <c r="G3" s="1305"/>
      <c r="H3" s="1305"/>
      <c r="I3" s="79"/>
      <c r="J3" s="79"/>
      <c r="K3" s="79"/>
      <c r="L3" s="79"/>
      <c r="M3" s="79"/>
      <c r="N3" s="79"/>
      <c r="O3" s="79"/>
      <c r="P3" s="79"/>
      <c r="Q3" s="79"/>
      <c r="R3" s="79"/>
      <c r="S3" s="79"/>
      <c r="T3" s="79"/>
      <c r="U3" s="79"/>
      <c r="V3" s="80"/>
    </row>
    <row r="4" spans="1:22" ht="15" customHeight="1">
      <c r="A4" s="1348" t="s">
        <v>310</v>
      </c>
      <c r="B4" s="1348" t="s">
        <v>16</v>
      </c>
      <c r="C4" s="1348" t="s">
        <v>17</v>
      </c>
      <c r="D4" s="1348" t="s">
        <v>18</v>
      </c>
      <c r="E4" s="1348" t="s">
        <v>1</v>
      </c>
      <c r="F4" s="1348" t="s">
        <v>316</v>
      </c>
      <c r="G4" s="1348" t="s">
        <v>315</v>
      </c>
      <c r="H4" s="81" t="s">
        <v>321</v>
      </c>
      <c r="I4" s="81"/>
      <c r="J4" s="81"/>
      <c r="K4" s="81"/>
      <c r="L4" s="81"/>
      <c r="M4" s="81"/>
      <c r="N4" s="81"/>
      <c r="O4" s="81"/>
      <c r="P4" s="81"/>
      <c r="Q4" s="81"/>
      <c r="R4" s="81"/>
      <c r="S4" s="81"/>
      <c r="T4" s="81"/>
      <c r="U4" s="81"/>
      <c r="V4" s="82"/>
    </row>
    <row r="5" spans="1:22" ht="36" customHeight="1">
      <c r="A5" s="1349"/>
      <c r="B5" s="1349"/>
      <c r="C5" s="1349"/>
      <c r="D5" s="1349"/>
      <c r="E5" s="1349"/>
      <c r="F5" s="1349"/>
      <c r="G5" s="1349"/>
      <c r="H5" s="1361" t="s">
        <v>311</v>
      </c>
      <c r="I5" s="1362"/>
      <c r="J5" s="1363"/>
      <c r="K5" s="1361" t="s">
        <v>323</v>
      </c>
      <c r="L5" s="1363"/>
      <c r="M5" s="1361" t="s">
        <v>312</v>
      </c>
      <c r="N5" s="1362"/>
      <c r="O5" s="1362"/>
      <c r="P5" s="1362"/>
      <c r="Q5" s="1362"/>
      <c r="R5" s="1362"/>
      <c r="S5" s="1361" t="s">
        <v>322</v>
      </c>
      <c r="T5" s="1362"/>
      <c r="U5" s="1362"/>
      <c r="V5" s="1363"/>
    </row>
    <row r="6" spans="1:22" ht="33" customHeight="1">
      <c r="A6" s="1349"/>
      <c r="B6" s="1349"/>
      <c r="C6" s="1349"/>
      <c r="D6" s="1349"/>
      <c r="E6" s="1349"/>
      <c r="F6" s="1349"/>
      <c r="G6" s="1360"/>
      <c r="H6" s="269" t="s">
        <v>324</v>
      </c>
      <c r="I6" s="269" t="s">
        <v>325</v>
      </c>
      <c r="J6" s="269" t="s">
        <v>326</v>
      </c>
      <c r="K6" s="269" t="s">
        <v>19</v>
      </c>
      <c r="L6" s="269" t="s">
        <v>20</v>
      </c>
      <c r="M6" s="270" t="s">
        <v>327</v>
      </c>
      <c r="N6" s="270" t="s">
        <v>328</v>
      </c>
      <c r="O6" s="270" t="s">
        <v>329</v>
      </c>
      <c r="P6" s="270" t="s">
        <v>330</v>
      </c>
      <c r="Q6" s="270" t="s">
        <v>331</v>
      </c>
      <c r="R6" s="270" t="s">
        <v>332</v>
      </c>
      <c r="S6" s="269" t="s">
        <v>32</v>
      </c>
      <c r="T6" s="269" t="s">
        <v>33</v>
      </c>
      <c r="U6" s="269" t="s">
        <v>34</v>
      </c>
      <c r="V6" s="269" t="s">
        <v>35</v>
      </c>
    </row>
    <row r="7" spans="1:22" s="222" customFormat="1" ht="30" customHeight="1">
      <c r="A7" s="218">
        <v>1</v>
      </c>
      <c r="B7" s="219"/>
      <c r="C7" s="219"/>
      <c r="D7" s="219"/>
      <c r="E7" s="219"/>
      <c r="F7" s="268" t="s">
        <v>430</v>
      </c>
      <c r="G7" s="367"/>
      <c r="H7" s="221"/>
      <c r="I7" s="221"/>
      <c r="J7" s="221"/>
      <c r="K7" s="224"/>
      <c r="L7" s="224"/>
      <c r="M7" s="272">
        <f t="shared" ref="M7:R7" si="0">M8</f>
        <v>371760280</v>
      </c>
      <c r="N7" s="272">
        <f t="shared" si="0"/>
        <v>350515908.95000005</v>
      </c>
      <c r="O7" s="272">
        <f t="shared" si="0"/>
        <v>364062330.00999999</v>
      </c>
      <c r="P7" s="272">
        <f t="shared" si="0"/>
        <v>371760280</v>
      </c>
      <c r="Q7" s="272">
        <f t="shared" si="0"/>
        <v>360063993.43999994</v>
      </c>
      <c r="R7" s="272">
        <f t="shared" si="0"/>
        <v>332997339.46000004</v>
      </c>
      <c r="S7" s="224"/>
      <c r="T7" s="224"/>
      <c r="U7" s="224"/>
      <c r="V7" s="224"/>
    </row>
    <row r="8" spans="1:22" s="226" customFormat="1" ht="20.100000000000001" customHeight="1">
      <c r="A8" s="223"/>
      <c r="B8" s="224">
        <v>2</v>
      </c>
      <c r="C8" s="224"/>
      <c r="D8" s="224"/>
      <c r="E8" s="224"/>
      <c r="F8" s="225" t="s">
        <v>169</v>
      </c>
      <c r="G8" s="368"/>
      <c r="H8" s="221"/>
      <c r="I8" s="221"/>
      <c r="J8" s="221"/>
      <c r="K8" s="271"/>
      <c r="L8" s="271"/>
      <c r="M8" s="281">
        <f t="shared" ref="M8:R8" si="1">SUBTOTAL(9,M9,M12,M16,M24,M28)</f>
        <v>371760280</v>
      </c>
      <c r="N8" s="281">
        <f t="shared" si="1"/>
        <v>350515908.95000005</v>
      </c>
      <c r="O8" s="281">
        <f t="shared" si="1"/>
        <v>364062330.00999999</v>
      </c>
      <c r="P8" s="281">
        <f t="shared" si="1"/>
        <v>371760280</v>
      </c>
      <c r="Q8" s="281">
        <f t="shared" si="1"/>
        <v>360063993.43999994</v>
      </c>
      <c r="R8" s="281">
        <f t="shared" si="1"/>
        <v>332997339.46000004</v>
      </c>
      <c r="S8" s="271"/>
      <c r="T8" s="271"/>
      <c r="U8" s="271"/>
      <c r="V8" s="271"/>
    </row>
    <row r="9" spans="1:22" s="226" customFormat="1" ht="20.100000000000001" customHeight="1">
      <c r="A9" s="223"/>
      <c r="B9" s="224"/>
      <c r="C9" s="224">
        <v>2</v>
      </c>
      <c r="D9" s="224"/>
      <c r="E9" s="224"/>
      <c r="F9" s="225" t="s">
        <v>262</v>
      </c>
      <c r="G9" s="368"/>
      <c r="H9" s="221"/>
      <c r="I9" s="221"/>
      <c r="J9" s="221"/>
      <c r="K9" s="271"/>
      <c r="L9" s="271"/>
      <c r="M9" s="281">
        <f t="shared" ref="M9:R10" si="2">M10</f>
        <v>2454260</v>
      </c>
      <c r="N9" s="281">
        <f t="shared" si="2"/>
        <v>2265880.7399999998</v>
      </c>
      <c r="O9" s="281">
        <f t="shared" si="2"/>
        <v>2268157</v>
      </c>
      <c r="P9" s="281">
        <f t="shared" si="2"/>
        <v>2454260</v>
      </c>
      <c r="Q9" s="281">
        <f t="shared" si="2"/>
        <v>2265880.7399999998</v>
      </c>
      <c r="R9" s="281">
        <f t="shared" si="2"/>
        <v>1793734.85</v>
      </c>
      <c r="S9" s="271"/>
      <c r="T9" s="271"/>
      <c r="U9" s="271"/>
      <c r="V9" s="271"/>
    </row>
    <row r="10" spans="1:22" s="226" customFormat="1" ht="20.100000000000001" customHeight="1">
      <c r="A10" s="223"/>
      <c r="B10" s="224"/>
      <c r="C10" s="224"/>
      <c r="D10" s="224">
        <v>6</v>
      </c>
      <c r="E10" s="224"/>
      <c r="F10" s="225" t="s">
        <v>431</v>
      </c>
      <c r="G10" s="368"/>
      <c r="H10" s="221"/>
      <c r="I10" s="221"/>
      <c r="J10" s="221"/>
      <c r="K10" s="271"/>
      <c r="L10" s="271"/>
      <c r="M10" s="281">
        <f t="shared" si="2"/>
        <v>2454260</v>
      </c>
      <c r="N10" s="281">
        <f t="shared" si="2"/>
        <v>2265880.7399999998</v>
      </c>
      <c r="O10" s="281">
        <f t="shared" si="2"/>
        <v>2268157</v>
      </c>
      <c r="P10" s="281">
        <f t="shared" si="2"/>
        <v>2454260</v>
      </c>
      <c r="Q10" s="281">
        <f t="shared" si="2"/>
        <v>2265880.7399999998</v>
      </c>
      <c r="R10" s="281">
        <f t="shared" si="2"/>
        <v>1793734.85</v>
      </c>
      <c r="S10" s="271"/>
      <c r="T10" s="271"/>
      <c r="U10" s="271"/>
      <c r="V10" s="271"/>
    </row>
    <row r="11" spans="1:22" s="230" customFormat="1" ht="20.100000000000001" customHeight="1">
      <c r="A11" s="223"/>
      <c r="B11" s="223"/>
      <c r="C11" s="223"/>
      <c r="D11" s="223"/>
      <c r="E11" s="223">
        <v>203</v>
      </c>
      <c r="F11" s="227" t="s">
        <v>432</v>
      </c>
      <c r="G11" s="369" t="s">
        <v>433</v>
      </c>
      <c r="H11" s="285">
        <v>18100</v>
      </c>
      <c r="I11" s="285">
        <v>18100</v>
      </c>
      <c r="J11" s="285">
        <v>18100</v>
      </c>
      <c r="K11" s="223">
        <f>J11/H11*100</f>
        <v>100</v>
      </c>
      <c r="L11" s="223">
        <f>J11/I11*100</f>
        <v>100</v>
      </c>
      <c r="M11" s="272">
        <v>2454260</v>
      </c>
      <c r="N11" s="272">
        <v>2265880.7399999998</v>
      </c>
      <c r="O11" s="272">
        <v>2268157</v>
      </c>
      <c r="P11" s="272">
        <v>2454260</v>
      </c>
      <c r="Q11" s="272">
        <v>2265880.7399999998</v>
      </c>
      <c r="R11" s="272">
        <v>1793734.85</v>
      </c>
      <c r="S11" s="574">
        <f>P11/M11*100</f>
        <v>100</v>
      </c>
      <c r="T11" s="223">
        <f>P11/N11*100</f>
        <v>108.31373234586037</v>
      </c>
      <c r="U11" s="223">
        <f>Q11/M11*100</f>
        <v>92.324396763179124</v>
      </c>
      <c r="V11" s="223">
        <f>Q11/N11*100</f>
        <v>100</v>
      </c>
    </row>
    <row r="12" spans="1:22" s="226" customFormat="1" ht="20.100000000000001" customHeight="1">
      <c r="A12" s="223"/>
      <c r="B12" s="224"/>
      <c r="C12" s="224">
        <v>3</v>
      </c>
      <c r="D12" s="224"/>
      <c r="E12" s="224"/>
      <c r="F12" s="225" t="s">
        <v>171</v>
      </c>
      <c r="G12" s="370"/>
      <c r="H12" s="286"/>
      <c r="I12" s="279"/>
      <c r="J12" s="273"/>
      <c r="K12" s="271"/>
      <c r="L12" s="271"/>
      <c r="M12" s="281">
        <f t="shared" ref="M12:R12" si="3">M13</f>
        <v>2015750</v>
      </c>
      <c r="N12" s="281">
        <f t="shared" si="3"/>
        <v>1722388.5699999998</v>
      </c>
      <c r="O12" s="281">
        <f t="shared" si="3"/>
        <v>2015750</v>
      </c>
      <c r="P12" s="281">
        <f t="shared" si="3"/>
        <v>2015750</v>
      </c>
      <c r="Q12" s="281">
        <f t="shared" si="3"/>
        <v>1722388.5699999998</v>
      </c>
      <c r="R12" s="281">
        <f t="shared" si="3"/>
        <v>1424779.2399999998</v>
      </c>
      <c r="S12" s="271"/>
      <c r="T12" s="271"/>
      <c r="U12" s="271"/>
      <c r="V12" s="271"/>
    </row>
    <row r="13" spans="1:22" s="226" customFormat="1" ht="30" customHeight="1">
      <c r="A13" s="223"/>
      <c r="B13" s="224"/>
      <c r="C13" s="224"/>
      <c r="D13" s="224">
        <v>1</v>
      </c>
      <c r="E13" s="224"/>
      <c r="F13" s="225" t="s">
        <v>434</v>
      </c>
      <c r="G13" s="370"/>
      <c r="H13" s="286"/>
      <c r="I13" s="279"/>
      <c r="J13" s="273"/>
      <c r="K13" s="271"/>
      <c r="L13" s="271"/>
      <c r="M13" s="281">
        <f t="shared" ref="M13:R13" si="4">M14+M15</f>
        <v>2015750</v>
      </c>
      <c r="N13" s="281">
        <f t="shared" si="4"/>
        <v>1722388.5699999998</v>
      </c>
      <c r="O13" s="281">
        <f t="shared" si="4"/>
        <v>2015750</v>
      </c>
      <c r="P13" s="281">
        <f t="shared" si="4"/>
        <v>2015750</v>
      </c>
      <c r="Q13" s="281">
        <f t="shared" si="4"/>
        <v>1722388.5699999998</v>
      </c>
      <c r="R13" s="281">
        <f t="shared" si="4"/>
        <v>1424779.2399999998</v>
      </c>
      <c r="S13" s="271"/>
      <c r="T13" s="271"/>
      <c r="U13" s="271"/>
      <c r="V13" s="271"/>
    </row>
    <row r="14" spans="1:22" s="230" customFormat="1" ht="20.100000000000001" customHeight="1">
      <c r="A14" s="223"/>
      <c r="B14" s="223"/>
      <c r="C14" s="223"/>
      <c r="D14" s="223"/>
      <c r="E14" s="223">
        <v>205</v>
      </c>
      <c r="F14" s="227" t="s">
        <v>435</v>
      </c>
      <c r="G14" s="369" t="s">
        <v>436</v>
      </c>
      <c r="H14" s="285">
        <v>55000</v>
      </c>
      <c r="I14" s="285">
        <v>55000</v>
      </c>
      <c r="J14" s="285">
        <v>55000</v>
      </c>
      <c r="K14" s="574">
        <f>J14/H14*100</f>
        <v>100</v>
      </c>
      <c r="L14" s="574">
        <f>J14/I14*100</f>
        <v>100</v>
      </c>
      <c r="M14" s="272">
        <v>1115750</v>
      </c>
      <c r="N14" s="272">
        <v>1092389.5699999998</v>
      </c>
      <c r="O14" s="272">
        <v>1115750</v>
      </c>
      <c r="P14" s="272">
        <v>1115750</v>
      </c>
      <c r="Q14" s="272">
        <v>1092389.5699999998</v>
      </c>
      <c r="R14" s="272">
        <v>794780.23999999987</v>
      </c>
      <c r="S14" s="574">
        <f>P14/M14*100</f>
        <v>100</v>
      </c>
      <c r="T14" s="223">
        <f>P14/N14*100</f>
        <v>102.13847061904848</v>
      </c>
      <c r="U14" s="223">
        <f>Q14/M14*100</f>
        <v>97.906302487116264</v>
      </c>
      <c r="V14" s="223">
        <f>Q14/N14*100</f>
        <v>100</v>
      </c>
    </row>
    <row r="15" spans="1:22" s="230" customFormat="1" ht="20.100000000000001" customHeight="1">
      <c r="A15" s="223"/>
      <c r="B15" s="223"/>
      <c r="C15" s="223"/>
      <c r="D15" s="223"/>
      <c r="E15" s="223">
        <v>206</v>
      </c>
      <c r="F15" s="227" t="s">
        <v>437</v>
      </c>
      <c r="G15" s="369" t="s">
        <v>436</v>
      </c>
      <c r="H15" s="285">
        <v>40000</v>
      </c>
      <c r="I15" s="285">
        <v>40000</v>
      </c>
      <c r="J15" s="285">
        <v>40000</v>
      </c>
      <c r="K15" s="574">
        <f>J15/H15*100</f>
        <v>100</v>
      </c>
      <c r="L15" s="574">
        <f>J15/I15*100</f>
        <v>100</v>
      </c>
      <c r="M15" s="272">
        <v>900000</v>
      </c>
      <c r="N15" s="272">
        <v>629999</v>
      </c>
      <c r="O15" s="272">
        <v>900000</v>
      </c>
      <c r="P15" s="272">
        <v>900000</v>
      </c>
      <c r="Q15" s="272">
        <v>629999</v>
      </c>
      <c r="R15" s="272">
        <v>629999</v>
      </c>
      <c r="S15" s="574">
        <f>P15/M15*100</f>
        <v>100</v>
      </c>
      <c r="T15" s="223">
        <f>P15/N15*100</f>
        <v>142.8573696148724</v>
      </c>
      <c r="U15" s="223">
        <f>Q15/M15*100</f>
        <v>69.99988888888889</v>
      </c>
      <c r="V15" s="223">
        <f>Q15/N15*100</f>
        <v>100</v>
      </c>
    </row>
    <row r="16" spans="1:22" s="226" customFormat="1" ht="30" customHeight="1">
      <c r="A16" s="223"/>
      <c r="B16" s="224"/>
      <c r="C16" s="224">
        <v>4</v>
      </c>
      <c r="D16" s="224"/>
      <c r="E16" s="224"/>
      <c r="F16" s="225" t="s">
        <v>438</v>
      </c>
      <c r="G16" s="370"/>
      <c r="H16" s="285"/>
      <c r="I16" s="285"/>
      <c r="J16" s="273"/>
      <c r="K16" s="271"/>
      <c r="L16" s="271"/>
      <c r="M16" s="281">
        <f t="shared" ref="M16:R16" si="5">M17+M20</f>
        <v>93808537</v>
      </c>
      <c r="N16" s="281">
        <f t="shared" si="5"/>
        <v>75231249.079999998</v>
      </c>
      <c r="O16" s="281">
        <f t="shared" si="5"/>
        <v>91279253.50999999</v>
      </c>
      <c r="P16" s="281">
        <f t="shared" si="5"/>
        <v>93808537</v>
      </c>
      <c r="Q16" s="281">
        <f t="shared" si="5"/>
        <v>88989992.739999995</v>
      </c>
      <c r="R16" s="281">
        <f t="shared" si="5"/>
        <v>63712116.949999996</v>
      </c>
      <c r="S16" s="271"/>
      <c r="T16" s="271"/>
      <c r="U16" s="271"/>
      <c r="V16" s="271"/>
    </row>
    <row r="17" spans="1:22" s="226" customFormat="1" ht="20.100000000000001" customHeight="1">
      <c r="A17" s="223"/>
      <c r="B17" s="224"/>
      <c r="C17" s="224"/>
      <c r="D17" s="224">
        <v>1</v>
      </c>
      <c r="E17" s="224"/>
      <c r="F17" s="225" t="s">
        <v>439</v>
      </c>
      <c r="G17" s="370"/>
      <c r="H17" s="285"/>
      <c r="I17" s="285"/>
      <c r="J17" s="273"/>
      <c r="K17" s="271"/>
      <c r="L17" s="271"/>
      <c r="M17" s="281">
        <f t="shared" ref="M17:R17" si="6">SUBTOTAL(9,M18,M19)</f>
        <v>49294720</v>
      </c>
      <c r="N17" s="281">
        <f t="shared" si="6"/>
        <v>38779428.160000004</v>
      </c>
      <c r="O17" s="281">
        <f t="shared" si="6"/>
        <v>55078469.550000004</v>
      </c>
      <c r="P17" s="281">
        <f t="shared" si="6"/>
        <v>49294720</v>
      </c>
      <c r="Q17" s="281">
        <f t="shared" si="6"/>
        <v>53957660.82</v>
      </c>
      <c r="R17" s="281">
        <f t="shared" si="6"/>
        <v>32616732.629999992</v>
      </c>
      <c r="S17" s="271"/>
      <c r="T17" s="271"/>
      <c r="U17" s="271"/>
      <c r="V17" s="271"/>
    </row>
    <row r="18" spans="1:22" s="230" customFormat="1" ht="36" customHeight="1">
      <c r="A18" s="223"/>
      <c r="B18" s="223"/>
      <c r="C18" s="223"/>
      <c r="D18" s="223"/>
      <c r="E18" s="223">
        <v>211</v>
      </c>
      <c r="F18" s="227" t="s">
        <v>440</v>
      </c>
      <c r="G18" s="369" t="s">
        <v>441</v>
      </c>
      <c r="H18" s="285">
        <v>36</v>
      </c>
      <c r="I18" s="285">
        <v>36</v>
      </c>
      <c r="J18" s="285">
        <v>36</v>
      </c>
      <c r="K18" s="574">
        <f>J18/H18*100</f>
        <v>100</v>
      </c>
      <c r="L18" s="574">
        <f>J18/I18*100</f>
        <v>100</v>
      </c>
      <c r="M18" s="272">
        <v>34236720</v>
      </c>
      <c r="N18" s="272">
        <v>34212428.420000002</v>
      </c>
      <c r="O18" s="272">
        <v>34768090.340000004</v>
      </c>
      <c r="P18" s="272">
        <v>34236720</v>
      </c>
      <c r="Q18" s="272">
        <v>34212428.420000002</v>
      </c>
      <c r="R18" s="272">
        <v>12871500.23</v>
      </c>
      <c r="S18" s="574">
        <f>P18/M18*100</f>
        <v>100</v>
      </c>
      <c r="T18" s="223">
        <f>P18/N18*100</f>
        <v>100.07100220920242</v>
      </c>
      <c r="U18" s="223">
        <f>Q18/M18*100</f>
        <v>99.92904816816565</v>
      </c>
      <c r="V18" s="223">
        <f>Q18/N18*100</f>
        <v>100</v>
      </c>
    </row>
    <row r="19" spans="1:22" s="230" customFormat="1" ht="50.1" customHeight="1">
      <c r="A19" s="223"/>
      <c r="B19" s="223"/>
      <c r="C19" s="223"/>
      <c r="D19" s="223"/>
      <c r="E19" s="223">
        <v>212</v>
      </c>
      <c r="F19" s="227" t="s">
        <v>442</v>
      </c>
      <c r="G19" s="369" t="s">
        <v>443</v>
      </c>
      <c r="H19" s="287">
        <v>61</v>
      </c>
      <c r="I19" s="223">
        <v>55</v>
      </c>
      <c r="J19" s="574">
        <v>57</v>
      </c>
      <c r="K19" s="574">
        <f>J19/H19*100</f>
        <v>93.442622950819683</v>
      </c>
      <c r="L19" s="574">
        <f>J19/I19*100</f>
        <v>103.63636363636364</v>
      </c>
      <c r="M19" s="272">
        <v>15058000</v>
      </c>
      <c r="N19" s="272">
        <v>4566999.7399999993</v>
      </c>
      <c r="O19" s="272">
        <v>20310379.210000001</v>
      </c>
      <c r="P19" s="272">
        <v>15058000</v>
      </c>
      <c r="Q19" s="272">
        <v>19745232.399999999</v>
      </c>
      <c r="R19" s="272">
        <v>19745232.399999991</v>
      </c>
      <c r="S19" s="574">
        <f>P19/M19*100</f>
        <v>100</v>
      </c>
      <c r="T19" s="223">
        <f>P19/N19*100</f>
        <v>329.71317839400626</v>
      </c>
      <c r="U19" s="223">
        <f>Q19/M19*100</f>
        <v>131.12785496081815</v>
      </c>
      <c r="V19" s="223">
        <f>Q19/N19*100</f>
        <v>432.34581835119616</v>
      </c>
    </row>
    <row r="20" spans="1:22" s="226" customFormat="1" ht="20.100000000000001" customHeight="1">
      <c r="A20" s="223"/>
      <c r="B20" s="224"/>
      <c r="C20" s="224"/>
      <c r="D20" s="224">
        <v>2</v>
      </c>
      <c r="E20" s="224"/>
      <c r="F20" s="225" t="s">
        <v>444</v>
      </c>
      <c r="G20" s="370"/>
      <c r="H20" s="288"/>
      <c r="I20" s="279"/>
      <c r="J20" s="273"/>
      <c r="K20" s="271"/>
      <c r="L20" s="271"/>
      <c r="M20" s="281">
        <f t="shared" ref="M20:R20" si="7">SUBTOTAL(9,M21,M22,M23)</f>
        <v>44513817</v>
      </c>
      <c r="N20" s="281">
        <f t="shared" si="7"/>
        <v>36451820.919999994</v>
      </c>
      <c r="O20" s="281">
        <f t="shared" si="7"/>
        <v>36200783.959999993</v>
      </c>
      <c r="P20" s="281">
        <f t="shared" si="7"/>
        <v>44513817</v>
      </c>
      <c r="Q20" s="281">
        <f t="shared" si="7"/>
        <v>35032331.919999994</v>
      </c>
      <c r="R20" s="281">
        <f t="shared" si="7"/>
        <v>31095384.320000004</v>
      </c>
      <c r="S20" s="271"/>
      <c r="T20" s="271"/>
      <c r="U20" s="271"/>
      <c r="V20" s="271"/>
    </row>
    <row r="21" spans="1:22" s="226" customFormat="1" ht="27" customHeight="1">
      <c r="A21" s="223"/>
      <c r="B21" s="224"/>
      <c r="C21" s="224"/>
      <c r="D21" s="224"/>
      <c r="E21" s="223">
        <v>213</v>
      </c>
      <c r="F21" s="227" t="s">
        <v>1087</v>
      </c>
      <c r="G21" s="369" t="s">
        <v>443</v>
      </c>
      <c r="H21" s="287">
        <v>1</v>
      </c>
      <c r="I21" s="287">
        <v>1</v>
      </c>
      <c r="J21" s="287">
        <v>1</v>
      </c>
      <c r="K21" s="574">
        <f>J21/H21*100</f>
        <v>100</v>
      </c>
      <c r="L21" s="574">
        <f>J21/I21*100</f>
        <v>100</v>
      </c>
      <c r="M21" s="272">
        <v>8551029</v>
      </c>
      <c r="N21" s="272">
        <v>1419489</v>
      </c>
      <c r="O21" s="272">
        <v>0</v>
      </c>
      <c r="P21" s="272">
        <v>8551029</v>
      </c>
      <c r="Q21" s="272">
        <v>0</v>
      </c>
      <c r="R21" s="272">
        <v>0</v>
      </c>
      <c r="S21" s="574">
        <f>P21/M21*100</f>
        <v>100</v>
      </c>
      <c r="T21" s="223">
        <f>P21/N21*100</f>
        <v>602.40192069117825</v>
      </c>
      <c r="U21" s="223">
        <f>Q21/M21*100</f>
        <v>0</v>
      </c>
      <c r="V21" s="223">
        <f>Q21/N21*100</f>
        <v>0</v>
      </c>
    </row>
    <row r="22" spans="1:22" s="230" customFormat="1" ht="50.1" customHeight="1">
      <c r="A22" s="223"/>
      <c r="B22" s="223"/>
      <c r="C22" s="223"/>
      <c r="D22" s="223"/>
      <c r="E22" s="223">
        <v>214</v>
      </c>
      <c r="F22" s="227" t="s">
        <v>445</v>
      </c>
      <c r="G22" s="369" t="s">
        <v>443</v>
      </c>
      <c r="H22" s="287">
        <v>5</v>
      </c>
      <c r="I22" s="287">
        <v>5</v>
      </c>
      <c r="J22" s="287">
        <v>5</v>
      </c>
      <c r="K22" s="574">
        <f>J22/H22*100</f>
        <v>100</v>
      </c>
      <c r="L22" s="574">
        <f>J22/I22*100</f>
        <v>100</v>
      </c>
      <c r="M22" s="272">
        <v>2429781</v>
      </c>
      <c r="N22" s="272">
        <v>1621489.2299999997</v>
      </c>
      <c r="O22" s="272">
        <v>1621648.0999999999</v>
      </c>
      <c r="P22" s="272">
        <v>2429781</v>
      </c>
      <c r="Q22" s="272">
        <v>1621489.2299999997</v>
      </c>
      <c r="R22" s="272">
        <v>1621489.2299999997</v>
      </c>
      <c r="S22" s="574">
        <f>P22/M22*100</f>
        <v>100</v>
      </c>
      <c r="T22" s="223">
        <f>P22/N22*100</f>
        <v>149.84872887499847</v>
      </c>
      <c r="U22" s="223">
        <f>Q22/M22*100</f>
        <v>66.733966147566377</v>
      </c>
      <c r="V22" s="223">
        <f>Q22/N22*100</f>
        <v>100</v>
      </c>
    </row>
    <row r="23" spans="1:22" s="230" customFormat="1" ht="30" customHeight="1">
      <c r="A23" s="223"/>
      <c r="B23" s="223"/>
      <c r="C23" s="223"/>
      <c r="D23" s="223"/>
      <c r="E23" s="223">
        <v>215</v>
      </c>
      <c r="F23" s="227" t="s">
        <v>446</v>
      </c>
      <c r="G23" s="369" t="s">
        <v>441</v>
      </c>
      <c r="H23" s="289">
        <v>203</v>
      </c>
      <c r="I23" s="289">
        <v>206</v>
      </c>
      <c r="J23" s="273">
        <v>215</v>
      </c>
      <c r="K23" s="574">
        <f>J23/H23*100</f>
        <v>105.91133004926108</v>
      </c>
      <c r="L23" s="574">
        <f>J23/I23*100</f>
        <v>104.36893203883496</v>
      </c>
      <c r="M23" s="272">
        <v>33533007</v>
      </c>
      <c r="N23" s="272">
        <v>33410842.689999998</v>
      </c>
      <c r="O23" s="272">
        <v>34579135.859999992</v>
      </c>
      <c r="P23" s="272">
        <v>33533007</v>
      </c>
      <c r="Q23" s="272">
        <v>33410842.689999998</v>
      </c>
      <c r="R23" s="272">
        <v>29473895.090000004</v>
      </c>
      <c r="S23" s="574">
        <f>P23/M23*100</f>
        <v>100</v>
      </c>
      <c r="T23" s="223">
        <f>P23/N23*100</f>
        <v>100.36564270806785</v>
      </c>
      <c r="U23" s="223">
        <f>Q23/M23*100</f>
        <v>99.635689367195724</v>
      </c>
      <c r="V23" s="223">
        <f>Q23/N23*100</f>
        <v>100</v>
      </c>
    </row>
    <row r="24" spans="1:22" s="226" customFormat="1" ht="20.100000000000001" customHeight="1">
      <c r="A24" s="223"/>
      <c r="B24" s="224"/>
      <c r="C24" s="224">
        <v>5</v>
      </c>
      <c r="D24" s="224"/>
      <c r="E24" s="224"/>
      <c r="F24" s="225" t="s">
        <v>172</v>
      </c>
      <c r="G24" s="370"/>
      <c r="H24" s="288"/>
      <c r="I24" s="279"/>
      <c r="J24" s="273"/>
      <c r="K24" s="271"/>
      <c r="L24" s="271"/>
      <c r="M24" s="281">
        <f t="shared" ref="M24:R24" si="8">M25</f>
        <v>103738854</v>
      </c>
      <c r="N24" s="281">
        <f t="shared" si="8"/>
        <v>99378428.090000004</v>
      </c>
      <c r="O24" s="281">
        <f t="shared" si="8"/>
        <v>95578983.569999993</v>
      </c>
      <c r="P24" s="281">
        <f t="shared" si="8"/>
        <v>103738854</v>
      </c>
      <c r="Q24" s="281">
        <f t="shared" si="8"/>
        <v>94555836.489999995</v>
      </c>
      <c r="R24" s="281">
        <f t="shared" si="8"/>
        <v>94555836.490000054</v>
      </c>
      <c r="S24" s="271"/>
      <c r="T24" s="271"/>
      <c r="U24" s="271"/>
      <c r="V24" s="271"/>
    </row>
    <row r="25" spans="1:22" s="226" customFormat="1" ht="20.100000000000001" customHeight="1">
      <c r="A25" s="223"/>
      <c r="B25" s="224"/>
      <c r="C25" s="224"/>
      <c r="D25" s="224">
        <v>1</v>
      </c>
      <c r="E25" s="224"/>
      <c r="F25" s="225" t="s">
        <v>447</v>
      </c>
      <c r="G25" s="370"/>
      <c r="H25" s="287"/>
      <c r="I25" s="279"/>
      <c r="J25" s="273"/>
      <c r="K25" s="271"/>
      <c r="L25" s="271"/>
      <c r="M25" s="281">
        <f>SUBTOTAL(9,M26,M27)</f>
        <v>103738854</v>
      </c>
      <c r="N25" s="281">
        <f t="shared" ref="N25:R25" si="9">SUBTOTAL(9,N26,N27)</f>
        <v>99378428.090000004</v>
      </c>
      <c r="O25" s="281">
        <f t="shared" si="9"/>
        <v>95578983.569999993</v>
      </c>
      <c r="P25" s="281">
        <f t="shared" si="9"/>
        <v>103738854</v>
      </c>
      <c r="Q25" s="281">
        <f t="shared" si="9"/>
        <v>94555836.489999995</v>
      </c>
      <c r="R25" s="281">
        <f t="shared" si="9"/>
        <v>94555836.490000054</v>
      </c>
      <c r="S25" s="271"/>
      <c r="T25" s="271"/>
      <c r="U25" s="271"/>
      <c r="V25" s="271"/>
    </row>
    <row r="26" spans="1:22" s="230" customFormat="1" ht="30" customHeight="1">
      <c r="A26" s="223"/>
      <c r="B26" s="223"/>
      <c r="C26" s="223"/>
      <c r="D26" s="223"/>
      <c r="E26" s="223">
        <v>216</v>
      </c>
      <c r="F26" s="227" t="s">
        <v>448</v>
      </c>
      <c r="G26" s="369" t="s">
        <v>436</v>
      </c>
      <c r="H26" s="287">
        <v>140000</v>
      </c>
      <c r="I26" s="287">
        <v>129500</v>
      </c>
      <c r="J26" s="287">
        <v>129500</v>
      </c>
      <c r="K26" s="574">
        <f>J26/H26*100</f>
        <v>92.5</v>
      </c>
      <c r="L26" s="574">
        <f>J26/I26*100</f>
        <v>100</v>
      </c>
      <c r="M26" s="272">
        <v>54100200</v>
      </c>
      <c r="N26" s="272">
        <v>48969991.369999997</v>
      </c>
      <c r="O26" s="272">
        <v>49752343.840000004</v>
      </c>
      <c r="P26" s="272">
        <v>54100200</v>
      </c>
      <c r="Q26" s="272">
        <v>48969991.369999997</v>
      </c>
      <c r="R26" s="272">
        <v>48969991.370000027</v>
      </c>
      <c r="S26" s="574">
        <f>P26/M26*100</f>
        <v>100</v>
      </c>
      <c r="T26" s="223">
        <f>P26/N26*100</f>
        <v>110.47622939370758</v>
      </c>
      <c r="U26" s="223">
        <f>Q26/M26*100</f>
        <v>90.517209492756038</v>
      </c>
      <c r="V26" s="223">
        <f>Q26/N26*100</f>
        <v>100</v>
      </c>
    </row>
    <row r="27" spans="1:22" s="230" customFormat="1" ht="39.950000000000003" customHeight="1">
      <c r="A27" s="223"/>
      <c r="B27" s="223"/>
      <c r="C27" s="223"/>
      <c r="D27" s="223"/>
      <c r="E27" s="223">
        <v>218</v>
      </c>
      <c r="F27" s="227" t="s">
        <v>450</v>
      </c>
      <c r="G27" s="369" t="s">
        <v>443</v>
      </c>
      <c r="H27" s="287">
        <v>65</v>
      </c>
      <c r="I27" s="287">
        <v>39</v>
      </c>
      <c r="J27" s="287">
        <v>39</v>
      </c>
      <c r="K27" s="574">
        <f>J27/H27*100</f>
        <v>60</v>
      </c>
      <c r="L27" s="574">
        <f>J27/I27*100</f>
        <v>100</v>
      </c>
      <c r="M27" s="272">
        <v>49638654</v>
      </c>
      <c r="N27" s="272">
        <v>50408436.719999999</v>
      </c>
      <c r="O27" s="272">
        <v>45826639.729999997</v>
      </c>
      <c r="P27" s="272">
        <v>49638654</v>
      </c>
      <c r="Q27" s="272">
        <v>45585845.119999997</v>
      </c>
      <c r="R27" s="272">
        <v>45585845.120000027</v>
      </c>
      <c r="S27" s="574">
        <f>P27/M27*100</f>
        <v>100</v>
      </c>
      <c r="T27" s="223">
        <f>P27/N27*100</f>
        <v>98.472908961101382</v>
      </c>
      <c r="U27" s="223">
        <f>Q27/M27*100</f>
        <v>91.835377163933572</v>
      </c>
      <c r="V27" s="223">
        <f>Q27/N27*100</f>
        <v>90.432967348724389</v>
      </c>
    </row>
    <row r="28" spans="1:22" s="226" customFormat="1" ht="30" customHeight="1">
      <c r="A28" s="223"/>
      <c r="B28" s="224"/>
      <c r="C28" s="224">
        <v>6</v>
      </c>
      <c r="D28" s="224"/>
      <c r="E28" s="224"/>
      <c r="F28" s="225" t="s">
        <v>173</v>
      </c>
      <c r="G28" s="370"/>
      <c r="H28" s="288"/>
      <c r="I28" s="279"/>
      <c r="J28" s="273"/>
      <c r="K28" s="271"/>
      <c r="L28" s="271"/>
      <c r="M28" s="281">
        <f t="shared" ref="M28:R28" si="10">M29+M34</f>
        <v>169742879</v>
      </c>
      <c r="N28" s="281">
        <f t="shared" si="10"/>
        <v>171917962.47</v>
      </c>
      <c r="O28" s="281">
        <f t="shared" si="10"/>
        <v>172920185.93000001</v>
      </c>
      <c r="P28" s="281">
        <f t="shared" si="10"/>
        <v>169742879</v>
      </c>
      <c r="Q28" s="281">
        <f t="shared" si="10"/>
        <v>172529894.89999998</v>
      </c>
      <c r="R28" s="281">
        <f t="shared" si="10"/>
        <v>171510871.92999998</v>
      </c>
      <c r="S28" s="271"/>
      <c r="T28" s="271"/>
      <c r="U28" s="271"/>
      <c r="V28" s="271"/>
    </row>
    <row r="29" spans="1:22" s="226" customFormat="1" ht="30" customHeight="1">
      <c r="A29" s="772"/>
      <c r="B29" s="776"/>
      <c r="C29" s="776"/>
      <c r="D29" s="776">
        <v>8</v>
      </c>
      <c r="E29" s="776"/>
      <c r="F29" s="777" t="s">
        <v>451</v>
      </c>
      <c r="G29" s="1117"/>
      <c r="H29" s="779"/>
      <c r="I29" s="780"/>
      <c r="J29" s="1118"/>
      <c r="K29" s="1119"/>
      <c r="L29" s="1119"/>
      <c r="M29" s="782">
        <f t="shared" ref="M29:R29" si="11">SUBTOTAL(9,M30,M31,M32,M33)</f>
        <v>7840000</v>
      </c>
      <c r="N29" s="782">
        <f t="shared" si="11"/>
        <v>4869583.33</v>
      </c>
      <c r="O29" s="782">
        <f t="shared" si="11"/>
        <v>4990000</v>
      </c>
      <c r="P29" s="782">
        <f t="shared" si="11"/>
        <v>7840000</v>
      </c>
      <c r="Q29" s="782">
        <f t="shared" si="11"/>
        <v>4869583.33</v>
      </c>
      <c r="R29" s="782">
        <f t="shared" si="11"/>
        <v>4869583.33</v>
      </c>
      <c r="S29" s="1119"/>
      <c r="T29" s="1119"/>
      <c r="U29" s="1119"/>
      <c r="V29" s="1119"/>
    </row>
    <row r="30" spans="1:22" s="230" customFormat="1" ht="39.950000000000003" customHeight="1">
      <c r="A30" s="574"/>
      <c r="B30" s="574"/>
      <c r="C30" s="574"/>
      <c r="D30" s="574"/>
      <c r="E30" s="574">
        <v>221</v>
      </c>
      <c r="F30" s="227" t="s">
        <v>452</v>
      </c>
      <c r="G30" s="369" t="s">
        <v>436</v>
      </c>
      <c r="H30" s="287">
        <v>3200</v>
      </c>
      <c r="I30" s="287">
        <v>3200</v>
      </c>
      <c r="J30" s="287">
        <v>3200</v>
      </c>
      <c r="K30" s="574">
        <f>J30/H30*100</f>
        <v>100</v>
      </c>
      <c r="L30" s="574">
        <f>J30/I30*100</f>
        <v>100</v>
      </c>
      <c r="M30" s="272">
        <v>5085000</v>
      </c>
      <c r="N30" s="272">
        <v>1974333.34</v>
      </c>
      <c r="O30" s="272">
        <v>2085000</v>
      </c>
      <c r="P30" s="272">
        <v>5085000</v>
      </c>
      <c r="Q30" s="272">
        <v>1974333.34</v>
      </c>
      <c r="R30" s="272">
        <v>1974333.3400000003</v>
      </c>
      <c r="S30" s="574">
        <f>P30/M30*100</f>
        <v>100</v>
      </c>
      <c r="T30" s="574">
        <f>P30/N30*100</f>
        <v>257.55529205620365</v>
      </c>
      <c r="U30" s="574">
        <f>Q30/M30*100</f>
        <v>38.82661435594887</v>
      </c>
      <c r="V30" s="574">
        <f>Q30/N30*100</f>
        <v>100</v>
      </c>
    </row>
    <row r="31" spans="1:22" s="230" customFormat="1" ht="39.950000000000003" customHeight="1">
      <c r="A31" s="223"/>
      <c r="B31" s="223"/>
      <c r="C31" s="223"/>
      <c r="D31" s="223"/>
      <c r="E31" s="223">
        <v>222</v>
      </c>
      <c r="F31" s="227" t="s">
        <v>453</v>
      </c>
      <c r="G31" s="369" t="s">
        <v>436</v>
      </c>
      <c r="H31" s="287">
        <v>3200</v>
      </c>
      <c r="I31" s="287">
        <v>3295</v>
      </c>
      <c r="J31" s="287">
        <v>3295</v>
      </c>
      <c r="K31" s="574">
        <f>J31/H31*100</f>
        <v>102.96875000000001</v>
      </c>
      <c r="L31" s="574">
        <f>J31/I31*100</f>
        <v>100</v>
      </c>
      <c r="M31" s="272">
        <v>1585000</v>
      </c>
      <c r="N31" s="272">
        <v>1725249.99</v>
      </c>
      <c r="O31" s="272">
        <v>1735000</v>
      </c>
      <c r="P31" s="272">
        <v>1585000</v>
      </c>
      <c r="Q31" s="272">
        <v>1725249.99</v>
      </c>
      <c r="R31" s="272">
        <v>1725249.99</v>
      </c>
      <c r="S31" s="574">
        <f>P31/M31*100</f>
        <v>100</v>
      </c>
      <c r="T31" s="223">
        <f>P31/N31*100</f>
        <v>91.87074390303286</v>
      </c>
      <c r="U31" s="223">
        <f>Q31/M31*100</f>
        <v>108.84857981072555</v>
      </c>
      <c r="V31" s="223">
        <f>Q31/N31*100</f>
        <v>100</v>
      </c>
    </row>
    <row r="32" spans="1:22" s="230" customFormat="1" ht="39.950000000000003" customHeight="1">
      <c r="A32" s="223"/>
      <c r="B32" s="223"/>
      <c r="C32" s="223"/>
      <c r="D32" s="223"/>
      <c r="E32" s="223">
        <v>224</v>
      </c>
      <c r="F32" s="227" t="s">
        <v>454</v>
      </c>
      <c r="G32" s="369" t="s">
        <v>436</v>
      </c>
      <c r="H32" s="287">
        <v>8500</v>
      </c>
      <c r="I32" s="287">
        <v>8500</v>
      </c>
      <c r="J32" s="287">
        <v>8500</v>
      </c>
      <c r="K32" s="574">
        <f>J32/H32*100</f>
        <v>100</v>
      </c>
      <c r="L32" s="574">
        <f>J32/I32*100</f>
        <v>100</v>
      </c>
      <c r="M32" s="272">
        <v>85000</v>
      </c>
      <c r="N32" s="272">
        <v>85000</v>
      </c>
      <c r="O32" s="272">
        <v>85000</v>
      </c>
      <c r="P32" s="272">
        <v>85000</v>
      </c>
      <c r="Q32" s="272">
        <v>85000</v>
      </c>
      <c r="R32" s="272">
        <v>85000</v>
      </c>
      <c r="S32" s="574">
        <f>P32/M32*100</f>
        <v>100</v>
      </c>
      <c r="T32" s="223">
        <f>P32/N32*100</f>
        <v>100</v>
      </c>
      <c r="U32" s="223">
        <f>Q32/M32*100</f>
        <v>100</v>
      </c>
      <c r="V32" s="223">
        <f>Q32/N32*100</f>
        <v>100</v>
      </c>
    </row>
    <row r="33" spans="1:22" s="230" customFormat="1" ht="39.950000000000003" customHeight="1">
      <c r="A33" s="223"/>
      <c r="B33" s="223"/>
      <c r="C33" s="223"/>
      <c r="D33" s="223"/>
      <c r="E33" s="223">
        <v>225</v>
      </c>
      <c r="F33" s="227" t="s">
        <v>455</v>
      </c>
      <c r="G33" s="369" t="s">
        <v>436</v>
      </c>
      <c r="H33" s="287">
        <v>8750</v>
      </c>
      <c r="I33" s="287">
        <v>8750</v>
      </c>
      <c r="J33" s="287">
        <v>8750</v>
      </c>
      <c r="K33" s="574">
        <f>J33/H33*100</f>
        <v>100</v>
      </c>
      <c r="L33" s="574">
        <f>J33/I33*100</f>
        <v>100</v>
      </c>
      <c r="M33" s="272">
        <v>1085000</v>
      </c>
      <c r="N33" s="272">
        <v>1085000</v>
      </c>
      <c r="O33" s="272">
        <v>1085000</v>
      </c>
      <c r="P33" s="272">
        <v>1085000</v>
      </c>
      <c r="Q33" s="272">
        <v>1085000</v>
      </c>
      <c r="R33" s="272">
        <v>1085000</v>
      </c>
      <c r="S33" s="574">
        <f>P33/M33*100</f>
        <v>100</v>
      </c>
      <c r="T33" s="223">
        <f>P33/N33*100</f>
        <v>100</v>
      </c>
      <c r="U33" s="223">
        <f>Q33/M33*100</f>
        <v>100</v>
      </c>
      <c r="V33" s="223">
        <f>Q33/N33*100</f>
        <v>100</v>
      </c>
    </row>
    <row r="34" spans="1:22" s="226" customFormat="1" ht="30" customHeight="1">
      <c r="A34" s="223"/>
      <c r="B34" s="224"/>
      <c r="C34" s="224"/>
      <c r="D34" s="224">
        <v>9</v>
      </c>
      <c r="E34" s="224"/>
      <c r="F34" s="225" t="s">
        <v>456</v>
      </c>
      <c r="G34" s="370"/>
      <c r="H34" s="288"/>
      <c r="I34" s="279"/>
      <c r="J34" s="273"/>
      <c r="K34" s="271"/>
      <c r="L34" s="271"/>
      <c r="M34" s="281">
        <f t="shared" ref="M34:R34" si="12">SUBTOTAL(9,M35,M36,M37,M38,M39)</f>
        <v>161902879</v>
      </c>
      <c r="N34" s="281">
        <f t="shared" si="12"/>
        <v>167048379.13999999</v>
      </c>
      <c r="O34" s="281">
        <f t="shared" si="12"/>
        <v>167930185.93000001</v>
      </c>
      <c r="P34" s="281">
        <f t="shared" si="12"/>
        <v>161902879</v>
      </c>
      <c r="Q34" s="281">
        <f t="shared" si="12"/>
        <v>167660311.56999996</v>
      </c>
      <c r="R34" s="281">
        <f t="shared" si="12"/>
        <v>166641288.59999996</v>
      </c>
      <c r="S34" s="271"/>
      <c r="T34" s="271"/>
      <c r="U34" s="271"/>
      <c r="V34" s="271"/>
    </row>
    <row r="35" spans="1:22" s="230" customFormat="1" ht="30" customHeight="1">
      <c r="A35" s="223"/>
      <c r="B35" s="223"/>
      <c r="C35" s="223"/>
      <c r="D35" s="223"/>
      <c r="E35" s="223">
        <v>226</v>
      </c>
      <c r="F35" s="227" t="s">
        <v>457</v>
      </c>
      <c r="G35" s="369" t="s">
        <v>436</v>
      </c>
      <c r="H35" s="287">
        <v>4050</v>
      </c>
      <c r="I35" s="287">
        <v>4050</v>
      </c>
      <c r="J35" s="287">
        <v>4050</v>
      </c>
      <c r="K35" s="574">
        <f>J35/H35*100</f>
        <v>100</v>
      </c>
      <c r="L35" s="574">
        <f>J35/I35*100</f>
        <v>100</v>
      </c>
      <c r="M35" s="272">
        <v>85000</v>
      </c>
      <c r="N35" s="272">
        <v>85000</v>
      </c>
      <c r="O35" s="272">
        <v>85000</v>
      </c>
      <c r="P35" s="272">
        <v>85000</v>
      </c>
      <c r="Q35" s="272">
        <v>85000</v>
      </c>
      <c r="R35" s="272">
        <v>85000</v>
      </c>
      <c r="S35" s="223">
        <f>P35/M35*100</f>
        <v>100</v>
      </c>
      <c r="T35" s="223">
        <f>P35/N35*100</f>
        <v>100</v>
      </c>
      <c r="U35" s="223">
        <f>Q35/M35*100</f>
        <v>100</v>
      </c>
      <c r="V35" s="223">
        <f>Q35/N35*100</f>
        <v>100</v>
      </c>
    </row>
    <row r="36" spans="1:22" s="230" customFormat="1" ht="45" customHeight="1">
      <c r="A36" s="223"/>
      <c r="B36" s="223"/>
      <c r="C36" s="223"/>
      <c r="D36" s="223"/>
      <c r="E36" s="223">
        <v>227</v>
      </c>
      <c r="F36" s="227" t="s">
        <v>458</v>
      </c>
      <c r="G36" s="369" t="s">
        <v>443</v>
      </c>
      <c r="H36" s="287">
        <v>1</v>
      </c>
      <c r="I36" s="287">
        <v>1</v>
      </c>
      <c r="J36" s="287">
        <v>1</v>
      </c>
      <c r="K36" s="574">
        <f>J36/H36*100</f>
        <v>100</v>
      </c>
      <c r="L36" s="574">
        <f>J36/I36*100</f>
        <v>100</v>
      </c>
      <c r="M36" s="272">
        <v>76971745</v>
      </c>
      <c r="N36" s="272">
        <v>74477969.989999995</v>
      </c>
      <c r="O36" s="272">
        <v>74409649.830000013</v>
      </c>
      <c r="P36" s="272">
        <v>76971745</v>
      </c>
      <c r="Q36" s="272">
        <v>74381103.879999995</v>
      </c>
      <c r="R36" s="272">
        <v>74381103.879999995</v>
      </c>
      <c r="S36" s="223">
        <f>P36/M36*100</f>
        <v>100</v>
      </c>
      <c r="T36" s="223">
        <f>P36/N36*100</f>
        <v>103.34833912677111</v>
      </c>
      <c r="U36" s="223">
        <f>Q36/M36*100</f>
        <v>96.634295974451405</v>
      </c>
      <c r="V36" s="223">
        <f>Q36/N36*100</f>
        <v>99.869939916443741</v>
      </c>
    </row>
    <row r="37" spans="1:22" s="230" customFormat="1" ht="45" customHeight="1">
      <c r="A37" s="223"/>
      <c r="B37" s="223"/>
      <c r="C37" s="223"/>
      <c r="D37" s="223"/>
      <c r="E37" s="223">
        <v>228</v>
      </c>
      <c r="F37" s="227" t="s">
        <v>459</v>
      </c>
      <c r="G37" s="369" t="s">
        <v>443</v>
      </c>
      <c r="H37" s="287">
        <v>10</v>
      </c>
      <c r="I37" s="287">
        <v>5</v>
      </c>
      <c r="J37" s="287">
        <v>5</v>
      </c>
      <c r="K37" s="574">
        <f>J37/H37*100</f>
        <v>50</v>
      </c>
      <c r="L37" s="574">
        <f>J37/I37*100</f>
        <v>100</v>
      </c>
      <c r="M37" s="272">
        <v>3273811</v>
      </c>
      <c r="N37" s="272">
        <v>3256532.17</v>
      </c>
      <c r="O37" s="272">
        <v>4036006.91</v>
      </c>
      <c r="P37" s="272">
        <v>3273811</v>
      </c>
      <c r="Q37" s="272">
        <v>3965330.71</v>
      </c>
      <c r="R37" s="272">
        <v>3965330.7100000009</v>
      </c>
      <c r="S37" s="223">
        <f>P37/M37*100</f>
        <v>100</v>
      </c>
      <c r="T37" s="223">
        <f>P37/N37*100</f>
        <v>100.53058987591699</v>
      </c>
      <c r="U37" s="223">
        <f>Q37/M37*100</f>
        <v>121.12277434463994</v>
      </c>
      <c r="V37" s="223">
        <f>Q37/N37*100</f>
        <v>121.76543952274237</v>
      </c>
    </row>
    <row r="38" spans="1:22" s="230" customFormat="1" ht="45" customHeight="1">
      <c r="A38" s="223"/>
      <c r="B38" s="223"/>
      <c r="C38" s="223"/>
      <c r="D38" s="223"/>
      <c r="E38" s="223">
        <v>229</v>
      </c>
      <c r="F38" s="227" t="s">
        <v>460</v>
      </c>
      <c r="G38" s="369" t="s">
        <v>436</v>
      </c>
      <c r="H38" s="287">
        <v>500</v>
      </c>
      <c r="I38" s="287">
        <v>458</v>
      </c>
      <c r="J38" s="287">
        <v>458</v>
      </c>
      <c r="K38" s="574">
        <f>J38/H38*100</f>
        <v>91.600000000000009</v>
      </c>
      <c r="L38" s="574">
        <f>J38/I38*100</f>
        <v>100</v>
      </c>
      <c r="M38" s="272">
        <v>5865000</v>
      </c>
      <c r="N38" s="272">
        <v>5608717.3399999999</v>
      </c>
      <c r="O38" s="272">
        <v>5609160.1699999999</v>
      </c>
      <c r="P38" s="272">
        <v>5865000</v>
      </c>
      <c r="Q38" s="272">
        <v>5608717.3399999999</v>
      </c>
      <c r="R38" s="272">
        <v>5349557.1700000009</v>
      </c>
      <c r="S38" s="223">
        <f>P38/M38*100</f>
        <v>100</v>
      </c>
      <c r="T38" s="223">
        <f>P38/N38*100</f>
        <v>104.56936309077756</v>
      </c>
      <c r="U38" s="223">
        <f>Q38/M38*100</f>
        <v>95.630304177323097</v>
      </c>
      <c r="V38" s="223">
        <f>Q38/N38*100</f>
        <v>100</v>
      </c>
    </row>
    <row r="39" spans="1:22" s="230" customFormat="1" ht="45" customHeight="1">
      <c r="A39" s="223"/>
      <c r="B39" s="223"/>
      <c r="C39" s="223"/>
      <c r="D39" s="223"/>
      <c r="E39" s="223">
        <v>230</v>
      </c>
      <c r="F39" s="227" t="s">
        <v>461</v>
      </c>
      <c r="G39" s="369" t="s">
        <v>436</v>
      </c>
      <c r="H39" s="287">
        <v>62000</v>
      </c>
      <c r="I39" s="287">
        <v>62150</v>
      </c>
      <c r="J39" s="287">
        <v>62150</v>
      </c>
      <c r="K39" s="574">
        <f>J39/H39*100</f>
        <v>100.24193548387098</v>
      </c>
      <c r="L39" s="574">
        <f>J39/I39*100</f>
        <v>100</v>
      </c>
      <c r="M39" s="272">
        <v>75707323</v>
      </c>
      <c r="N39" s="272">
        <v>83620159.639999971</v>
      </c>
      <c r="O39" s="272">
        <v>83790369.019999981</v>
      </c>
      <c r="P39" s="272">
        <v>75707323</v>
      </c>
      <c r="Q39" s="272">
        <v>83620159.639999971</v>
      </c>
      <c r="R39" s="272">
        <v>82860296.839999974</v>
      </c>
      <c r="S39" s="223">
        <f>P39/M39*100</f>
        <v>100</v>
      </c>
      <c r="T39" s="223">
        <f>P39/N39*100</f>
        <v>90.537166307662915</v>
      </c>
      <c r="U39" s="223">
        <f>Q39/M39*100</f>
        <v>110.45187747557786</v>
      </c>
      <c r="V39" s="223">
        <f>Q39/N39*100</f>
        <v>100</v>
      </c>
    </row>
    <row r="40" spans="1:22" s="226" customFormat="1" ht="30" customHeight="1">
      <c r="A40" s="223">
        <v>2</v>
      </c>
      <c r="B40" s="224"/>
      <c r="C40" s="224"/>
      <c r="D40" s="224"/>
      <c r="E40" s="224"/>
      <c r="F40" s="225" t="s">
        <v>462</v>
      </c>
      <c r="G40" s="370"/>
      <c r="H40" s="288"/>
      <c r="I40" s="279"/>
      <c r="J40" s="273"/>
      <c r="K40" s="271"/>
      <c r="L40" s="271"/>
      <c r="M40" s="272">
        <f t="shared" ref="M40:R41" si="13">M41</f>
        <v>52826931</v>
      </c>
      <c r="N40" s="272">
        <f t="shared" si="13"/>
        <v>64844230.739999995</v>
      </c>
      <c r="O40" s="272">
        <f t="shared" si="13"/>
        <v>68835787.519999996</v>
      </c>
      <c r="P40" s="272">
        <f t="shared" si="13"/>
        <v>52826931</v>
      </c>
      <c r="Q40" s="272">
        <f t="shared" si="13"/>
        <v>68189197.129999995</v>
      </c>
      <c r="R40" s="272">
        <f t="shared" si="13"/>
        <v>68189197.13000001</v>
      </c>
      <c r="S40" s="271"/>
      <c r="T40" s="271"/>
      <c r="U40" s="271"/>
      <c r="V40" s="271"/>
    </row>
    <row r="41" spans="1:22" s="226" customFormat="1" ht="20.100000000000001" customHeight="1">
      <c r="A41" s="223"/>
      <c r="B41" s="224">
        <v>1</v>
      </c>
      <c r="C41" s="224"/>
      <c r="D41" s="224"/>
      <c r="E41" s="224"/>
      <c r="F41" s="225" t="s">
        <v>165</v>
      </c>
      <c r="G41" s="370"/>
      <c r="H41" s="288"/>
      <c r="I41" s="279"/>
      <c r="J41" s="273"/>
      <c r="K41" s="271"/>
      <c r="L41" s="271"/>
      <c r="M41" s="281">
        <f t="shared" si="13"/>
        <v>52826931</v>
      </c>
      <c r="N41" s="281">
        <f t="shared" si="13"/>
        <v>64844230.739999995</v>
      </c>
      <c r="O41" s="281">
        <f t="shared" si="13"/>
        <v>68835787.519999996</v>
      </c>
      <c r="P41" s="281">
        <f t="shared" si="13"/>
        <v>52826931</v>
      </c>
      <c r="Q41" s="281">
        <f t="shared" si="13"/>
        <v>68189197.129999995</v>
      </c>
      <c r="R41" s="281">
        <f t="shared" si="13"/>
        <v>68189197.13000001</v>
      </c>
      <c r="S41" s="271"/>
      <c r="T41" s="271"/>
      <c r="U41" s="271"/>
      <c r="V41" s="271"/>
    </row>
    <row r="42" spans="1:22" s="226" customFormat="1" ht="30" customHeight="1">
      <c r="A42" s="223"/>
      <c r="B42" s="224"/>
      <c r="C42" s="224">
        <v>7</v>
      </c>
      <c r="D42" s="224"/>
      <c r="E42" s="224"/>
      <c r="F42" s="225" t="s">
        <v>261</v>
      </c>
      <c r="G42" s="370"/>
      <c r="H42" s="288"/>
      <c r="I42" s="279"/>
      <c r="J42" s="273"/>
      <c r="K42" s="271"/>
      <c r="L42" s="271"/>
      <c r="M42" s="281">
        <f t="shared" ref="M42:R42" si="14">M43+M46</f>
        <v>52826931</v>
      </c>
      <c r="N42" s="281">
        <f t="shared" si="14"/>
        <v>64844230.739999995</v>
      </c>
      <c r="O42" s="281">
        <f t="shared" si="14"/>
        <v>68835787.519999996</v>
      </c>
      <c r="P42" s="281">
        <f t="shared" si="14"/>
        <v>52826931</v>
      </c>
      <c r="Q42" s="281">
        <f t="shared" si="14"/>
        <v>68189197.129999995</v>
      </c>
      <c r="R42" s="281">
        <f t="shared" si="14"/>
        <v>68189197.13000001</v>
      </c>
      <c r="S42" s="271"/>
      <c r="T42" s="271"/>
      <c r="U42" s="271"/>
      <c r="V42" s="271"/>
    </row>
    <row r="43" spans="1:22" s="226" customFormat="1" ht="30" customHeight="1">
      <c r="A43" s="223"/>
      <c r="B43" s="224"/>
      <c r="C43" s="224"/>
      <c r="D43" s="224">
        <v>1</v>
      </c>
      <c r="E43" s="224"/>
      <c r="F43" s="225" t="s">
        <v>463</v>
      </c>
      <c r="G43" s="370"/>
      <c r="H43" s="288"/>
      <c r="I43" s="279"/>
      <c r="J43" s="273"/>
      <c r="K43" s="271"/>
      <c r="L43" s="271"/>
      <c r="M43" s="281">
        <f t="shared" ref="M43:R43" si="15">M44+M45</f>
        <v>49296931</v>
      </c>
      <c r="N43" s="281">
        <f t="shared" si="15"/>
        <v>59979668.439999998</v>
      </c>
      <c r="O43" s="281">
        <f t="shared" si="15"/>
        <v>63966576.75</v>
      </c>
      <c r="P43" s="281">
        <f t="shared" si="15"/>
        <v>49296931</v>
      </c>
      <c r="Q43" s="281">
        <f t="shared" si="15"/>
        <v>63324634.829999998</v>
      </c>
      <c r="R43" s="281">
        <f t="shared" si="15"/>
        <v>63324634.830000006</v>
      </c>
      <c r="S43" s="271"/>
      <c r="T43" s="271"/>
      <c r="U43" s="271"/>
      <c r="V43" s="271"/>
    </row>
    <row r="44" spans="1:22" s="230" customFormat="1" ht="30" customHeight="1">
      <c r="A44" s="223"/>
      <c r="B44" s="223"/>
      <c r="C44" s="223"/>
      <c r="D44" s="223"/>
      <c r="E44" s="223">
        <v>201</v>
      </c>
      <c r="F44" s="227" t="s">
        <v>464</v>
      </c>
      <c r="G44" s="369" t="s">
        <v>441</v>
      </c>
      <c r="H44" s="287">
        <v>3</v>
      </c>
      <c r="I44" s="287">
        <v>21</v>
      </c>
      <c r="J44" s="287">
        <v>3</v>
      </c>
      <c r="K44" s="574">
        <f>J44/H44*100</f>
        <v>100</v>
      </c>
      <c r="L44" s="574">
        <f>J44/I44*100</f>
        <v>14.285714285714285</v>
      </c>
      <c r="M44" s="272">
        <v>3500000</v>
      </c>
      <c r="N44" s="272">
        <v>10438185.629999999</v>
      </c>
      <c r="O44" s="272">
        <v>12523667.550000001</v>
      </c>
      <c r="P44" s="272">
        <v>3500000</v>
      </c>
      <c r="Q44" s="272">
        <v>11881725.629999999</v>
      </c>
      <c r="R44" s="272">
        <v>11881725.630000001</v>
      </c>
      <c r="S44" s="223">
        <f>P44/M44*100</f>
        <v>100</v>
      </c>
      <c r="T44" s="223">
        <f>P44/N44*100</f>
        <v>33.530731528099871</v>
      </c>
      <c r="U44" s="223">
        <f>Q44/M44*100</f>
        <v>339.4778751428571</v>
      </c>
      <c r="V44" s="223">
        <f>Q44/N44*100</f>
        <v>113.8294149114495</v>
      </c>
    </row>
    <row r="45" spans="1:22" s="230" customFormat="1" ht="30" customHeight="1">
      <c r="A45" s="223"/>
      <c r="B45" s="223"/>
      <c r="C45" s="223"/>
      <c r="D45" s="223"/>
      <c r="E45" s="223">
        <v>203</v>
      </c>
      <c r="F45" s="227" t="s">
        <v>465</v>
      </c>
      <c r="G45" s="369" t="s">
        <v>466</v>
      </c>
      <c r="H45" s="287">
        <v>400</v>
      </c>
      <c r="I45" s="287">
        <v>0</v>
      </c>
      <c r="J45" s="287">
        <v>0</v>
      </c>
      <c r="K45" s="574">
        <f>J45/H45*100</f>
        <v>0</v>
      </c>
      <c r="L45" s="574" t="e">
        <f>J45/I45*100</f>
        <v>#DIV/0!</v>
      </c>
      <c r="M45" s="272">
        <v>45796931</v>
      </c>
      <c r="N45" s="272">
        <v>49541482.810000002</v>
      </c>
      <c r="O45" s="272">
        <v>51442909.200000003</v>
      </c>
      <c r="P45" s="272">
        <v>45796931</v>
      </c>
      <c r="Q45" s="272">
        <v>51442909.200000003</v>
      </c>
      <c r="R45" s="272">
        <v>51442909.200000003</v>
      </c>
      <c r="S45" s="223">
        <f>P45/M45*100</f>
        <v>100</v>
      </c>
      <c r="T45" s="223">
        <f>P45/N45*100</f>
        <v>92.441583098428865</v>
      </c>
      <c r="U45" s="223">
        <f>Q45/M45*100</f>
        <v>112.32828942183922</v>
      </c>
      <c r="V45" s="223">
        <f>Q45/N45*100</f>
        <v>103.83804900893317</v>
      </c>
    </row>
    <row r="46" spans="1:22" s="226" customFormat="1" ht="30" customHeight="1">
      <c r="A46" s="223"/>
      <c r="B46" s="224"/>
      <c r="C46" s="224"/>
      <c r="D46" s="224">
        <v>2</v>
      </c>
      <c r="E46" s="224"/>
      <c r="F46" s="225" t="s">
        <v>467</v>
      </c>
      <c r="G46" s="370"/>
      <c r="H46" s="288"/>
      <c r="I46" s="279"/>
      <c r="J46" s="273"/>
      <c r="K46" s="271"/>
      <c r="L46" s="271"/>
      <c r="M46" s="281">
        <f t="shared" ref="M46:R46" si="16">M47</f>
        <v>3530000</v>
      </c>
      <c r="N46" s="281">
        <f t="shared" si="16"/>
        <v>4864562.3000000007</v>
      </c>
      <c r="O46" s="281">
        <f t="shared" si="16"/>
        <v>4869210.7700000005</v>
      </c>
      <c r="P46" s="281">
        <f t="shared" si="16"/>
        <v>3530000</v>
      </c>
      <c r="Q46" s="281">
        <f t="shared" si="16"/>
        <v>4864562.3000000007</v>
      </c>
      <c r="R46" s="281">
        <f t="shared" si="16"/>
        <v>4864562.3000000007</v>
      </c>
      <c r="S46" s="271"/>
      <c r="T46" s="271"/>
      <c r="U46" s="271"/>
      <c r="V46" s="271"/>
    </row>
    <row r="47" spans="1:22" s="230" customFormat="1" ht="30" customHeight="1">
      <c r="A47" s="223"/>
      <c r="B47" s="223"/>
      <c r="C47" s="223"/>
      <c r="D47" s="223"/>
      <c r="E47" s="223">
        <v>204</v>
      </c>
      <c r="F47" s="227" t="s">
        <v>468</v>
      </c>
      <c r="G47" s="369" t="s">
        <v>469</v>
      </c>
      <c r="H47" s="287">
        <v>4</v>
      </c>
      <c r="I47" s="287">
        <v>4</v>
      </c>
      <c r="J47" s="287">
        <v>4</v>
      </c>
      <c r="K47" s="574">
        <f>J47/H47*100</f>
        <v>100</v>
      </c>
      <c r="L47" s="574">
        <f>J47/I47*100</f>
        <v>100</v>
      </c>
      <c r="M47" s="272">
        <v>3530000</v>
      </c>
      <c r="N47" s="272">
        <v>4864562.3000000007</v>
      </c>
      <c r="O47" s="272">
        <v>4869210.7700000005</v>
      </c>
      <c r="P47" s="272">
        <v>3530000</v>
      </c>
      <c r="Q47" s="272">
        <v>4864562.3000000007</v>
      </c>
      <c r="R47" s="272">
        <v>4864562.3000000007</v>
      </c>
      <c r="S47" s="223">
        <f>P47/M47*100</f>
        <v>100</v>
      </c>
      <c r="T47" s="223">
        <f>P47/N47*100</f>
        <v>72.565624249482823</v>
      </c>
      <c r="U47" s="223">
        <f>Q47/M47*100</f>
        <v>137.80629745042495</v>
      </c>
      <c r="V47" s="223">
        <f>Q47/N47*100</f>
        <v>100</v>
      </c>
    </row>
    <row r="48" spans="1:22" s="226" customFormat="1" ht="20.100000000000001" customHeight="1">
      <c r="A48" s="772">
        <v>3</v>
      </c>
      <c r="B48" s="776"/>
      <c r="C48" s="776"/>
      <c r="D48" s="776"/>
      <c r="E48" s="776"/>
      <c r="F48" s="777" t="s">
        <v>470</v>
      </c>
      <c r="G48" s="1117"/>
      <c r="H48" s="779"/>
      <c r="I48" s="780"/>
      <c r="J48" s="1118"/>
      <c r="K48" s="1119"/>
      <c r="L48" s="1119"/>
      <c r="M48" s="775">
        <f t="shared" ref="M48:R48" si="17">M49+M58</f>
        <v>249903616</v>
      </c>
      <c r="N48" s="775">
        <f t="shared" si="17"/>
        <v>251884307.88</v>
      </c>
      <c r="O48" s="775">
        <f t="shared" si="17"/>
        <v>260821731.10000002</v>
      </c>
      <c r="P48" s="775">
        <f t="shared" si="17"/>
        <v>249903616</v>
      </c>
      <c r="Q48" s="775">
        <f t="shared" si="17"/>
        <v>253671621.38999999</v>
      </c>
      <c r="R48" s="775">
        <f t="shared" si="17"/>
        <v>231162689.98999995</v>
      </c>
      <c r="S48" s="1119"/>
      <c r="T48" s="1119"/>
      <c r="U48" s="1119"/>
      <c r="V48" s="1119"/>
    </row>
    <row r="49" spans="1:22" s="226" customFormat="1" ht="20.100000000000001" customHeight="1">
      <c r="A49" s="223"/>
      <c r="B49" s="224">
        <v>2</v>
      </c>
      <c r="C49" s="224"/>
      <c r="D49" s="224"/>
      <c r="E49" s="224"/>
      <c r="F49" s="225" t="s">
        <v>169</v>
      </c>
      <c r="G49" s="370"/>
      <c r="H49" s="288"/>
      <c r="I49" s="279"/>
      <c r="J49" s="273"/>
      <c r="K49" s="271"/>
      <c r="L49" s="271"/>
      <c r="M49" s="281">
        <f t="shared" ref="M49:R49" si="18">M50+M55</f>
        <v>136094993</v>
      </c>
      <c r="N49" s="281">
        <f t="shared" si="18"/>
        <v>147616771.12</v>
      </c>
      <c r="O49" s="281">
        <f t="shared" si="18"/>
        <v>156519144.57000002</v>
      </c>
      <c r="P49" s="281">
        <f t="shared" si="18"/>
        <v>136094993</v>
      </c>
      <c r="Q49" s="281">
        <f t="shared" si="18"/>
        <v>149404084.63</v>
      </c>
      <c r="R49" s="281">
        <f t="shared" si="18"/>
        <v>133524070.90999998</v>
      </c>
      <c r="S49" s="271"/>
      <c r="T49" s="271"/>
      <c r="U49" s="271"/>
      <c r="V49" s="271"/>
    </row>
    <row r="50" spans="1:22" s="226" customFormat="1" ht="20.100000000000001" customHeight="1">
      <c r="A50" s="223"/>
      <c r="B50" s="224"/>
      <c r="C50" s="224">
        <v>1</v>
      </c>
      <c r="D50" s="224"/>
      <c r="E50" s="224"/>
      <c r="F50" s="225" t="s">
        <v>170</v>
      </c>
      <c r="G50" s="370"/>
      <c r="H50" s="288"/>
      <c r="I50" s="279"/>
      <c r="J50" s="273"/>
      <c r="K50" s="271"/>
      <c r="L50" s="271"/>
      <c r="M50" s="281">
        <f t="shared" ref="M50:R50" si="19">M51</f>
        <v>4620378</v>
      </c>
      <c r="N50" s="281">
        <f t="shared" si="19"/>
        <v>4198794.78</v>
      </c>
      <c r="O50" s="281">
        <f t="shared" si="19"/>
        <v>4680869.5199999996</v>
      </c>
      <c r="P50" s="281">
        <f t="shared" si="19"/>
        <v>4620378</v>
      </c>
      <c r="Q50" s="281">
        <f t="shared" si="19"/>
        <v>4674228.78</v>
      </c>
      <c r="R50" s="281">
        <f t="shared" si="19"/>
        <v>4644528.78</v>
      </c>
      <c r="S50" s="271"/>
      <c r="T50" s="271"/>
      <c r="U50" s="271"/>
      <c r="V50" s="271"/>
    </row>
    <row r="51" spans="1:22" s="226" customFormat="1" ht="30" customHeight="1">
      <c r="A51" s="574"/>
      <c r="B51" s="224"/>
      <c r="C51" s="224"/>
      <c r="D51" s="224">
        <v>5</v>
      </c>
      <c r="E51" s="224"/>
      <c r="F51" s="225" t="s">
        <v>471</v>
      </c>
      <c r="G51" s="370"/>
      <c r="H51" s="288"/>
      <c r="I51" s="279"/>
      <c r="J51" s="273"/>
      <c r="K51" s="271"/>
      <c r="L51" s="271"/>
      <c r="M51" s="281">
        <f t="shared" ref="M51:R51" si="20">SUBTOTAL(9,M52,M53,M54)</f>
        <v>4620378</v>
      </c>
      <c r="N51" s="281">
        <f t="shared" si="20"/>
        <v>4198794.78</v>
      </c>
      <c r="O51" s="281">
        <f t="shared" si="20"/>
        <v>4680869.5199999996</v>
      </c>
      <c r="P51" s="281">
        <f t="shared" si="20"/>
        <v>4620378</v>
      </c>
      <c r="Q51" s="281">
        <f t="shared" si="20"/>
        <v>4674228.78</v>
      </c>
      <c r="R51" s="281">
        <f t="shared" si="20"/>
        <v>4644528.78</v>
      </c>
      <c r="S51" s="271"/>
      <c r="T51" s="271"/>
      <c r="U51" s="271"/>
      <c r="V51" s="271"/>
    </row>
    <row r="52" spans="1:22" s="230" customFormat="1" ht="30" customHeight="1">
      <c r="A52" s="223"/>
      <c r="B52" s="223"/>
      <c r="C52" s="223"/>
      <c r="D52" s="223"/>
      <c r="E52" s="223">
        <v>202</v>
      </c>
      <c r="F52" s="227" t="s">
        <v>472</v>
      </c>
      <c r="G52" s="369" t="s">
        <v>473</v>
      </c>
      <c r="H52" s="287">
        <v>7286000</v>
      </c>
      <c r="I52" s="287">
        <v>7286000</v>
      </c>
      <c r="J52" s="287">
        <v>7286000</v>
      </c>
      <c r="K52" s="574">
        <f>J52/H52*100</f>
        <v>100</v>
      </c>
      <c r="L52" s="574">
        <f>J52/I52*100</f>
        <v>100</v>
      </c>
      <c r="M52" s="272">
        <v>4325978</v>
      </c>
      <c r="N52" s="272">
        <v>3904394.7800000003</v>
      </c>
      <c r="O52" s="272">
        <v>3911035.52</v>
      </c>
      <c r="P52" s="272">
        <v>4325978</v>
      </c>
      <c r="Q52" s="272">
        <v>3904394.7800000003</v>
      </c>
      <c r="R52" s="272">
        <v>3874694.7800000003</v>
      </c>
      <c r="S52" s="223">
        <f>P52/M52*100</f>
        <v>100</v>
      </c>
      <c r="T52" s="223">
        <f>P52/N52*100</f>
        <v>110.79765863225542</v>
      </c>
      <c r="U52" s="223">
        <f>Q52/M52*100</f>
        <v>90.254614794619854</v>
      </c>
      <c r="V52" s="223">
        <f>Q52/N52*100</f>
        <v>100</v>
      </c>
    </row>
    <row r="53" spans="1:22" s="230" customFormat="1" ht="30" customHeight="1">
      <c r="A53" s="223"/>
      <c r="B53" s="223"/>
      <c r="C53" s="223"/>
      <c r="D53" s="223"/>
      <c r="E53" s="223">
        <v>210</v>
      </c>
      <c r="F53" s="227" t="s">
        <v>474</v>
      </c>
      <c r="G53" s="369" t="s">
        <v>433</v>
      </c>
      <c r="H53" s="287">
        <v>243</v>
      </c>
      <c r="I53" s="287">
        <v>243</v>
      </c>
      <c r="J53" s="287">
        <v>243</v>
      </c>
      <c r="K53" s="574">
        <f>J53/H53*100</f>
        <v>100</v>
      </c>
      <c r="L53" s="574">
        <f>J53/I53*100</f>
        <v>100</v>
      </c>
      <c r="M53" s="272">
        <v>147200</v>
      </c>
      <c r="N53" s="272">
        <v>147200</v>
      </c>
      <c r="O53" s="272">
        <v>622634</v>
      </c>
      <c r="P53" s="272">
        <v>147200</v>
      </c>
      <c r="Q53" s="272">
        <v>622634</v>
      </c>
      <c r="R53" s="272">
        <v>622634.00000000023</v>
      </c>
      <c r="S53" s="223">
        <f>P53/M53*100</f>
        <v>100</v>
      </c>
      <c r="T53" s="223">
        <f>P53/N53*100</f>
        <v>100</v>
      </c>
      <c r="U53" s="223">
        <f>Q53/M53*100</f>
        <v>422.98505434782606</v>
      </c>
      <c r="V53" s="223">
        <f>Q53/N53*100</f>
        <v>422.98505434782606</v>
      </c>
    </row>
    <row r="54" spans="1:22" s="230" customFormat="1" ht="30" customHeight="1">
      <c r="A54" s="223"/>
      <c r="B54" s="223"/>
      <c r="C54" s="223"/>
      <c r="D54" s="223"/>
      <c r="E54" s="223">
        <v>216</v>
      </c>
      <c r="F54" s="227" t="s">
        <v>475</v>
      </c>
      <c r="G54" s="369" t="s">
        <v>473</v>
      </c>
      <c r="H54" s="287">
        <v>7727272</v>
      </c>
      <c r="I54" s="287">
        <v>7727272</v>
      </c>
      <c r="J54" s="287">
        <v>7727272</v>
      </c>
      <c r="K54" s="574">
        <f>J54/H54*100</f>
        <v>100</v>
      </c>
      <c r="L54" s="574">
        <f>J54/I54*100</f>
        <v>100</v>
      </c>
      <c r="M54" s="272">
        <v>147200</v>
      </c>
      <c r="N54" s="272">
        <v>147200</v>
      </c>
      <c r="O54" s="272">
        <v>147200</v>
      </c>
      <c r="P54" s="272">
        <v>147200</v>
      </c>
      <c r="Q54" s="272">
        <v>147200</v>
      </c>
      <c r="R54" s="272">
        <v>147200</v>
      </c>
      <c r="S54" s="223">
        <f>P54/M54*100</f>
        <v>100</v>
      </c>
      <c r="T54" s="223">
        <f>P54/N54*100</f>
        <v>100</v>
      </c>
      <c r="U54" s="223">
        <f>Q54/M54*100</f>
        <v>100</v>
      </c>
      <c r="V54" s="223">
        <f>Q54/N54*100</f>
        <v>100</v>
      </c>
    </row>
    <row r="55" spans="1:22" s="226" customFormat="1" ht="30" customHeight="1">
      <c r="A55" s="223"/>
      <c r="B55" s="224"/>
      <c r="C55" s="224">
        <v>2</v>
      </c>
      <c r="D55" s="224"/>
      <c r="E55" s="224"/>
      <c r="F55" s="225" t="s">
        <v>262</v>
      </c>
      <c r="G55" s="370"/>
      <c r="H55" s="288"/>
      <c r="I55" s="279"/>
      <c r="J55" s="273"/>
      <c r="K55" s="271"/>
      <c r="L55" s="271"/>
      <c r="M55" s="281">
        <f t="shared" ref="M55:R56" si="21">M56</f>
        <v>131474615</v>
      </c>
      <c r="N55" s="281">
        <f t="shared" si="21"/>
        <v>143417976.34</v>
      </c>
      <c r="O55" s="281">
        <f t="shared" si="21"/>
        <v>151838275.05000001</v>
      </c>
      <c r="P55" s="281">
        <f t="shared" si="21"/>
        <v>131474615</v>
      </c>
      <c r="Q55" s="281">
        <f t="shared" si="21"/>
        <v>144729855.84999999</v>
      </c>
      <c r="R55" s="281">
        <f t="shared" si="21"/>
        <v>128879542.12999998</v>
      </c>
      <c r="S55" s="271"/>
      <c r="T55" s="271"/>
      <c r="U55" s="271"/>
      <c r="V55" s="271"/>
    </row>
    <row r="56" spans="1:22" s="226" customFormat="1" ht="30" customHeight="1">
      <c r="A56" s="223"/>
      <c r="B56" s="224"/>
      <c r="C56" s="224"/>
      <c r="D56" s="224">
        <v>3</v>
      </c>
      <c r="E56" s="224"/>
      <c r="F56" s="225" t="s">
        <v>476</v>
      </c>
      <c r="G56" s="370"/>
      <c r="H56" s="288"/>
      <c r="I56" s="279"/>
      <c r="J56" s="273"/>
      <c r="K56" s="271"/>
      <c r="L56" s="271"/>
      <c r="M56" s="281">
        <f t="shared" si="21"/>
        <v>131474615</v>
      </c>
      <c r="N56" s="281">
        <f t="shared" si="21"/>
        <v>143417976.34</v>
      </c>
      <c r="O56" s="281">
        <f t="shared" si="21"/>
        <v>151838275.05000001</v>
      </c>
      <c r="P56" s="281">
        <f t="shared" si="21"/>
        <v>131474615</v>
      </c>
      <c r="Q56" s="281">
        <f t="shared" si="21"/>
        <v>144729855.84999999</v>
      </c>
      <c r="R56" s="281">
        <f t="shared" si="21"/>
        <v>128879542.12999998</v>
      </c>
      <c r="S56" s="271"/>
      <c r="T56" s="271"/>
      <c r="U56" s="271"/>
      <c r="V56" s="271"/>
    </row>
    <row r="57" spans="1:22" s="230" customFormat="1" ht="30" customHeight="1">
      <c r="A57" s="223"/>
      <c r="B57" s="223"/>
      <c r="C57" s="223"/>
      <c r="D57" s="223"/>
      <c r="E57" s="223">
        <v>212</v>
      </c>
      <c r="F57" s="227" t="s">
        <v>477</v>
      </c>
      <c r="G57" s="369" t="s">
        <v>478</v>
      </c>
      <c r="H57" s="287">
        <v>1400000</v>
      </c>
      <c r="I57" s="287">
        <v>107029.37</v>
      </c>
      <c r="J57" s="287">
        <v>107029.37</v>
      </c>
      <c r="K57" s="574">
        <f>J57/H57*100</f>
        <v>7.6449549999999995</v>
      </c>
      <c r="L57" s="574">
        <f>J57/I57*100</f>
        <v>100</v>
      </c>
      <c r="M57" s="272">
        <v>131474615</v>
      </c>
      <c r="N57" s="272">
        <v>143417976.34</v>
      </c>
      <c r="O57" s="272">
        <v>151838275.05000001</v>
      </c>
      <c r="P57" s="272">
        <v>131474615</v>
      </c>
      <c r="Q57" s="272">
        <v>144729855.84999999</v>
      </c>
      <c r="R57" s="272">
        <v>128879542.12999998</v>
      </c>
      <c r="S57" s="223">
        <f>P57/M57*100</f>
        <v>100</v>
      </c>
      <c r="T57" s="223">
        <f>P57/N57*100</f>
        <v>91.672340075636015</v>
      </c>
      <c r="U57" s="223">
        <f>Q57/M57*100</f>
        <v>110.08197730793887</v>
      </c>
      <c r="V57" s="223">
        <f>Q57/N57*100</f>
        <v>100.9147245997182</v>
      </c>
    </row>
    <row r="58" spans="1:22" s="226" customFormat="1" ht="30" customHeight="1">
      <c r="A58" s="223"/>
      <c r="B58" s="224">
        <v>3</v>
      </c>
      <c r="C58" s="224"/>
      <c r="D58" s="224"/>
      <c r="E58" s="224"/>
      <c r="F58" s="225" t="s">
        <v>479</v>
      </c>
      <c r="G58" s="370"/>
      <c r="H58" s="288"/>
      <c r="I58" s="279"/>
      <c r="J58" s="273"/>
      <c r="K58" s="271"/>
      <c r="L58" s="271"/>
      <c r="M58" s="281">
        <f t="shared" ref="M58:R58" si="22">SUBTOTAL(9,M60,M62,M65)</f>
        <v>113808623</v>
      </c>
      <c r="N58" s="281">
        <f t="shared" si="22"/>
        <v>104267536.75999999</v>
      </c>
      <c r="O58" s="281">
        <f t="shared" si="22"/>
        <v>104302586.52999999</v>
      </c>
      <c r="P58" s="281">
        <f t="shared" si="22"/>
        <v>113808623</v>
      </c>
      <c r="Q58" s="281">
        <f t="shared" si="22"/>
        <v>104267536.75999999</v>
      </c>
      <c r="R58" s="281">
        <f t="shared" si="22"/>
        <v>97638619.079999983</v>
      </c>
      <c r="S58" s="271"/>
      <c r="T58" s="271"/>
      <c r="U58" s="271"/>
      <c r="V58" s="271"/>
    </row>
    <row r="59" spans="1:22" s="226" customFormat="1" ht="30" customHeight="1">
      <c r="A59" s="223"/>
      <c r="B59" s="224"/>
      <c r="C59" s="224">
        <v>1</v>
      </c>
      <c r="D59" s="224"/>
      <c r="E59" s="224"/>
      <c r="F59" s="225" t="s">
        <v>480</v>
      </c>
      <c r="G59" s="370"/>
      <c r="H59" s="288"/>
      <c r="I59" s="279"/>
      <c r="J59" s="273"/>
      <c r="K59" s="271"/>
      <c r="L59" s="271"/>
      <c r="M59" s="281">
        <f t="shared" ref="M59:R60" si="23">M60</f>
        <v>83991520</v>
      </c>
      <c r="N59" s="281">
        <f t="shared" si="23"/>
        <v>74947595.469999984</v>
      </c>
      <c r="O59" s="281">
        <f t="shared" si="23"/>
        <v>74982635.839999989</v>
      </c>
      <c r="P59" s="281">
        <f t="shared" si="23"/>
        <v>83991520</v>
      </c>
      <c r="Q59" s="281">
        <f t="shared" si="23"/>
        <v>74947595.469999984</v>
      </c>
      <c r="R59" s="281">
        <f t="shared" si="23"/>
        <v>68318677.789999992</v>
      </c>
      <c r="S59" s="271"/>
      <c r="T59" s="271"/>
      <c r="U59" s="271"/>
      <c r="V59" s="271"/>
    </row>
    <row r="60" spans="1:22" s="226" customFormat="1" ht="30" customHeight="1">
      <c r="A60" s="223"/>
      <c r="B60" s="224"/>
      <c r="C60" s="224"/>
      <c r="D60" s="224">
        <v>1</v>
      </c>
      <c r="E60" s="224"/>
      <c r="F60" s="225" t="s">
        <v>481</v>
      </c>
      <c r="G60" s="370"/>
      <c r="H60" s="288"/>
      <c r="I60" s="279"/>
      <c r="J60" s="273"/>
      <c r="K60" s="271"/>
      <c r="L60" s="271"/>
      <c r="M60" s="281">
        <f t="shared" si="23"/>
        <v>83991520</v>
      </c>
      <c r="N60" s="281">
        <f t="shared" si="23"/>
        <v>74947595.469999984</v>
      </c>
      <c r="O60" s="281">
        <f t="shared" si="23"/>
        <v>74982635.839999989</v>
      </c>
      <c r="P60" s="281">
        <f t="shared" si="23"/>
        <v>83991520</v>
      </c>
      <c r="Q60" s="281">
        <f t="shared" si="23"/>
        <v>74947595.469999984</v>
      </c>
      <c r="R60" s="281">
        <f t="shared" si="23"/>
        <v>68318677.789999992</v>
      </c>
      <c r="S60" s="271"/>
      <c r="T60" s="271"/>
      <c r="U60" s="271"/>
      <c r="V60" s="271"/>
    </row>
    <row r="61" spans="1:22" s="230" customFormat="1" ht="35.1" customHeight="1">
      <c r="A61" s="223"/>
      <c r="B61" s="223"/>
      <c r="C61" s="223"/>
      <c r="D61" s="223"/>
      <c r="E61" s="223">
        <v>215</v>
      </c>
      <c r="F61" s="227" t="s">
        <v>482</v>
      </c>
      <c r="G61" s="369" t="s">
        <v>483</v>
      </c>
      <c r="H61" s="287">
        <v>3029</v>
      </c>
      <c r="I61" s="287">
        <v>3029</v>
      </c>
      <c r="J61" s="287">
        <v>3978</v>
      </c>
      <c r="K61" s="574">
        <f>J61/H61*100</f>
        <v>131.33047210300427</v>
      </c>
      <c r="L61" s="574">
        <f>J61/I61*100</f>
        <v>131.33047210300427</v>
      </c>
      <c r="M61" s="272">
        <v>83991520</v>
      </c>
      <c r="N61" s="272">
        <v>74947595.469999984</v>
      </c>
      <c r="O61" s="272">
        <v>74982635.839999989</v>
      </c>
      <c r="P61" s="272">
        <v>83991520</v>
      </c>
      <c r="Q61" s="272">
        <v>74947595.469999984</v>
      </c>
      <c r="R61" s="272">
        <v>68318677.789999992</v>
      </c>
      <c r="S61" s="223">
        <f>P61/M61*100</f>
        <v>100</v>
      </c>
      <c r="T61" s="223">
        <f>P61/N61*100</f>
        <v>112.06699757782106</v>
      </c>
      <c r="U61" s="223">
        <f>Q61/M61*100</f>
        <v>89.232336157269188</v>
      </c>
      <c r="V61" s="223">
        <f>Q61/N61*100</f>
        <v>100</v>
      </c>
    </row>
    <row r="62" spans="1:22" s="226" customFormat="1" ht="30" customHeight="1">
      <c r="A62" s="223"/>
      <c r="B62" s="224"/>
      <c r="C62" s="224">
        <v>2</v>
      </c>
      <c r="D62" s="224"/>
      <c r="E62" s="224"/>
      <c r="F62" s="225" t="s">
        <v>182</v>
      </c>
      <c r="G62" s="370"/>
      <c r="H62" s="288"/>
      <c r="I62" s="279"/>
      <c r="J62" s="273"/>
      <c r="K62" s="271"/>
      <c r="L62" s="271"/>
      <c r="M62" s="281">
        <f t="shared" ref="M62:R63" si="24">M63</f>
        <v>18817103</v>
      </c>
      <c r="N62" s="281">
        <f t="shared" si="24"/>
        <v>18319941.289999999</v>
      </c>
      <c r="O62" s="281">
        <f t="shared" si="24"/>
        <v>18319950.689999998</v>
      </c>
      <c r="P62" s="281">
        <f t="shared" si="24"/>
        <v>18817103</v>
      </c>
      <c r="Q62" s="281">
        <f t="shared" si="24"/>
        <v>18319941.289999999</v>
      </c>
      <c r="R62" s="281">
        <f t="shared" si="24"/>
        <v>18319941.289999995</v>
      </c>
      <c r="S62" s="271"/>
      <c r="T62" s="271"/>
      <c r="U62" s="271"/>
      <c r="V62" s="271"/>
    </row>
    <row r="63" spans="1:22" s="226" customFormat="1" ht="20.100000000000001" customHeight="1">
      <c r="A63" s="223"/>
      <c r="B63" s="224"/>
      <c r="C63" s="224"/>
      <c r="D63" s="224">
        <v>1</v>
      </c>
      <c r="E63" s="224"/>
      <c r="F63" s="225" t="s">
        <v>484</v>
      </c>
      <c r="G63" s="370"/>
      <c r="H63" s="288"/>
      <c r="I63" s="279"/>
      <c r="J63" s="273"/>
      <c r="K63" s="271"/>
      <c r="L63" s="271"/>
      <c r="M63" s="281">
        <f t="shared" si="24"/>
        <v>18817103</v>
      </c>
      <c r="N63" s="281">
        <f t="shared" si="24"/>
        <v>18319941.289999999</v>
      </c>
      <c r="O63" s="281">
        <f t="shared" si="24"/>
        <v>18319950.689999998</v>
      </c>
      <c r="P63" s="281">
        <f t="shared" si="24"/>
        <v>18817103</v>
      </c>
      <c r="Q63" s="281">
        <f t="shared" si="24"/>
        <v>18319941.289999999</v>
      </c>
      <c r="R63" s="281">
        <f t="shared" si="24"/>
        <v>18319941.289999995</v>
      </c>
      <c r="S63" s="271"/>
      <c r="T63" s="271"/>
      <c r="U63" s="271"/>
      <c r="V63" s="271"/>
    </row>
    <row r="64" spans="1:22" s="230" customFormat="1" ht="20.100000000000001" customHeight="1">
      <c r="A64" s="223"/>
      <c r="B64" s="223"/>
      <c r="C64" s="223"/>
      <c r="D64" s="223"/>
      <c r="E64" s="223">
        <v>206</v>
      </c>
      <c r="F64" s="227" t="s">
        <v>485</v>
      </c>
      <c r="G64" s="369" t="s">
        <v>486</v>
      </c>
      <c r="H64" s="287">
        <v>560</v>
      </c>
      <c r="I64" s="287">
        <v>560</v>
      </c>
      <c r="J64" s="287">
        <v>624</v>
      </c>
      <c r="K64" s="574">
        <f>J64/H64*100</f>
        <v>111.42857142857143</v>
      </c>
      <c r="L64" s="574">
        <f>J64/I64*100</f>
        <v>111.42857142857143</v>
      </c>
      <c r="M64" s="272">
        <v>18817103</v>
      </c>
      <c r="N64" s="272">
        <v>18319941.289999999</v>
      </c>
      <c r="O64" s="272">
        <v>18319950.689999998</v>
      </c>
      <c r="P64" s="272">
        <v>18817103</v>
      </c>
      <c r="Q64" s="272">
        <v>18319941.289999999</v>
      </c>
      <c r="R64" s="272">
        <v>18319941.289999995</v>
      </c>
      <c r="S64" s="223">
        <f>P64/M64*100</f>
        <v>100</v>
      </c>
      <c r="T64" s="223">
        <f>P64/N64*100</f>
        <v>102.71377348939093</v>
      </c>
      <c r="U64" s="223">
        <f>Q64/M64*100</f>
        <v>97.357926403442647</v>
      </c>
      <c r="V64" s="223">
        <f>Q64/N64*100</f>
        <v>100</v>
      </c>
    </row>
    <row r="65" spans="1:22" s="226" customFormat="1" ht="20.100000000000001" customHeight="1">
      <c r="A65" s="223"/>
      <c r="B65" s="224"/>
      <c r="C65" s="224">
        <v>9</v>
      </c>
      <c r="D65" s="224"/>
      <c r="E65" s="224"/>
      <c r="F65" s="225" t="s">
        <v>184</v>
      </c>
      <c r="G65" s="370"/>
      <c r="H65" s="288"/>
      <c r="I65" s="279"/>
      <c r="J65" s="277"/>
      <c r="K65" s="271"/>
      <c r="L65" s="271"/>
      <c r="M65" s="281">
        <f t="shared" ref="M65:R66" si="25">M66</f>
        <v>11000000</v>
      </c>
      <c r="N65" s="281">
        <f t="shared" si="25"/>
        <v>11000000</v>
      </c>
      <c r="O65" s="281">
        <f t="shared" si="25"/>
        <v>11000000</v>
      </c>
      <c r="P65" s="281">
        <f t="shared" si="25"/>
        <v>11000000</v>
      </c>
      <c r="Q65" s="281">
        <f t="shared" si="25"/>
        <v>11000000</v>
      </c>
      <c r="R65" s="281">
        <f t="shared" si="25"/>
        <v>11000000</v>
      </c>
      <c r="S65" s="271"/>
      <c r="T65" s="271"/>
      <c r="U65" s="271"/>
      <c r="V65" s="271"/>
    </row>
    <row r="66" spans="1:22" s="226" customFormat="1" ht="20.100000000000001" customHeight="1">
      <c r="A66" s="223"/>
      <c r="B66" s="224"/>
      <c r="C66" s="224"/>
      <c r="D66" s="224">
        <v>3</v>
      </c>
      <c r="E66" s="224"/>
      <c r="F66" s="225" t="s">
        <v>487</v>
      </c>
      <c r="G66" s="370"/>
      <c r="H66" s="288"/>
      <c r="I66" s="279"/>
      <c r="J66" s="221"/>
      <c r="K66" s="271"/>
      <c r="L66" s="271"/>
      <c r="M66" s="281">
        <f t="shared" si="25"/>
        <v>11000000</v>
      </c>
      <c r="N66" s="281">
        <f t="shared" si="25"/>
        <v>11000000</v>
      </c>
      <c r="O66" s="281">
        <f t="shared" si="25"/>
        <v>11000000</v>
      </c>
      <c r="P66" s="281">
        <f t="shared" si="25"/>
        <v>11000000</v>
      </c>
      <c r="Q66" s="281">
        <f t="shared" si="25"/>
        <v>11000000</v>
      </c>
      <c r="R66" s="281">
        <f t="shared" si="25"/>
        <v>11000000</v>
      </c>
      <c r="S66" s="271"/>
      <c r="T66" s="271"/>
      <c r="U66" s="271"/>
      <c r="V66" s="271"/>
    </row>
    <row r="67" spans="1:22" s="230" customFormat="1" ht="20.100000000000001" customHeight="1">
      <c r="A67" s="223"/>
      <c r="B67" s="223"/>
      <c r="C67" s="223"/>
      <c r="D67" s="223"/>
      <c r="E67" s="223">
        <v>201</v>
      </c>
      <c r="F67" s="227" t="s">
        <v>488</v>
      </c>
      <c r="G67" s="369" t="s">
        <v>489</v>
      </c>
      <c r="H67" s="287">
        <v>350</v>
      </c>
      <c r="I67" s="287">
        <v>350</v>
      </c>
      <c r="J67" s="287">
        <v>424</v>
      </c>
      <c r="K67" s="574">
        <f>J67/H67*100</f>
        <v>121.14285714285715</v>
      </c>
      <c r="L67" s="574">
        <f>J67/I67*100</f>
        <v>121.14285714285715</v>
      </c>
      <c r="M67" s="272">
        <v>11000000</v>
      </c>
      <c r="N67" s="272">
        <v>11000000</v>
      </c>
      <c r="O67" s="272">
        <v>11000000</v>
      </c>
      <c r="P67" s="272">
        <v>11000000</v>
      </c>
      <c r="Q67" s="272">
        <v>11000000</v>
      </c>
      <c r="R67" s="272">
        <v>11000000</v>
      </c>
      <c r="S67" s="223">
        <f>P67/M67*100</f>
        <v>100</v>
      </c>
      <c r="T67" s="223">
        <f>P67/N67*100</f>
        <v>100</v>
      </c>
      <c r="U67" s="223">
        <f>Q67/M67*100</f>
        <v>100</v>
      </c>
      <c r="V67" s="223">
        <f>Q67/N67*100</f>
        <v>100</v>
      </c>
    </row>
    <row r="68" spans="1:22" s="226" customFormat="1" ht="30" customHeight="1">
      <c r="A68" s="223">
        <v>4</v>
      </c>
      <c r="B68" s="224"/>
      <c r="C68" s="224"/>
      <c r="D68" s="224"/>
      <c r="E68" s="224"/>
      <c r="F68" s="225" t="s">
        <v>490</v>
      </c>
      <c r="G68" s="370"/>
      <c r="H68" s="288"/>
      <c r="I68" s="279"/>
      <c r="J68" s="221"/>
      <c r="K68" s="271"/>
      <c r="L68" s="271"/>
      <c r="M68" s="272">
        <f t="shared" ref="M68:R68" si="26">M69+M73</f>
        <v>838519528</v>
      </c>
      <c r="N68" s="272">
        <f t="shared" si="26"/>
        <v>863718407.38000011</v>
      </c>
      <c r="O68" s="272">
        <f t="shared" si="26"/>
        <v>861777431.97000003</v>
      </c>
      <c r="P68" s="272">
        <f t="shared" si="26"/>
        <v>838519528</v>
      </c>
      <c r="Q68" s="272">
        <f t="shared" si="26"/>
        <v>835205233.32000017</v>
      </c>
      <c r="R68" s="272">
        <f t="shared" si="26"/>
        <v>832304770.59000015</v>
      </c>
      <c r="S68" s="271"/>
      <c r="T68" s="271"/>
      <c r="U68" s="271"/>
      <c r="V68" s="271"/>
    </row>
    <row r="69" spans="1:22" s="226" customFormat="1" ht="20.100000000000001" customHeight="1">
      <c r="A69" s="223"/>
      <c r="B69" s="224">
        <v>1</v>
      </c>
      <c r="C69" s="224"/>
      <c r="D69" s="224"/>
      <c r="E69" s="224"/>
      <c r="F69" s="225" t="s">
        <v>165</v>
      </c>
      <c r="G69" s="370"/>
      <c r="H69" s="288"/>
      <c r="I69" s="279"/>
      <c r="J69" s="221"/>
      <c r="K69" s="271"/>
      <c r="L69" s="271"/>
      <c r="M69" s="281">
        <f t="shared" ref="M69:R71" si="27">M70</f>
        <v>156600</v>
      </c>
      <c r="N69" s="281">
        <f t="shared" si="27"/>
        <v>790977.23</v>
      </c>
      <c r="O69" s="281">
        <f t="shared" si="27"/>
        <v>790977.23</v>
      </c>
      <c r="P69" s="281">
        <f t="shared" si="27"/>
        <v>156600</v>
      </c>
      <c r="Q69" s="281">
        <f t="shared" si="27"/>
        <v>790977.23</v>
      </c>
      <c r="R69" s="281">
        <f t="shared" si="27"/>
        <v>790977.23</v>
      </c>
      <c r="S69" s="271"/>
      <c r="T69" s="271"/>
      <c r="U69" s="271"/>
      <c r="V69" s="271"/>
    </row>
    <row r="70" spans="1:22" s="226" customFormat="1" ht="20.100000000000001" customHeight="1">
      <c r="A70" s="223"/>
      <c r="B70" s="224"/>
      <c r="C70" s="224">
        <v>3</v>
      </c>
      <c r="D70" s="224"/>
      <c r="E70" s="224"/>
      <c r="F70" s="225" t="s">
        <v>491</v>
      </c>
      <c r="G70" s="370"/>
      <c r="H70" s="288"/>
      <c r="I70" s="279"/>
      <c r="J70" s="221"/>
      <c r="K70" s="271"/>
      <c r="L70" s="271"/>
      <c r="M70" s="281">
        <f t="shared" si="27"/>
        <v>156600</v>
      </c>
      <c r="N70" s="281">
        <f t="shared" si="27"/>
        <v>790977.23</v>
      </c>
      <c r="O70" s="281">
        <f t="shared" si="27"/>
        <v>790977.23</v>
      </c>
      <c r="P70" s="281">
        <f t="shared" si="27"/>
        <v>156600</v>
      </c>
      <c r="Q70" s="281">
        <f t="shared" si="27"/>
        <v>790977.23</v>
      </c>
      <c r="R70" s="281">
        <f t="shared" si="27"/>
        <v>790977.23</v>
      </c>
      <c r="S70" s="271"/>
      <c r="T70" s="271"/>
      <c r="U70" s="271"/>
      <c r="V70" s="271"/>
    </row>
    <row r="71" spans="1:22" s="226" customFormat="1" ht="20.100000000000001" customHeight="1">
      <c r="A71" s="223"/>
      <c r="B71" s="224"/>
      <c r="C71" s="224"/>
      <c r="D71" s="224">
        <v>8</v>
      </c>
      <c r="E71" s="224"/>
      <c r="F71" s="225" t="s">
        <v>492</v>
      </c>
      <c r="G71" s="370"/>
      <c r="H71" s="288"/>
      <c r="I71" s="279"/>
      <c r="J71" s="221"/>
      <c r="K71" s="271"/>
      <c r="L71" s="271"/>
      <c r="M71" s="281">
        <f t="shared" si="27"/>
        <v>156600</v>
      </c>
      <c r="N71" s="281">
        <f t="shared" si="27"/>
        <v>790977.23</v>
      </c>
      <c r="O71" s="281">
        <f t="shared" si="27"/>
        <v>790977.23</v>
      </c>
      <c r="P71" s="281">
        <f t="shared" si="27"/>
        <v>156600</v>
      </c>
      <c r="Q71" s="281">
        <f t="shared" si="27"/>
        <v>790977.23</v>
      </c>
      <c r="R71" s="281">
        <f t="shared" si="27"/>
        <v>790977.23</v>
      </c>
      <c r="S71" s="271"/>
      <c r="T71" s="271"/>
      <c r="U71" s="271"/>
      <c r="V71" s="271"/>
    </row>
    <row r="72" spans="1:22" s="230" customFormat="1" ht="39.950000000000003" customHeight="1">
      <c r="A72" s="223"/>
      <c r="B72" s="223"/>
      <c r="C72" s="223"/>
      <c r="D72" s="223"/>
      <c r="E72" s="223">
        <v>201</v>
      </c>
      <c r="F72" s="227" t="s">
        <v>493</v>
      </c>
      <c r="G72" s="369" t="s">
        <v>494</v>
      </c>
      <c r="H72" s="287">
        <v>250</v>
      </c>
      <c r="I72" s="287">
        <v>250</v>
      </c>
      <c r="J72" s="287">
        <v>250</v>
      </c>
      <c r="K72" s="574">
        <f>J72/H72*100</f>
        <v>100</v>
      </c>
      <c r="L72" s="574">
        <f>J72/I72*100</f>
        <v>100</v>
      </c>
      <c r="M72" s="272">
        <v>156600</v>
      </c>
      <c r="N72" s="272">
        <v>790977.23</v>
      </c>
      <c r="O72" s="272">
        <v>790977.23</v>
      </c>
      <c r="P72" s="272">
        <v>156600</v>
      </c>
      <c r="Q72" s="272">
        <v>790977.23</v>
      </c>
      <c r="R72" s="272">
        <v>790977.23</v>
      </c>
      <c r="S72" s="223">
        <f>P72/M72*100</f>
        <v>100</v>
      </c>
      <c r="T72" s="223">
        <f>P72/N72*100</f>
        <v>19.79829432005268</v>
      </c>
      <c r="U72" s="223">
        <f>Q72/M72*100</f>
        <v>505.09401660280969</v>
      </c>
      <c r="V72" s="223">
        <f>Q72/N72*100</f>
        <v>100</v>
      </c>
    </row>
    <row r="73" spans="1:22" s="226" customFormat="1" ht="20.100000000000001" customHeight="1">
      <c r="A73" s="772"/>
      <c r="B73" s="776">
        <v>2</v>
      </c>
      <c r="C73" s="776"/>
      <c r="D73" s="776"/>
      <c r="E73" s="776"/>
      <c r="F73" s="777" t="s">
        <v>169</v>
      </c>
      <c r="G73" s="1117"/>
      <c r="H73" s="779"/>
      <c r="I73" s="780"/>
      <c r="J73" s="1120"/>
      <c r="K73" s="1119"/>
      <c r="L73" s="1119"/>
      <c r="M73" s="782">
        <f t="shared" ref="M73:R73" si="28">M74+M84</f>
        <v>838362928</v>
      </c>
      <c r="N73" s="782">
        <f t="shared" si="28"/>
        <v>862927430.1500001</v>
      </c>
      <c r="O73" s="782">
        <f t="shared" si="28"/>
        <v>860986454.74000001</v>
      </c>
      <c r="P73" s="782">
        <f t="shared" si="28"/>
        <v>838362928</v>
      </c>
      <c r="Q73" s="782">
        <f t="shared" si="28"/>
        <v>834414256.09000015</v>
      </c>
      <c r="R73" s="782">
        <f t="shared" si="28"/>
        <v>831513793.36000013</v>
      </c>
      <c r="S73" s="1119"/>
      <c r="T73" s="1119"/>
      <c r="U73" s="1119"/>
      <c r="V73" s="1119"/>
    </row>
    <row r="74" spans="1:22" s="226" customFormat="1" ht="20.100000000000001" customHeight="1">
      <c r="A74" s="223"/>
      <c r="B74" s="224"/>
      <c r="C74" s="224">
        <v>1</v>
      </c>
      <c r="D74" s="224"/>
      <c r="E74" s="224"/>
      <c r="F74" s="225" t="s">
        <v>170</v>
      </c>
      <c r="G74" s="370"/>
      <c r="H74" s="288"/>
      <c r="I74" s="279"/>
      <c r="J74" s="221"/>
      <c r="K74" s="271"/>
      <c r="L74" s="271"/>
      <c r="M74" s="281">
        <f t="shared" ref="M74:R74" si="29">M75+M77+M82</f>
        <v>120296249</v>
      </c>
      <c r="N74" s="281">
        <f t="shared" si="29"/>
        <v>136729851.92000002</v>
      </c>
      <c r="O74" s="281">
        <f t="shared" si="29"/>
        <v>150830911.78000003</v>
      </c>
      <c r="P74" s="281">
        <f t="shared" si="29"/>
        <v>120296249</v>
      </c>
      <c r="Q74" s="281">
        <f t="shared" si="29"/>
        <v>137526758.55000001</v>
      </c>
      <c r="R74" s="281">
        <f t="shared" si="29"/>
        <v>135766707.16</v>
      </c>
      <c r="S74" s="271"/>
      <c r="T74" s="271"/>
      <c r="U74" s="271"/>
      <c r="V74" s="271"/>
    </row>
    <row r="75" spans="1:22" s="226" customFormat="1" ht="20.100000000000001" customHeight="1">
      <c r="A75" s="223"/>
      <c r="B75" s="224"/>
      <c r="C75" s="224"/>
      <c r="D75" s="224">
        <v>1</v>
      </c>
      <c r="E75" s="224"/>
      <c r="F75" s="225" t="s">
        <v>495</v>
      </c>
      <c r="G75" s="370"/>
      <c r="H75" s="288"/>
      <c r="I75" s="279"/>
      <c r="J75" s="221"/>
      <c r="K75" s="271"/>
      <c r="L75" s="271"/>
      <c r="M75" s="281">
        <f t="shared" ref="M75:R75" si="30">M76</f>
        <v>48789650</v>
      </c>
      <c r="N75" s="281">
        <f t="shared" si="30"/>
        <v>49215238.920000002</v>
      </c>
      <c r="O75" s="281">
        <f t="shared" si="30"/>
        <v>49614516.550000004</v>
      </c>
      <c r="P75" s="281">
        <f t="shared" si="30"/>
        <v>48789650</v>
      </c>
      <c r="Q75" s="281">
        <f t="shared" si="30"/>
        <v>49215238.920000002</v>
      </c>
      <c r="R75" s="281">
        <f t="shared" si="30"/>
        <v>49213788.920000009</v>
      </c>
      <c r="S75" s="271"/>
      <c r="T75" s="271"/>
      <c r="U75" s="271"/>
      <c r="V75" s="271"/>
    </row>
    <row r="76" spans="1:22" s="230" customFormat="1" ht="39.950000000000003" customHeight="1">
      <c r="A76" s="574"/>
      <c r="B76" s="574"/>
      <c r="C76" s="574"/>
      <c r="D76" s="574"/>
      <c r="E76" s="574">
        <v>203</v>
      </c>
      <c r="F76" s="227" t="s">
        <v>496</v>
      </c>
      <c r="G76" s="369" t="s">
        <v>497</v>
      </c>
      <c r="H76" s="287">
        <v>380000</v>
      </c>
      <c r="I76" s="287">
        <v>380000</v>
      </c>
      <c r="J76" s="287">
        <v>400923</v>
      </c>
      <c r="K76" s="574">
        <f>J76/H76*100</f>
        <v>105.50605263157895</v>
      </c>
      <c r="L76" s="574">
        <f>J76/I76*100</f>
        <v>105.50605263157895</v>
      </c>
      <c r="M76" s="272">
        <v>48789650</v>
      </c>
      <c r="N76" s="272">
        <v>49215238.920000002</v>
      </c>
      <c r="O76" s="272">
        <v>49614516.550000004</v>
      </c>
      <c r="P76" s="272">
        <v>48789650</v>
      </c>
      <c r="Q76" s="272">
        <v>49215238.920000002</v>
      </c>
      <c r="R76" s="272">
        <v>49213788.920000009</v>
      </c>
      <c r="S76" s="574">
        <f>P76/M76*100</f>
        <v>100</v>
      </c>
      <c r="T76" s="574">
        <f>P76/N76*100</f>
        <v>99.135249712610758</v>
      </c>
      <c r="U76" s="574">
        <f>Q76/M76*100</f>
        <v>100.87229344748323</v>
      </c>
      <c r="V76" s="574">
        <f>Q76/N76*100</f>
        <v>100</v>
      </c>
    </row>
    <row r="77" spans="1:22" s="226" customFormat="1" ht="39.950000000000003" customHeight="1">
      <c r="A77" s="223"/>
      <c r="B77" s="224"/>
      <c r="C77" s="224"/>
      <c r="D77" s="224">
        <v>3</v>
      </c>
      <c r="E77" s="224"/>
      <c r="F77" s="225" t="s">
        <v>498</v>
      </c>
      <c r="G77" s="370"/>
      <c r="H77" s="288"/>
      <c r="I77" s="279"/>
      <c r="J77" s="221"/>
      <c r="K77" s="271"/>
      <c r="L77" s="271"/>
      <c r="M77" s="281">
        <f t="shared" ref="M77:R77" si="31">SUBTOTAL(9,M78,M79,M80,M81)</f>
        <v>71506599</v>
      </c>
      <c r="N77" s="281">
        <f t="shared" si="31"/>
        <v>87514613.000000015</v>
      </c>
      <c r="O77" s="281">
        <f t="shared" si="31"/>
        <v>101216395.23000002</v>
      </c>
      <c r="P77" s="281">
        <f t="shared" si="31"/>
        <v>71506599</v>
      </c>
      <c r="Q77" s="281">
        <f t="shared" si="31"/>
        <v>88311519.629999995</v>
      </c>
      <c r="R77" s="281">
        <f t="shared" si="31"/>
        <v>86552918.239999995</v>
      </c>
      <c r="S77" s="271"/>
      <c r="T77" s="271"/>
      <c r="U77" s="271"/>
      <c r="V77" s="271"/>
    </row>
    <row r="78" spans="1:22" s="230" customFormat="1" ht="54.75" customHeight="1">
      <c r="A78" s="223"/>
      <c r="B78" s="223"/>
      <c r="C78" s="223"/>
      <c r="D78" s="223"/>
      <c r="E78" s="223">
        <v>204</v>
      </c>
      <c r="F78" s="227" t="s">
        <v>499</v>
      </c>
      <c r="G78" s="369" t="s">
        <v>500</v>
      </c>
      <c r="H78" s="287">
        <v>6</v>
      </c>
      <c r="I78" s="287">
        <v>0</v>
      </c>
      <c r="J78" s="287">
        <v>0</v>
      </c>
      <c r="K78" s="574">
        <f>J78/H78*100</f>
        <v>0</v>
      </c>
      <c r="L78" s="574" t="e">
        <f>J78/I78*100</f>
        <v>#DIV/0!</v>
      </c>
      <c r="M78" s="272">
        <v>33634001</v>
      </c>
      <c r="N78" s="272">
        <v>34017256.469999999</v>
      </c>
      <c r="O78" s="272">
        <v>13190579.789999999</v>
      </c>
      <c r="P78" s="272">
        <v>33634001</v>
      </c>
      <c r="Q78" s="272">
        <v>13043332.18</v>
      </c>
      <c r="R78" s="272">
        <v>13043332.18</v>
      </c>
      <c r="S78" s="223">
        <f>P78/M78*100</f>
        <v>100</v>
      </c>
      <c r="T78" s="223">
        <f>P78/N78*100</f>
        <v>98.873349853072384</v>
      </c>
      <c r="U78" s="223">
        <f>Q78/M78*100</f>
        <v>38.780197990717788</v>
      </c>
      <c r="V78" s="223">
        <f>Q78/N78*100</f>
        <v>38.343280833076541</v>
      </c>
    </row>
    <row r="79" spans="1:22" s="230" customFormat="1" ht="50.1" customHeight="1">
      <c r="A79" s="223"/>
      <c r="B79" s="223"/>
      <c r="C79" s="223"/>
      <c r="D79" s="223"/>
      <c r="E79" s="223">
        <v>205</v>
      </c>
      <c r="F79" s="227" t="s">
        <v>501</v>
      </c>
      <c r="G79" s="369" t="s">
        <v>502</v>
      </c>
      <c r="H79" s="287">
        <v>202500</v>
      </c>
      <c r="I79" s="287">
        <v>243630</v>
      </c>
      <c r="J79" s="287">
        <v>243630</v>
      </c>
      <c r="K79" s="574">
        <f>J79/H79*100</f>
        <v>120.3111111111111</v>
      </c>
      <c r="L79" s="574">
        <f>J79/I79*100</f>
        <v>100</v>
      </c>
      <c r="M79" s="272">
        <v>3226290</v>
      </c>
      <c r="N79" s="272">
        <v>3141168.52</v>
      </c>
      <c r="O79" s="272">
        <v>4429608.79</v>
      </c>
      <c r="P79" s="272">
        <v>3226290</v>
      </c>
      <c r="Q79" s="272">
        <v>4416908.6500000004</v>
      </c>
      <c r="R79" s="272">
        <v>4416908.6500000004</v>
      </c>
      <c r="S79" s="223">
        <f>P79/M79*100</f>
        <v>100</v>
      </c>
      <c r="T79" s="223">
        <f>P79/N79*100</f>
        <v>102.70986670909335</v>
      </c>
      <c r="U79" s="223">
        <f>Q79/M79*100</f>
        <v>136.90364629342062</v>
      </c>
      <c r="V79" s="223">
        <f>Q79/N79*100</f>
        <v>140.61355262786094</v>
      </c>
    </row>
    <row r="80" spans="1:22" s="230" customFormat="1" ht="50.1" customHeight="1">
      <c r="A80" s="223"/>
      <c r="B80" s="223"/>
      <c r="C80" s="223"/>
      <c r="D80" s="223"/>
      <c r="E80" s="223">
        <v>206</v>
      </c>
      <c r="F80" s="227" t="s">
        <v>503</v>
      </c>
      <c r="G80" s="369" t="s">
        <v>500</v>
      </c>
      <c r="H80" s="287">
        <v>400</v>
      </c>
      <c r="I80" s="287">
        <v>463136</v>
      </c>
      <c r="J80" s="287">
        <v>463136</v>
      </c>
      <c r="K80" s="574">
        <f>J80/H80*100</f>
        <v>115783.99999999999</v>
      </c>
      <c r="L80" s="574">
        <f>J80/I80*100</f>
        <v>100</v>
      </c>
      <c r="M80" s="272">
        <v>10722208</v>
      </c>
      <c r="N80" s="272">
        <v>48171170.840000004</v>
      </c>
      <c r="O80" s="272">
        <v>56617590.440000005</v>
      </c>
      <c r="P80" s="272">
        <v>10722208</v>
      </c>
      <c r="Q80" s="272">
        <v>48484255.310000002</v>
      </c>
      <c r="R80" s="272">
        <v>48484255.310000002</v>
      </c>
      <c r="S80" s="223">
        <f>P80/M80*100</f>
        <v>100</v>
      </c>
      <c r="T80" s="223">
        <f>P80/N80*100</f>
        <v>22.258557998545836</v>
      </c>
      <c r="U80" s="223">
        <f>Q80/M80*100</f>
        <v>452.18536433913619</v>
      </c>
      <c r="V80" s="223">
        <f>Q80/N80*100</f>
        <v>100.64994158236243</v>
      </c>
    </row>
    <row r="81" spans="1:22" s="230" customFormat="1" ht="50.1" customHeight="1">
      <c r="A81" s="223"/>
      <c r="B81" s="223"/>
      <c r="C81" s="223"/>
      <c r="D81" s="223"/>
      <c r="E81" s="223">
        <v>207</v>
      </c>
      <c r="F81" s="227" t="s">
        <v>504</v>
      </c>
      <c r="G81" s="369" t="s">
        <v>505</v>
      </c>
      <c r="H81" s="287">
        <v>34</v>
      </c>
      <c r="I81" s="287">
        <v>5</v>
      </c>
      <c r="J81" s="287">
        <v>5</v>
      </c>
      <c r="K81" s="574">
        <f>J81/H81*100</f>
        <v>14.705882352941178</v>
      </c>
      <c r="L81" s="574">
        <f>J81/I81*100</f>
        <v>100</v>
      </c>
      <c r="M81" s="272">
        <v>23924100</v>
      </c>
      <c r="N81" s="272">
        <v>2185017.17</v>
      </c>
      <c r="O81" s="272">
        <v>26978616.210000001</v>
      </c>
      <c r="P81" s="272">
        <v>23924100</v>
      </c>
      <c r="Q81" s="272">
        <v>22367023.489999998</v>
      </c>
      <c r="R81" s="272">
        <v>20608422.099999998</v>
      </c>
      <c r="S81" s="223">
        <f>P81/M81*100</f>
        <v>100</v>
      </c>
      <c r="T81" s="223">
        <f>P81/N81*100</f>
        <v>1094.9158811415657</v>
      </c>
      <c r="U81" s="223">
        <f>Q81/M81*100</f>
        <v>93.491598388236113</v>
      </c>
      <c r="V81" s="223">
        <f>Q81/N81*100</f>
        <v>1023.6543582858893</v>
      </c>
    </row>
    <row r="82" spans="1:22" s="226" customFormat="1" ht="30" customHeight="1">
      <c r="A82" s="223"/>
      <c r="B82" s="224"/>
      <c r="C82" s="224"/>
      <c r="D82" s="224">
        <v>5</v>
      </c>
      <c r="E82" s="224"/>
      <c r="F82" s="225" t="s">
        <v>506</v>
      </c>
      <c r="G82" s="370"/>
      <c r="H82" s="288"/>
      <c r="I82" s="279"/>
      <c r="J82" s="221"/>
      <c r="K82" s="271"/>
      <c r="L82" s="271"/>
      <c r="M82" s="281">
        <f t="shared" ref="M82:R82" si="32">M83</f>
        <v>0</v>
      </c>
      <c r="N82" s="281">
        <f t="shared" si="32"/>
        <v>0</v>
      </c>
      <c r="O82" s="281">
        <f t="shared" si="32"/>
        <v>0</v>
      </c>
      <c r="P82" s="281">
        <f t="shared" si="32"/>
        <v>0</v>
      </c>
      <c r="Q82" s="281">
        <f t="shared" si="32"/>
        <v>0</v>
      </c>
      <c r="R82" s="281">
        <f t="shared" si="32"/>
        <v>0</v>
      </c>
      <c r="S82" s="271"/>
      <c r="T82" s="271"/>
      <c r="U82" s="271"/>
      <c r="V82" s="271"/>
    </row>
    <row r="83" spans="1:22" s="230" customFormat="1" ht="22.5">
      <c r="A83" s="223"/>
      <c r="B83" s="223"/>
      <c r="C83" s="223"/>
      <c r="D83" s="223"/>
      <c r="E83" s="223">
        <v>207</v>
      </c>
      <c r="F83" s="227" t="s">
        <v>507</v>
      </c>
      <c r="G83" s="369" t="s">
        <v>473</v>
      </c>
      <c r="H83" s="287">
        <v>1016000</v>
      </c>
      <c r="I83" s="287">
        <v>1016000</v>
      </c>
      <c r="J83" s="287">
        <v>1016000</v>
      </c>
      <c r="K83" s="574">
        <f>J83/H83*100</f>
        <v>100</v>
      </c>
      <c r="L83" s="574">
        <f>J83/I83*100</f>
        <v>100</v>
      </c>
      <c r="M83" s="272">
        <f>SUMIF('base CP2018'!A:A,#REF!,'base CP2018'!K:K)</f>
        <v>0</v>
      </c>
      <c r="N83" s="272">
        <f>SUMIF('base CP2018'!A:A,#REF!,'base CP2018'!L:L)</f>
        <v>0</v>
      </c>
      <c r="O83" s="272">
        <f>SUMIF('base CP2018'!A:A,#REF!,'base CP2018'!O:O)</f>
        <v>0</v>
      </c>
      <c r="P83" s="272">
        <f>SUMIF('base CP2018'!A:A,#REF!,'base CP2018'!M:M)</f>
        <v>0</v>
      </c>
      <c r="Q83" s="272">
        <f>SUMIF('base CP2018'!A:A,#REF!,'base CP2018'!N:N)</f>
        <v>0</v>
      </c>
      <c r="R83" s="272">
        <f>SUMIF('base CP2018'!A:A,#REF!,'base CP2018'!P:P)</f>
        <v>0</v>
      </c>
      <c r="S83" s="223" t="e">
        <f>P83/M83*100</f>
        <v>#DIV/0!</v>
      </c>
      <c r="T83" s="223" t="e">
        <f>P83/N83*100</f>
        <v>#DIV/0!</v>
      </c>
      <c r="U83" s="223" t="e">
        <f>Q83/M83*100</f>
        <v>#DIV/0!</v>
      </c>
      <c r="V83" s="223" t="e">
        <f>Q83/N83*100</f>
        <v>#DIV/0!</v>
      </c>
    </row>
    <row r="84" spans="1:22" s="226" customFormat="1" ht="20.100000000000001" customHeight="1">
      <c r="A84" s="223"/>
      <c r="B84" s="224"/>
      <c r="C84" s="224">
        <v>2</v>
      </c>
      <c r="D84" s="224"/>
      <c r="E84" s="224"/>
      <c r="F84" s="225" t="s">
        <v>262</v>
      </c>
      <c r="G84" s="370"/>
      <c r="H84" s="288"/>
      <c r="I84" s="279"/>
      <c r="J84" s="221"/>
      <c r="K84" s="271"/>
      <c r="L84" s="271"/>
      <c r="M84" s="281">
        <f t="shared" ref="M84:R84" si="33">M85+M95+M98+M100+M102</f>
        <v>718066679</v>
      </c>
      <c r="N84" s="281">
        <f t="shared" si="33"/>
        <v>726197578.23000002</v>
      </c>
      <c r="O84" s="281">
        <f t="shared" si="33"/>
        <v>710155542.96000004</v>
      </c>
      <c r="P84" s="281">
        <f t="shared" si="33"/>
        <v>718066679</v>
      </c>
      <c r="Q84" s="281">
        <f t="shared" si="33"/>
        <v>696887497.54000008</v>
      </c>
      <c r="R84" s="281">
        <f t="shared" si="33"/>
        <v>695747086.20000017</v>
      </c>
      <c r="S84" s="271"/>
      <c r="T84" s="271"/>
      <c r="U84" s="271"/>
      <c r="V84" s="271"/>
    </row>
    <row r="85" spans="1:22" s="226" customFormat="1" ht="20.100000000000001" customHeight="1">
      <c r="A85" s="223"/>
      <c r="B85" s="224"/>
      <c r="C85" s="224"/>
      <c r="D85" s="224">
        <v>1</v>
      </c>
      <c r="E85" s="224"/>
      <c r="F85" s="225" t="s">
        <v>508</v>
      </c>
      <c r="G85" s="370"/>
      <c r="H85" s="288"/>
      <c r="I85" s="279"/>
      <c r="J85" s="221"/>
      <c r="K85" s="271"/>
      <c r="L85" s="271"/>
      <c r="M85" s="281">
        <f t="shared" ref="M85:R85" si="34">SUBTOTAL(9,M86,M87,M88,M89,M90,M91,M92,M93,M94)</f>
        <v>453638254</v>
      </c>
      <c r="N85" s="281">
        <f t="shared" si="34"/>
        <v>414540849.00999999</v>
      </c>
      <c r="O85" s="281">
        <f t="shared" si="34"/>
        <v>395985525.97000003</v>
      </c>
      <c r="P85" s="281">
        <f t="shared" si="34"/>
        <v>453638254</v>
      </c>
      <c r="Q85" s="281">
        <f t="shared" si="34"/>
        <v>388363812.28999996</v>
      </c>
      <c r="R85" s="281">
        <f t="shared" si="34"/>
        <v>388363812.29000002</v>
      </c>
      <c r="S85" s="271"/>
      <c r="T85" s="271"/>
      <c r="U85" s="271"/>
      <c r="V85" s="271"/>
    </row>
    <row r="86" spans="1:22" s="230" customFormat="1" ht="39.950000000000003" customHeight="1">
      <c r="A86" s="223"/>
      <c r="B86" s="223"/>
      <c r="C86" s="223"/>
      <c r="D86" s="223"/>
      <c r="E86" s="223">
        <v>211</v>
      </c>
      <c r="F86" s="227" t="s">
        <v>509</v>
      </c>
      <c r="G86" s="369" t="s">
        <v>502</v>
      </c>
      <c r="H86" s="287">
        <v>75000</v>
      </c>
      <c r="I86" s="287">
        <v>75000</v>
      </c>
      <c r="J86" s="287">
        <v>75000</v>
      </c>
      <c r="K86" s="574">
        <f t="shared" ref="K86:K94" si="35">J86/H86*100</f>
        <v>100</v>
      </c>
      <c r="L86" s="574">
        <f t="shared" ref="L86:L94" si="36">J86/I86*100</f>
        <v>100</v>
      </c>
      <c r="M86" s="272">
        <v>1198101</v>
      </c>
      <c r="N86" s="272">
        <v>1178533.77</v>
      </c>
      <c r="O86" s="272">
        <v>1178815.6500000001</v>
      </c>
      <c r="P86" s="272">
        <v>1198101</v>
      </c>
      <c r="Q86" s="272">
        <v>1178533.77</v>
      </c>
      <c r="R86" s="272">
        <v>1178533.77</v>
      </c>
      <c r="S86" s="223">
        <f t="shared" ref="S86:S94" si="37">P86/M86*100</f>
        <v>100</v>
      </c>
      <c r="T86" s="223">
        <f t="shared" ref="T86:T94" si="38">P86/N86*100</f>
        <v>101.66030286938658</v>
      </c>
      <c r="U86" s="223">
        <f t="shared" ref="U86:U94" si="39">Q86/M86*100</f>
        <v>98.366812981543291</v>
      </c>
      <c r="V86" s="223">
        <f t="shared" ref="V86:V94" si="40">Q86/N86*100</f>
        <v>100</v>
      </c>
    </row>
    <row r="87" spans="1:22" s="230" customFormat="1" ht="39.950000000000003" customHeight="1">
      <c r="A87" s="223"/>
      <c r="B87" s="223"/>
      <c r="C87" s="223"/>
      <c r="D87" s="223"/>
      <c r="E87" s="223">
        <v>212</v>
      </c>
      <c r="F87" s="227" t="s">
        <v>510</v>
      </c>
      <c r="G87" s="369" t="s">
        <v>473</v>
      </c>
      <c r="H87" s="287">
        <v>1000</v>
      </c>
      <c r="I87" s="287">
        <v>0</v>
      </c>
      <c r="J87" s="287">
        <v>0</v>
      </c>
      <c r="K87" s="574">
        <f t="shared" si="35"/>
        <v>0</v>
      </c>
      <c r="L87" s="574" t="e">
        <f t="shared" si="36"/>
        <v>#DIV/0!</v>
      </c>
      <c r="M87" s="272">
        <v>2000000</v>
      </c>
      <c r="N87" s="272">
        <v>2000000</v>
      </c>
      <c r="O87" s="272">
        <v>2003542.88</v>
      </c>
      <c r="P87" s="272">
        <v>2000000</v>
      </c>
      <c r="Q87" s="272">
        <v>1999999.97</v>
      </c>
      <c r="R87" s="272">
        <v>1999999.97</v>
      </c>
      <c r="S87" s="223">
        <f t="shared" si="37"/>
        <v>100</v>
      </c>
      <c r="T87" s="223">
        <f t="shared" si="38"/>
        <v>100</v>
      </c>
      <c r="U87" s="223">
        <f t="shared" si="39"/>
        <v>99.999998500000004</v>
      </c>
      <c r="V87" s="223">
        <f t="shared" si="40"/>
        <v>99.999998500000004</v>
      </c>
    </row>
    <row r="88" spans="1:22" s="230" customFormat="1" ht="39.950000000000003" customHeight="1">
      <c r="A88" s="223"/>
      <c r="B88" s="223"/>
      <c r="C88" s="223"/>
      <c r="D88" s="223"/>
      <c r="E88" s="223">
        <v>213</v>
      </c>
      <c r="F88" s="227" t="s">
        <v>511</v>
      </c>
      <c r="G88" s="369" t="s">
        <v>443</v>
      </c>
      <c r="H88" s="287">
        <v>4</v>
      </c>
      <c r="I88" s="287">
        <v>3</v>
      </c>
      <c r="J88" s="287">
        <v>3</v>
      </c>
      <c r="K88" s="574">
        <f t="shared" si="35"/>
        <v>75</v>
      </c>
      <c r="L88" s="574">
        <f t="shared" si="36"/>
        <v>100</v>
      </c>
      <c r="M88" s="272">
        <v>27500000</v>
      </c>
      <c r="N88" s="272">
        <v>28507133.18</v>
      </c>
      <c r="O88" s="272">
        <v>37036540.939999998</v>
      </c>
      <c r="P88" s="272">
        <v>27500000</v>
      </c>
      <c r="Q88" s="272">
        <v>36301722.869999997</v>
      </c>
      <c r="R88" s="272">
        <v>36301722.870000012</v>
      </c>
      <c r="S88" s="223">
        <f t="shared" si="37"/>
        <v>100</v>
      </c>
      <c r="T88" s="223">
        <f t="shared" si="38"/>
        <v>96.467083611527158</v>
      </c>
      <c r="U88" s="223">
        <f t="shared" si="39"/>
        <v>132.00626498181819</v>
      </c>
      <c r="V88" s="223">
        <f t="shared" si="40"/>
        <v>127.34259401246464</v>
      </c>
    </row>
    <row r="89" spans="1:22" s="230" customFormat="1" ht="50.1" customHeight="1">
      <c r="A89" s="223"/>
      <c r="B89" s="223"/>
      <c r="C89" s="223"/>
      <c r="D89" s="223"/>
      <c r="E89" s="223">
        <v>214</v>
      </c>
      <c r="F89" s="227" t="s">
        <v>512</v>
      </c>
      <c r="G89" s="369" t="s">
        <v>443</v>
      </c>
      <c r="H89" s="287">
        <v>0</v>
      </c>
      <c r="I89" s="287">
        <v>0</v>
      </c>
      <c r="J89" s="287">
        <v>0</v>
      </c>
      <c r="K89" s="574" t="e">
        <f t="shared" si="35"/>
        <v>#DIV/0!</v>
      </c>
      <c r="L89" s="574" t="e">
        <f t="shared" si="36"/>
        <v>#DIV/0!</v>
      </c>
      <c r="M89" s="272">
        <v>0</v>
      </c>
      <c r="N89" s="272">
        <v>0</v>
      </c>
      <c r="O89" s="272">
        <v>1713288.48</v>
      </c>
      <c r="P89" s="272">
        <v>0</v>
      </c>
      <c r="Q89" s="272">
        <v>1713288.43</v>
      </c>
      <c r="R89" s="272">
        <v>1713288.43</v>
      </c>
      <c r="S89" s="223" t="e">
        <f t="shared" si="37"/>
        <v>#DIV/0!</v>
      </c>
      <c r="T89" s="223" t="e">
        <f t="shared" si="38"/>
        <v>#DIV/0!</v>
      </c>
      <c r="U89" s="223" t="e">
        <f t="shared" si="39"/>
        <v>#DIV/0!</v>
      </c>
      <c r="V89" s="223" t="e">
        <f t="shared" si="40"/>
        <v>#DIV/0!</v>
      </c>
    </row>
    <row r="90" spans="1:22" s="230" customFormat="1" ht="50.1" customHeight="1">
      <c r="A90" s="223"/>
      <c r="B90" s="223"/>
      <c r="C90" s="223"/>
      <c r="D90" s="223"/>
      <c r="E90" s="223">
        <v>215</v>
      </c>
      <c r="F90" s="227" t="s">
        <v>513</v>
      </c>
      <c r="G90" s="369" t="s">
        <v>443</v>
      </c>
      <c r="H90" s="287">
        <v>17</v>
      </c>
      <c r="I90" s="287">
        <v>28</v>
      </c>
      <c r="J90" s="287">
        <v>28</v>
      </c>
      <c r="K90" s="574">
        <f t="shared" si="35"/>
        <v>164.70588235294116</v>
      </c>
      <c r="L90" s="574">
        <f t="shared" si="36"/>
        <v>100</v>
      </c>
      <c r="M90" s="272">
        <v>10314708</v>
      </c>
      <c r="N90" s="272">
        <v>9873210.6799999997</v>
      </c>
      <c r="O90" s="272">
        <v>10693805.290000001</v>
      </c>
      <c r="P90" s="272">
        <v>10314708</v>
      </c>
      <c r="Q90" s="272">
        <v>10567019.119999999</v>
      </c>
      <c r="R90" s="272">
        <v>10567019.120000003</v>
      </c>
      <c r="S90" s="223">
        <f t="shared" si="37"/>
        <v>100</v>
      </c>
      <c r="T90" s="223">
        <f t="shared" si="38"/>
        <v>104.47166918958119</v>
      </c>
      <c r="U90" s="223">
        <f t="shared" si="39"/>
        <v>102.44612954627507</v>
      </c>
      <c r="V90" s="223">
        <f t="shared" si="40"/>
        <v>107.0271815571143</v>
      </c>
    </row>
    <row r="91" spans="1:22" s="230" customFormat="1" ht="50.1" customHeight="1">
      <c r="A91" s="772"/>
      <c r="B91" s="772"/>
      <c r="C91" s="772"/>
      <c r="D91" s="772"/>
      <c r="E91" s="772">
        <v>216</v>
      </c>
      <c r="F91" s="773" t="s">
        <v>514</v>
      </c>
      <c r="G91" s="1116" t="s">
        <v>473</v>
      </c>
      <c r="H91" s="761">
        <v>1500</v>
      </c>
      <c r="I91" s="761">
        <v>2000</v>
      </c>
      <c r="J91" s="1121">
        <v>2110.44</v>
      </c>
      <c r="K91" s="772">
        <f t="shared" si="35"/>
        <v>140.696</v>
      </c>
      <c r="L91" s="772">
        <f t="shared" si="36"/>
        <v>105.52200000000001</v>
      </c>
      <c r="M91" s="775">
        <v>5492654</v>
      </c>
      <c r="N91" s="775">
        <v>5549389.6200000001</v>
      </c>
      <c r="O91" s="775">
        <v>7516842.9199999999</v>
      </c>
      <c r="P91" s="775">
        <v>5492654</v>
      </c>
      <c r="Q91" s="775">
        <v>7510823.0899999999</v>
      </c>
      <c r="R91" s="775">
        <v>7510823.0900000017</v>
      </c>
      <c r="S91" s="772">
        <f t="shared" si="37"/>
        <v>100</v>
      </c>
      <c r="T91" s="772">
        <f t="shared" si="38"/>
        <v>98.977624137337102</v>
      </c>
      <c r="U91" s="772">
        <f t="shared" si="39"/>
        <v>136.7430588200167</v>
      </c>
      <c r="V91" s="772">
        <f t="shared" si="40"/>
        <v>135.34503079277391</v>
      </c>
    </row>
    <row r="92" spans="1:22" s="230" customFormat="1" ht="50.1" customHeight="1">
      <c r="A92" s="223"/>
      <c r="B92" s="223"/>
      <c r="C92" s="223"/>
      <c r="D92" s="223"/>
      <c r="E92" s="223">
        <v>217</v>
      </c>
      <c r="F92" s="227" t="s">
        <v>515</v>
      </c>
      <c r="G92" s="369" t="s">
        <v>443</v>
      </c>
      <c r="H92" s="287">
        <v>12</v>
      </c>
      <c r="I92" s="287">
        <v>3</v>
      </c>
      <c r="J92" s="287">
        <v>3</v>
      </c>
      <c r="K92" s="574">
        <f t="shared" si="35"/>
        <v>25</v>
      </c>
      <c r="L92" s="574">
        <f t="shared" si="36"/>
        <v>100</v>
      </c>
      <c r="M92" s="272">
        <v>9863973</v>
      </c>
      <c r="N92" s="272">
        <v>9761981.0399999991</v>
      </c>
      <c r="O92" s="272">
        <v>9382266.1500000004</v>
      </c>
      <c r="P92" s="272">
        <v>9863973</v>
      </c>
      <c r="Q92" s="272">
        <v>8126793.5800000001</v>
      </c>
      <c r="R92" s="272">
        <v>8126793.5799999982</v>
      </c>
      <c r="S92" s="223">
        <f t="shared" si="37"/>
        <v>100</v>
      </c>
      <c r="T92" s="223">
        <f t="shared" si="38"/>
        <v>101.04478752398806</v>
      </c>
      <c r="U92" s="223">
        <f t="shared" si="39"/>
        <v>82.388643805087469</v>
      </c>
      <c r="V92" s="223">
        <f t="shared" si="40"/>
        <v>83.249430076745995</v>
      </c>
    </row>
    <row r="93" spans="1:22" s="230" customFormat="1" ht="60" customHeight="1">
      <c r="A93" s="228"/>
      <c r="B93" s="228"/>
      <c r="C93" s="228"/>
      <c r="D93" s="228"/>
      <c r="E93" s="228">
        <v>218</v>
      </c>
      <c r="F93" s="227" t="s">
        <v>516</v>
      </c>
      <c r="G93" s="371" t="s">
        <v>473</v>
      </c>
      <c r="H93" s="287">
        <v>42000</v>
      </c>
      <c r="I93" s="512">
        <v>119770.85</v>
      </c>
      <c r="J93" s="512">
        <v>119770.85</v>
      </c>
      <c r="K93" s="574">
        <f t="shared" si="35"/>
        <v>285.16869047619048</v>
      </c>
      <c r="L93" s="574">
        <f t="shared" si="36"/>
        <v>100</v>
      </c>
      <c r="M93" s="272">
        <v>230930601</v>
      </c>
      <c r="N93" s="272">
        <v>267695378.97</v>
      </c>
      <c r="O93" s="272">
        <v>281439733.18000001</v>
      </c>
      <c r="P93" s="272">
        <v>230930601</v>
      </c>
      <c r="Q93" s="272">
        <v>280004393.38</v>
      </c>
      <c r="R93" s="272">
        <v>280004393.38</v>
      </c>
      <c r="S93" s="223">
        <f t="shared" si="37"/>
        <v>100</v>
      </c>
      <c r="T93" s="223">
        <f t="shared" si="38"/>
        <v>86.266188788368979</v>
      </c>
      <c r="U93" s="223">
        <f t="shared" si="39"/>
        <v>121.25045020776611</v>
      </c>
      <c r="V93" s="223">
        <f t="shared" si="40"/>
        <v>104.59814228297884</v>
      </c>
    </row>
    <row r="94" spans="1:22" s="230" customFormat="1" ht="60" customHeight="1">
      <c r="A94" s="223"/>
      <c r="B94" s="223"/>
      <c r="C94" s="228"/>
      <c r="D94" s="228"/>
      <c r="E94" s="228">
        <v>219</v>
      </c>
      <c r="F94" s="227" t="s">
        <v>517</v>
      </c>
      <c r="G94" s="371" t="s">
        <v>518</v>
      </c>
      <c r="H94" s="287">
        <v>362</v>
      </c>
      <c r="I94" s="287">
        <v>412</v>
      </c>
      <c r="J94" s="287">
        <v>412</v>
      </c>
      <c r="K94" s="574">
        <f t="shared" si="35"/>
        <v>113.81215469613259</v>
      </c>
      <c r="L94" s="574">
        <f t="shared" si="36"/>
        <v>100</v>
      </c>
      <c r="M94" s="272">
        <v>166338217</v>
      </c>
      <c r="N94" s="272">
        <v>89975221.75</v>
      </c>
      <c r="O94" s="272">
        <v>45020690.480000004</v>
      </c>
      <c r="P94" s="272">
        <v>166338217</v>
      </c>
      <c r="Q94" s="272">
        <v>40961238.079999998</v>
      </c>
      <c r="R94" s="272">
        <v>40961238.079999991</v>
      </c>
      <c r="S94" s="223">
        <f t="shared" si="37"/>
        <v>100</v>
      </c>
      <c r="T94" s="223">
        <f t="shared" si="38"/>
        <v>184.87113870325084</v>
      </c>
      <c r="U94" s="223">
        <f t="shared" si="39"/>
        <v>24.625271821928933</v>
      </c>
      <c r="V94" s="223">
        <f t="shared" si="40"/>
        <v>45.525020425970773</v>
      </c>
    </row>
    <row r="95" spans="1:22" s="226" customFormat="1" ht="20.100000000000001" customHeight="1">
      <c r="A95" s="223"/>
      <c r="B95" s="224"/>
      <c r="C95" s="224"/>
      <c r="D95" s="221">
        <v>3</v>
      </c>
      <c r="E95" s="221"/>
      <c r="F95" s="225" t="s">
        <v>476</v>
      </c>
      <c r="G95" s="372"/>
      <c r="H95" s="287"/>
      <c r="I95" s="280"/>
      <c r="J95" s="233"/>
      <c r="K95" s="271"/>
      <c r="L95" s="271"/>
      <c r="M95" s="281">
        <f t="shared" ref="M95:R95" si="41">M96+M97</f>
        <v>19180358</v>
      </c>
      <c r="N95" s="281">
        <f t="shared" si="41"/>
        <v>33941272.950000003</v>
      </c>
      <c r="O95" s="281">
        <f t="shared" si="41"/>
        <v>32959056.859999999</v>
      </c>
      <c r="P95" s="281">
        <f t="shared" si="41"/>
        <v>19180358</v>
      </c>
      <c r="Q95" s="281">
        <f t="shared" si="41"/>
        <v>29943941.109999999</v>
      </c>
      <c r="R95" s="281">
        <f t="shared" si="41"/>
        <v>29943941.109999999</v>
      </c>
      <c r="S95" s="271"/>
      <c r="T95" s="271"/>
      <c r="U95" s="271"/>
      <c r="V95" s="271"/>
    </row>
    <row r="96" spans="1:22" s="230" customFormat="1" ht="29.25" customHeight="1">
      <c r="A96" s="574"/>
      <c r="B96" s="574"/>
      <c r="C96" s="574"/>
      <c r="D96" s="574"/>
      <c r="E96" s="228">
        <v>221</v>
      </c>
      <c r="F96" s="237" t="s">
        <v>519</v>
      </c>
      <c r="G96" s="369" t="s">
        <v>502</v>
      </c>
      <c r="H96" s="287">
        <v>1300</v>
      </c>
      <c r="I96" s="287">
        <v>0</v>
      </c>
      <c r="J96" s="287">
        <v>0</v>
      </c>
      <c r="K96" s="574">
        <f>J96/H96*100</f>
        <v>0</v>
      </c>
      <c r="L96" s="574" t="e">
        <f>J96/I96*100</f>
        <v>#DIV/0!</v>
      </c>
      <c r="M96" s="272">
        <v>5000000</v>
      </c>
      <c r="N96" s="272">
        <v>9651397.2100000009</v>
      </c>
      <c r="O96" s="272">
        <v>8866635.9000000004</v>
      </c>
      <c r="P96" s="272">
        <v>5000000</v>
      </c>
      <c r="Q96" s="272">
        <v>7943583.9299999997</v>
      </c>
      <c r="R96" s="272">
        <v>7943583.9299999997</v>
      </c>
      <c r="S96" s="574">
        <f>P96/M96*100</f>
        <v>100</v>
      </c>
      <c r="T96" s="574">
        <f>P96/N96*100</f>
        <v>51.805970588583818</v>
      </c>
      <c r="U96" s="574">
        <f>Q96/M96*100</f>
        <v>158.8716786</v>
      </c>
      <c r="V96" s="574">
        <f>Q96/N96*100</f>
        <v>82.30501508910541</v>
      </c>
    </row>
    <row r="97" spans="1:22" s="230" customFormat="1" ht="62.25" customHeight="1">
      <c r="A97" s="223"/>
      <c r="B97" s="223"/>
      <c r="C97" s="223"/>
      <c r="D97" s="223"/>
      <c r="E97" s="223">
        <v>222</v>
      </c>
      <c r="F97" s="237" t="s">
        <v>520</v>
      </c>
      <c r="G97" s="369" t="s">
        <v>502</v>
      </c>
      <c r="H97" s="287">
        <v>17600</v>
      </c>
      <c r="I97" s="287">
        <v>192487</v>
      </c>
      <c r="J97" s="287">
        <v>192487</v>
      </c>
      <c r="K97" s="574">
        <f>J97/H97*100</f>
        <v>1093.6761363636365</v>
      </c>
      <c r="L97" s="574">
        <f>J97/I97*100</f>
        <v>100</v>
      </c>
      <c r="M97" s="272">
        <v>14180358</v>
      </c>
      <c r="N97" s="272">
        <v>24289875.740000002</v>
      </c>
      <c r="O97" s="272">
        <v>24092420.960000001</v>
      </c>
      <c r="P97" s="272">
        <v>14180358</v>
      </c>
      <c r="Q97" s="272">
        <v>22000357.18</v>
      </c>
      <c r="R97" s="272">
        <v>22000357.18</v>
      </c>
      <c r="S97" s="223">
        <f>P97/M97*100</f>
        <v>100</v>
      </c>
      <c r="T97" s="223">
        <f>P97/N97*100</f>
        <v>58.379705815654368</v>
      </c>
      <c r="U97" s="223">
        <f>Q97/M97*100</f>
        <v>155.14669784782583</v>
      </c>
      <c r="V97" s="223">
        <f>Q97/N97*100</f>
        <v>90.574185786262888</v>
      </c>
    </row>
    <row r="98" spans="1:22" s="226" customFormat="1" ht="62.25" customHeight="1">
      <c r="A98" s="223"/>
      <c r="B98" s="224"/>
      <c r="C98" s="224"/>
      <c r="D98" s="224">
        <v>4</v>
      </c>
      <c r="E98" s="224"/>
      <c r="F98" s="239" t="s">
        <v>521</v>
      </c>
      <c r="G98" s="370"/>
      <c r="H98" s="287"/>
      <c r="I98" s="279"/>
      <c r="J98" s="232"/>
      <c r="K98" s="271"/>
      <c r="L98" s="271"/>
      <c r="M98" s="281">
        <f t="shared" ref="M98:R98" si="42">M99</f>
        <v>7785788</v>
      </c>
      <c r="N98" s="281">
        <f t="shared" si="42"/>
        <v>35651538.019999996</v>
      </c>
      <c r="O98" s="281">
        <f t="shared" si="42"/>
        <v>37590906.649999999</v>
      </c>
      <c r="P98" s="281">
        <f t="shared" si="42"/>
        <v>7785788</v>
      </c>
      <c r="Q98" s="281">
        <f t="shared" si="42"/>
        <v>36362497.549999997</v>
      </c>
      <c r="R98" s="281">
        <f t="shared" si="42"/>
        <v>36362497.549999997</v>
      </c>
      <c r="S98" s="271"/>
      <c r="T98" s="271"/>
      <c r="U98" s="271"/>
      <c r="V98" s="271"/>
    </row>
    <row r="99" spans="1:22" s="230" customFormat="1" ht="20.100000000000001" customHeight="1">
      <c r="A99" s="223"/>
      <c r="B99" s="223"/>
      <c r="C99" s="223"/>
      <c r="D99" s="223"/>
      <c r="E99" s="223">
        <v>223</v>
      </c>
      <c r="F99" s="227" t="s">
        <v>521</v>
      </c>
      <c r="G99" s="371" t="s">
        <v>522</v>
      </c>
      <c r="H99" s="288">
        <v>12000</v>
      </c>
      <c r="I99" s="288">
        <v>13163</v>
      </c>
      <c r="J99" s="288">
        <v>13163</v>
      </c>
      <c r="K99" s="574">
        <f>J99/H99*100</f>
        <v>109.69166666666668</v>
      </c>
      <c r="L99" s="574">
        <f>J99/I99*100</f>
        <v>100</v>
      </c>
      <c r="M99" s="272">
        <v>7785788</v>
      </c>
      <c r="N99" s="272">
        <v>35651538.019999996</v>
      </c>
      <c r="O99" s="272">
        <v>37590906.649999999</v>
      </c>
      <c r="P99" s="272">
        <v>7785788</v>
      </c>
      <c r="Q99" s="272">
        <v>36362497.549999997</v>
      </c>
      <c r="R99" s="272">
        <v>36362497.549999997</v>
      </c>
      <c r="S99" s="223">
        <f>P99/M99*100</f>
        <v>100</v>
      </c>
      <c r="T99" s="223">
        <f>P99/N99*100</f>
        <v>21.838575367021434</v>
      </c>
      <c r="U99" s="223">
        <f>Q99/M99*100</f>
        <v>467.03683108247998</v>
      </c>
      <c r="V99" s="223">
        <f>Q99/N99*100</f>
        <v>101.99419034769596</v>
      </c>
    </row>
    <row r="100" spans="1:22" s="226" customFormat="1" ht="20.100000000000001" customHeight="1">
      <c r="A100" s="223"/>
      <c r="B100" s="224"/>
      <c r="C100" s="224"/>
      <c r="D100" s="224">
        <v>5</v>
      </c>
      <c r="E100" s="224"/>
      <c r="F100" s="225" t="s">
        <v>523</v>
      </c>
      <c r="G100" s="373"/>
      <c r="H100" s="287"/>
      <c r="I100" s="279"/>
      <c r="J100" s="233"/>
      <c r="K100" s="271"/>
      <c r="L100" s="271"/>
      <c r="M100" s="281">
        <f t="shared" ref="M100:R100" si="43">M101</f>
        <v>236083456</v>
      </c>
      <c r="N100" s="281">
        <f t="shared" si="43"/>
        <v>240498917.42000005</v>
      </c>
      <c r="O100" s="281">
        <f t="shared" si="43"/>
        <v>241604665.83000001</v>
      </c>
      <c r="P100" s="281">
        <f t="shared" si="43"/>
        <v>236083456</v>
      </c>
      <c r="Q100" s="281">
        <f t="shared" si="43"/>
        <v>240202097.64000005</v>
      </c>
      <c r="R100" s="281">
        <f t="shared" si="43"/>
        <v>240052171.85000008</v>
      </c>
      <c r="S100" s="271"/>
      <c r="T100" s="271"/>
      <c r="U100" s="271"/>
      <c r="V100" s="271"/>
    </row>
    <row r="101" spans="1:22" s="230" customFormat="1" ht="82.5" customHeight="1">
      <c r="A101" s="223"/>
      <c r="B101" s="223"/>
      <c r="C101" s="223"/>
      <c r="D101" s="223"/>
      <c r="E101" s="223">
        <v>224</v>
      </c>
      <c r="F101" s="227" t="s">
        <v>524</v>
      </c>
      <c r="G101" s="371" t="s">
        <v>486</v>
      </c>
      <c r="H101" s="287">
        <v>100</v>
      </c>
      <c r="I101" s="287">
        <v>84</v>
      </c>
      <c r="J101" s="287">
        <v>84</v>
      </c>
      <c r="K101" s="574">
        <f>J101/H101*100</f>
        <v>84</v>
      </c>
      <c r="L101" s="574">
        <f>J101/I101*100</f>
        <v>100</v>
      </c>
      <c r="M101" s="272">
        <v>236083456</v>
      </c>
      <c r="N101" s="272">
        <v>240498917.42000005</v>
      </c>
      <c r="O101" s="272">
        <v>241604665.83000001</v>
      </c>
      <c r="P101" s="272">
        <v>236083456</v>
      </c>
      <c r="Q101" s="272">
        <v>240202097.64000005</v>
      </c>
      <c r="R101" s="272">
        <v>240052171.85000008</v>
      </c>
      <c r="S101" s="223">
        <f>P101/M101*100</f>
        <v>100</v>
      </c>
      <c r="T101" s="223">
        <f>P101/N101*100</f>
        <v>98.164041041278779</v>
      </c>
      <c r="U101" s="223">
        <f>Q101/M101*100</f>
        <v>101.74457020825723</v>
      </c>
      <c r="V101" s="223">
        <f>Q101/N101*100</f>
        <v>99.876581656506318</v>
      </c>
    </row>
    <row r="102" spans="1:22" s="226" customFormat="1" ht="20.100000000000001" customHeight="1">
      <c r="A102" s="223"/>
      <c r="B102" s="224"/>
      <c r="C102" s="224"/>
      <c r="D102" s="224">
        <v>6</v>
      </c>
      <c r="E102" s="224"/>
      <c r="F102" s="225" t="s">
        <v>431</v>
      </c>
      <c r="G102" s="373"/>
      <c r="H102" s="287"/>
      <c r="I102" s="279"/>
      <c r="J102" s="238"/>
      <c r="K102" s="271"/>
      <c r="L102" s="271"/>
      <c r="M102" s="281">
        <f t="shared" ref="M102:R102" si="44">M103</f>
        <v>1378823</v>
      </c>
      <c r="N102" s="281">
        <f t="shared" si="44"/>
        <v>1565000.83</v>
      </c>
      <c r="O102" s="281">
        <f t="shared" si="44"/>
        <v>2015387.6500000001</v>
      </c>
      <c r="P102" s="281">
        <f t="shared" si="44"/>
        <v>1378823</v>
      </c>
      <c r="Q102" s="281">
        <f t="shared" si="44"/>
        <v>2015148.9500000002</v>
      </c>
      <c r="R102" s="281">
        <f t="shared" si="44"/>
        <v>1024663.4</v>
      </c>
      <c r="S102" s="271"/>
      <c r="T102" s="271"/>
      <c r="U102" s="271"/>
      <c r="V102" s="271"/>
    </row>
    <row r="103" spans="1:22" s="230" customFormat="1" ht="20.100000000000001" customHeight="1">
      <c r="A103" s="223"/>
      <c r="B103" s="223"/>
      <c r="C103" s="223"/>
      <c r="D103" s="223"/>
      <c r="E103" s="223">
        <v>225</v>
      </c>
      <c r="F103" s="227" t="s">
        <v>525</v>
      </c>
      <c r="G103" s="371" t="s">
        <v>433</v>
      </c>
      <c r="H103" s="288">
        <v>2400</v>
      </c>
      <c r="I103" s="288">
        <v>2400</v>
      </c>
      <c r="J103" s="288">
        <v>2919</v>
      </c>
      <c r="K103" s="574">
        <f>J103/H103*100</f>
        <v>121.625</v>
      </c>
      <c r="L103" s="574">
        <f>J103/I103*100</f>
        <v>121.625</v>
      </c>
      <c r="M103" s="272">
        <v>1378823</v>
      </c>
      <c r="N103" s="272">
        <v>1565000.83</v>
      </c>
      <c r="O103" s="272">
        <v>2015387.6500000001</v>
      </c>
      <c r="P103" s="272">
        <v>1378823</v>
      </c>
      <c r="Q103" s="272">
        <v>2015148.9500000002</v>
      </c>
      <c r="R103" s="272">
        <v>1024663.4</v>
      </c>
      <c r="S103" s="223">
        <f>P103/M103*100</f>
        <v>100</v>
      </c>
      <c r="T103" s="223">
        <f>P103/N103*100</f>
        <v>88.103659344385136</v>
      </c>
      <c r="U103" s="223">
        <f>Q103/M103*100</f>
        <v>146.14993730159711</v>
      </c>
      <c r="V103" s="223">
        <f>Q103/N103*100</f>
        <v>128.76344289223155</v>
      </c>
    </row>
    <row r="104" spans="1:22" s="226" customFormat="1" ht="30" customHeight="1">
      <c r="A104" s="223">
        <v>5</v>
      </c>
      <c r="B104" s="224"/>
      <c r="C104" s="224"/>
      <c r="D104" s="224"/>
      <c r="E104" s="224"/>
      <c r="F104" s="225" t="s">
        <v>526</v>
      </c>
      <c r="G104" s="373"/>
      <c r="H104" s="287"/>
      <c r="I104" s="279"/>
      <c r="J104" s="238"/>
      <c r="K104" s="271"/>
      <c r="L104" s="271"/>
      <c r="M104" s="272">
        <f t="shared" ref="M104:R104" si="45">M105</f>
        <v>847916309</v>
      </c>
      <c r="N104" s="272">
        <f t="shared" si="45"/>
        <v>786902293.47999978</v>
      </c>
      <c r="O104" s="272">
        <f t="shared" si="45"/>
        <v>744863938.26000011</v>
      </c>
      <c r="P104" s="272">
        <f t="shared" si="45"/>
        <v>847916309</v>
      </c>
      <c r="Q104" s="272">
        <f t="shared" si="45"/>
        <v>744788825.16999972</v>
      </c>
      <c r="R104" s="272">
        <f t="shared" si="45"/>
        <v>720268726.69999969</v>
      </c>
      <c r="S104" s="271"/>
      <c r="T104" s="271"/>
      <c r="U104" s="271"/>
      <c r="V104" s="271"/>
    </row>
    <row r="105" spans="1:22" s="226" customFormat="1" ht="20.100000000000001" customHeight="1">
      <c r="A105" s="223"/>
      <c r="B105" s="224">
        <v>1</v>
      </c>
      <c r="C105" s="224"/>
      <c r="D105" s="224"/>
      <c r="E105" s="224"/>
      <c r="F105" s="225" t="s">
        <v>165</v>
      </c>
      <c r="G105" s="373"/>
      <c r="H105" s="288"/>
      <c r="I105" s="279"/>
      <c r="J105" s="235"/>
      <c r="K105" s="271"/>
      <c r="L105" s="271"/>
      <c r="M105" s="281">
        <f t="shared" ref="M105:R105" si="46">M106+M109</f>
        <v>847916309</v>
      </c>
      <c r="N105" s="281">
        <f t="shared" si="46"/>
        <v>786902293.47999978</v>
      </c>
      <c r="O105" s="281">
        <f t="shared" si="46"/>
        <v>744863938.26000011</v>
      </c>
      <c r="P105" s="281">
        <f t="shared" si="46"/>
        <v>847916309</v>
      </c>
      <c r="Q105" s="281">
        <f t="shared" si="46"/>
        <v>744788825.16999972</v>
      </c>
      <c r="R105" s="281">
        <f t="shared" si="46"/>
        <v>720268726.69999969</v>
      </c>
      <c r="S105" s="271"/>
      <c r="T105" s="271"/>
      <c r="U105" s="271"/>
      <c r="V105" s="271"/>
    </row>
    <row r="106" spans="1:22" s="226" customFormat="1" ht="20.100000000000001" customHeight="1">
      <c r="A106" s="223"/>
      <c r="B106" s="224"/>
      <c r="C106" s="224">
        <v>3</v>
      </c>
      <c r="D106" s="224"/>
      <c r="E106" s="224"/>
      <c r="F106" s="225" t="s">
        <v>491</v>
      </c>
      <c r="G106" s="373"/>
      <c r="H106" s="288"/>
      <c r="I106" s="279"/>
      <c r="J106" s="235"/>
      <c r="K106" s="271"/>
      <c r="L106" s="271"/>
      <c r="M106" s="281">
        <f>M107</f>
        <v>35493661</v>
      </c>
      <c r="N106" s="281">
        <f t="shared" ref="N106:R107" si="47">N107</f>
        <v>15603887.619999999</v>
      </c>
      <c r="O106" s="281">
        <f t="shared" si="47"/>
        <v>15821163.780000001</v>
      </c>
      <c r="P106" s="281">
        <f t="shared" si="47"/>
        <v>35493661</v>
      </c>
      <c r="Q106" s="281">
        <f t="shared" si="47"/>
        <v>15603887.619999999</v>
      </c>
      <c r="R106" s="281">
        <f t="shared" si="47"/>
        <v>15603887.619999999</v>
      </c>
      <c r="S106" s="271"/>
      <c r="T106" s="271"/>
      <c r="U106" s="271"/>
      <c r="V106" s="271"/>
    </row>
    <row r="107" spans="1:22" s="226" customFormat="1" ht="20.100000000000001" customHeight="1">
      <c r="A107" s="223"/>
      <c r="B107" s="224"/>
      <c r="C107" s="224"/>
      <c r="D107" s="224">
        <v>1</v>
      </c>
      <c r="E107" s="224"/>
      <c r="F107" s="225" t="s">
        <v>527</v>
      </c>
      <c r="G107" s="373"/>
      <c r="H107" s="288"/>
      <c r="I107" s="279"/>
      <c r="J107" s="235"/>
      <c r="K107" s="271"/>
      <c r="L107" s="271"/>
      <c r="M107" s="281">
        <f>M108</f>
        <v>35493661</v>
      </c>
      <c r="N107" s="281">
        <f t="shared" si="47"/>
        <v>15603887.619999999</v>
      </c>
      <c r="O107" s="281">
        <f t="shared" si="47"/>
        <v>15821163.780000001</v>
      </c>
      <c r="P107" s="281">
        <f t="shared" si="47"/>
        <v>35493661</v>
      </c>
      <c r="Q107" s="281">
        <f t="shared" si="47"/>
        <v>15603887.619999999</v>
      </c>
      <c r="R107" s="281">
        <f t="shared" si="47"/>
        <v>15603887.619999999</v>
      </c>
      <c r="S107" s="271"/>
      <c r="T107" s="271"/>
      <c r="U107" s="271"/>
      <c r="V107" s="271"/>
    </row>
    <row r="108" spans="1:22" s="230" customFormat="1" ht="20.100000000000001" customHeight="1">
      <c r="A108" s="223"/>
      <c r="B108" s="223"/>
      <c r="C108" s="223"/>
      <c r="D108" s="223"/>
      <c r="E108" s="223">
        <v>204</v>
      </c>
      <c r="F108" s="227" t="s">
        <v>528</v>
      </c>
      <c r="G108" s="371" t="s">
        <v>433</v>
      </c>
      <c r="H108" s="288">
        <v>9</v>
      </c>
      <c r="I108" s="288">
        <v>9</v>
      </c>
      <c r="J108" s="288">
        <v>9</v>
      </c>
      <c r="K108" s="574">
        <f>J108/H108*100</f>
        <v>100</v>
      </c>
      <c r="L108" s="574">
        <f>J108/I108*100</f>
        <v>100</v>
      </c>
      <c r="M108" s="272">
        <v>35493661</v>
      </c>
      <c r="N108" s="272">
        <v>15603887.619999999</v>
      </c>
      <c r="O108" s="272">
        <v>15821163.780000001</v>
      </c>
      <c r="P108" s="272">
        <v>35493661</v>
      </c>
      <c r="Q108" s="272">
        <v>15603887.619999999</v>
      </c>
      <c r="R108" s="272">
        <v>15603887.619999999</v>
      </c>
      <c r="S108" s="223">
        <f>P108/M108*100</f>
        <v>100</v>
      </c>
      <c r="T108" s="223">
        <f>P108/N108*100</f>
        <v>227.46678176858083</v>
      </c>
      <c r="U108" s="223">
        <f>Q108/M108*100</f>
        <v>43.962463100101168</v>
      </c>
      <c r="V108" s="223">
        <f>Q108/N108*100</f>
        <v>100</v>
      </c>
    </row>
    <row r="109" spans="1:22" s="226" customFormat="1" ht="20.100000000000001" customHeight="1">
      <c r="A109" s="223"/>
      <c r="B109" s="224"/>
      <c r="C109" s="224">
        <v>8</v>
      </c>
      <c r="D109" s="224"/>
      <c r="E109" s="224"/>
      <c r="F109" s="225" t="s">
        <v>168</v>
      </c>
      <c r="G109" s="373"/>
      <c r="H109" s="287"/>
      <c r="I109" s="279"/>
      <c r="J109" s="238"/>
      <c r="K109" s="271"/>
      <c r="L109" s="271"/>
      <c r="M109" s="281">
        <f t="shared" ref="M109:R109" si="48">M110</f>
        <v>812422648</v>
      </c>
      <c r="N109" s="281">
        <f t="shared" si="48"/>
        <v>771298405.85999978</v>
      </c>
      <c r="O109" s="281">
        <f t="shared" si="48"/>
        <v>729042774.48000014</v>
      </c>
      <c r="P109" s="281">
        <f t="shared" si="48"/>
        <v>812422648</v>
      </c>
      <c r="Q109" s="281">
        <f t="shared" si="48"/>
        <v>729184937.54999971</v>
      </c>
      <c r="R109" s="281">
        <f t="shared" si="48"/>
        <v>704664839.07999969</v>
      </c>
      <c r="S109" s="271"/>
      <c r="T109" s="271"/>
      <c r="U109" s="271"/>
      <c r="V109" s="271"/>
    </row>
    <row r="110" spans="1:22" s="226" customFormat="1" ht="20.100000000000001" customHeight="1">
      <c r="A110" s="223"/>
      <c r="B110" s="224"/>
      <c r="C110" s="224"/>
      <c r="D110" s="224">
        <v>5</v>
      </c>
      <c r="E110" s="224"/>
      <c r="F110" s="225" t="s">
        <v>529</v>
      </c>
      <c r="G110" s="373"/>
      <c r="H110" s="288"/>
      <c r="I110" s="279"/>
      <c r="J110" s="234"/>
      <c r="K110" s="271"/>
      <c r="L110" s="271"/>
      <c r="M110" s="281">
        <f t="shared" ref="M110:R110" si="49">M111+M112</f>
        <v>812422648</v>
      </c>
      <c r="N110" s="281">
        <f t="shared" si="49"/>
        <v>771298405.85999978</v>
      </c>
      <c r="O110" s="281">
        <f t="shared" si="49"/>
        <v>729042774.48000014</v>
      </c>
      <c r="P110" s="281">
        <f t="shared" si="49"/>
        <v>812422648</v>
      </c>
      <c r="Q110" s="281">
        <f t="shared" si="49"/>
        <v>729184937.54999971</v>
      </c>
      <c r="R110" s="281">
        <f t="shared" si="49"/>
        <v>704664839.07999969</v>
      </c>
      <c r="S110" s="271"/>
      <c r="T110" s="271"/>
      <c r="U110" s="271"/>
      <c r="V110" s="271"/>
    </row>
    <row r="111" spans="1:22" s="230" customFormat="1" ht="20.100000000000001" customHeight="1">
      <c r="A111" s="772"/>
      <c r="B111" s="772"/>
      <c r="C111" s="772"/>
      <c r="D111" s="772"/>
      <c r="E111" s="772">
        <v>201</v>
      </c>
      <c r="F111" s="773" t="s">
        <v>530</v>
      </c>
      <c r="G111" s="1122" t="s">
        <v>531</v>
      </c>
      <c r="H111" s="779">
        <v>10</v>
      </c>
      <c r="I111" s="779">
        <v>10</v>
      </c>
      <c r="J111" s="779">
        <v>10</v>
      </c>
      <c r="K111" s="772">
        <f>J111/H111*100</f>
        <v>100</v>
      </c>
      <c r="L111" s="772">
        <f>J111/I111*100</f>
        <v>100</v>
      </c>
      <c r="M111" s="775">
        <v>810922648</v>
      </c>
      <c r="N111" s="775">
        <v>770183345.85999978</v>
      </c>
      <c r="O111" s="775">
        <v>727485224.84000015</v>
      </c>
      <c r="P111" s="775">
        <v>810922648</v>
      </c>
      <c r="Q111" s="775">
        <v>728069877.54999971</v>
      </c>
      <c r="R111" s="775">
        <v>703549779.07999969</v>
      </c>
      <c r="S111" s="772">
        <f>P111/M111*100</f>
        <v>100</v>
      </c>
      <c r="T111" s="772">
        <f>P111/N111*100</f>
        <v>105.28955895488885</v>
      </c>
      <c r="U111" s="772">
        <f>Q111/M111*100</f>
        <v>89.782900914860093</v>
      </c>
      <c r="V111" s="772">
        <f>Q111/N111*100</f>
        <v>94.532020390161065</v>
      </c>
    </row>
    <row r="112" spans="1:22" s="230" customFormat="1" ht="57" customHeight="1">
      <c r="A112" s="223"/>
      <c r="B112" s="223"/>
      <c r="C112" s="223"/>
      <c r="D112" s="223"/>
      <c r="E112" s="223">
        <v>203</v>
      </c>
      <c r="F112" s="227" t="s">
        <v>532</v>
      </c>
      <c r="G112" s="371" t="s">
        <v>533</v>
      </c>
      <c r="H112" s="287">
        <v>30</v>
      </c>
      <c r="I112" s="287">
        <v>30</v>
      </c>
      <c r="J112" s="287">
        <v>35</v>
      </c>
      <c r="K112" s="574">
        <f>J112/H112*100</f>
        <v>116.66666666666667</v>
      </c>
      <c r="L112" s="574">
        <f>J112/I112*100</f>
        <v>116.66666666666667</v>
      </c>
      <c r="M112" s="272">
        <v>1500000</v>
      </c>
      <c r="N112" s="272">
        <v>1115060</v>
      </c>
      <c r="O112" s="272">
        <v>1557549.6400000001</v>
      </c>
      <c r="P112" s="272">
        <v>1500000</v>
      </c>
      <c r="Q112" s="272">
        <v>1115060</v>
      </c>
      <c r="R112" s="272">
        <v>1115060</v>
      </c>
      <c r="S112" s="223">
        <f>P112/M112*100</f>
        <v>100</v>
      </c>
      <c r="T112" s="223">
        <f>P112/N112*100</f>
        <v>134.52190913493445</v>
      </c>
      <c r="U112" s="223">
        <f>Q112/M112*100</f>
        <v>74.337333333333333</v>
      </c>
      <c r="V112" s="223">
        <f>Q112/N112*100</f>
        <v>100</v>
      </c>
    </row>
    <row r="113" spans="1:22" s="222" customFormat="1" ht="15" customHeight="1">
      <c r="A113" s="224"/>
      <c r="B113" s="224"/>
      <c r="C113" s="224"/>
      <c r="D113" s="224"/>
      <c r="E113" s="224"/>
      <c r="F113" s="224"/>
      <c r="G113" s="372"/>
      <c r="H113" s="238"/>
      <c r="I113" s="238"/>
      <c r="J113" s="238"/>
      <c r="K113" s="224"/>
      <c r="L113" s="224"/>
      <c r="M113" s="246"/>
      <c r="N113" s="236"/>
      <c r="O113" s="236"/>
      <c r="P113" s="236"/>
      <c r="Q113" s="275"/>
      <c r="R113" s="276"/>
      <c r="S113" s="224"/>
      <c r="T113" s="224"/>
      <c r="U113" s="224"/>
      <c r="V113" s="224"/>
    </row>
    <row r="114" spans="1:22" s="245" customFormat="1" ht="15" customHeight="1">
      <c r="A114" s="242"/>
      <c r="B114" s="242"/>
      <c r="C114" s="242"/>
      <c r="D114" s="242"/>
      <c r="E114" s="242"/>
      <c r="F114" s="243" t="s">
        <v>319</v>
      </c>
      <c r="G114" s="374"/>
      <c r="H114" s="244"/>
      <c r="I114" s="244"/>
      <c r="J114" s="244"/>
      <c r="K114" s="242"/>
      <c r="L114" s="242"/>
      <c r="M114" s="272">
        <f t="shared" ref="M114:R114" si="50">M7+M40+M48+M68+M104</f>
        <v>2360926664</v>
      </c>
      <c r="N114" s="272">
        <f t="shared" si="50"/>
        <v>2317865148.4300003</v>
      </c>
      <c r="O114" s="272">
        <f t="shared" si="50"/>
        <v>2300361218.8600001</v>
      </c>
      <c r="P114" s="272">
        <f t="shared" si="50"/>
        <v>2360926664</v>
      </c>
      <c r="Q114" s="272">
        <f t="shared" si="50"/>
        <v>2261918870.4499998</v>
      </c>
      <c r="R114" s="272">
        <f t="shared" si="50"/>
        <v>2184922723.8699999</v>
      </c>
      <c r="S114" s="242"/>
      <c r="T114" s="242"/>
      <c r="U114" s="242"/>
      <c r="V114" s="242"/>
    </row>
    <row r="115" spans="1:22" s="283" customFormat="1">
      <c r="A115" s="282"/>
      <c r="B115" s="282"/>
      <c r="C115" s="282"/>
      <c r="D115" s="282"/>
      <c r="E115" s="282"/>
      <c r="F115" s="282"/>
      <c r="G115" s="375"/>
      <c r="H115" s="282"/>
      <c r="I115" s="290"/>
      <c r="J115" s="290"/>
      <c r="K115" s="376"/>
      <c r="L115" s="376"/>
      <c r="M115" s="290"/>
      <c r="N115" s="290"/>
      <c r="O115" s="290"/>
      <c r="P115" s="290"/>
      <c r="Q115" s="291"/>
      <c r="R115" s="291"/>
      <c r="S115" s="376"/>
      <c r="T115" s="376"/>
      <c r="U115" s="376"/>
      <c r="V115" s="376"/>
    </row>
    <row r="116" spans="1:22" s="503" customFormat="1" ht="36.75" customHeight="1">
      <c r="A116" s="1358" t="s">
        <v>1192</v>
      </c>
      <c r="B116" s="1358"/>
      <c r="C116" s="1358"/>
      <c r="D116" s="1358"/>
      <c r="E116" s="1358"/>
      <c r="F116" s="1358"/>
      <c r="G116" s="1358"/>
      <c r="H116" s="1358"/>
      <c r="I116" s="1358"/>
      <c r="J116" s="1358"/>
      <c r="K116" s="1358"/>
      <c r="L116" s="1358"/>
      <c r="M116" s="1358"/>
      <c r="N116" s="1358"/>
      <c r="O116" s="1358"/>
      <c r="P116" s="1358"/>
      <c r="Q116" s="1358"/>
      <c r="R116" s="1358"/>
      <c r="S116" s="1358"/>
      <c r="T116" s="1358"/>
      <c r="U116" s="1358"/>
    </row>
    <row r="117" spans="1:22" s="503" customFormat="1" ht="10.5" customHeight="1">
      <c r="A117" s="1358" t="s">
        <v>1193</v>
      </c>
      <c r="B117" s="1358"/>
      <c r="C117" s="1358"/>
      <c r="D117" s="1358"/>
      <c r="E117" s="1358"/>
      <c r="F117" s="1358"/>
      <c r="G117" s="1358"/>
      <c r="H117" s="1358"/>
      <c r="I117" s="1358"/>
      <c r="J117" s="1358"/>
      <c r="K117" s="1358"/>
      <c r="L117" s="1358"/>
      <c r="M117" s="1358"/>
      <c r="N117" s="1358"/>
      <c r="O117" s="1358"/>
      <c r="P117" s="1358"/>
      <c r="Q117" s="1358"/>
      <c r="R117" s="1358"/>
      <c r="S117" s="1358"/>
      <c r="T117" s="1358"/>
      <c r="U117" s="1358"/>
    </row>
    <row r="118" spans="1:22" s="503" customFormat="1" ht="14.25" customHeight="1">
      <c r="A118" s="1358" t="s">
        <v>1194</v>
      </c>
      <c r="B118" s="1358"/>
      <c r="C118" s="1358"/>
      <c r="D118" s="1358"/>
      <c r="E118" s="1358"/>
      <c r="F118" s="1358"/>
      <c r="G118" s="1358"/>
      <c r="H118" s="1358"/>
      <c r="I118" s="1358"/>
      <c r="J118" s="1358"/>
      <c r="K118" s="1358"/>
      <c r="L118" s="1358"/>
      <c r="M118" s="1358"/>
      <c r="N118" s="1358"/>
      <c r="O118" s="1358"/>
      <c r="P118" s="1358"/>
      <c r="Q118" s="1358"/>
      <c r="R118" s="1358"/>
      <c r="S118" s="1358"/>
      <c r="T118" s="1358"/>
      <c r="U118" s="1358"/>
    </row>
    <row r="119" spans="1:22" s="503" customFormat="1" ht="12.75" customHeight="1">
      <c r="A119" s="1358" t="s">
        <v>1195</v>
      </c>
      <c r="B119" s="1358"/>
      <c r="C119" s="1358"/>
      <c r="D119" s="1358"/>
      <c r="E119" s="1358"/>
      <c r="F119" s="1358"/>
      <c r="G119" s="1358"/>
      <c r="H119" s="1358"/>
      <c r="I119" s="1358"/>
      <c r="J119" s="1358"/>
      <c r="K119" s="1358"/>
      <c r="L119" s="1358"/>
      <c r="M119" s="1358"/>
      <c r="N119" s="1358"/>
      <c r="O119" s="1358"/>
      <c r="P119" s="1358"/>
      <c r="Q119" s="1358"/>
      <c r="R119" s="1358"/>
      <c r="S119" s="1358"/>
      <c r="T119" s="1358"/>
      <c r="U119" s="1358"/>
    </row>
    <row r="120" spans="1:22" s="503" customFormat="1" ht="14.25" customHeight="1">
      <c r="A120" s="1358" t="s">
        <v>1196</v>
      </c>
      <c r="B120" s="1358"/>
      <c r="C120" s="1358"/>
      <c r="D120" s="1358"/>
      <c r="E120" s="1358"/>
      <c r="F120" s="1358"/>
      <c r="G120" s="1358"/>
      <c r="H120" s="1358"/>
      <c r="I120" s="1358"/>
      <c r="J120" s="1358"/>
      <c r="K120" s="1358"/>
      <c r="L120" s="1358"/>
      <c r="M120" s="1358"/>
      <c r="N120" s="1358"/>
      <c r="O120" s="1358"/>
      <c r="P120" s="1358"/>
      <c r="Q120" s="1358"/>
      <c r="R120" s="1358"/>
      <c r="S120" s="1358"/>
      <c r="T120" s="1358"/>
      <c r="U120" s="1358"/>
    </row>
    <row r="121" spans="1:22" s="426" customFormat="1" ht="29.25" customHeight="1">
      <c r="A121" s="1359" t="s">
        <v>1482</v>
      </c>
      <c r="B121" s="1359"/>
      <c r="C121" s="1359"/>
      <c r="D121" s="1359"/>
      <c r="E121" s="1359"/>
      <c r="F121" s="1359"/>
      <c r="G121" s="1359"/>
      <c r="H121" s="1359"/>
      <c r="I121" s="1359"/>
      <c r="J121" s="1359"/>
      <c r="K121" s="1359"/>
      <c r="L121" s="1359"/>
      <c r="M121" s="1359"/>
      <c r="N121" s="1359"/>
      <c r="O121" s="1359"/>
      <c r="P121" s="1359"/>
      <c r="Q121" s="1359"/>
      <c r="R121" s="1359"/>
      <c r="S121" s="1359"/>
      <c r="T121" s="1359"/>
      <c r="U121" s="1359"/>
      <c r="V121" s="1359"/>
    </row>
    <row r="122" spans="1:22" s="426" customFormat="1" ht="38.25" customHeight="1">
      <c r="A122" s="1359" t="s">
        <v>1483</v>
      </c>
      <c r="B122" s="1359"/>
      <c r="C122" s="1359"/>
      <c r="D122" s="1359"/>
      <c r="E122" s="1359"/>
      <c r="F122" s="1359"/>
      <c r="G122" s="1359"/>
      <c r="H122" s="1359"/>
      <c r="I122" s="1359"/>
      <c r="J122" s="1359"/>
      <c r="K122" s="1359"/>
      <c r="L122" s="1359"/>
      <c r="M122" s="1359"/>
      <c r="N122" s="1359"/>
      <c r="O122" s="1359"/>
      <c r="P122" s="1359"/>
      <c r="Q122" s="1359"/>
      <c r="R122" s="1359"/>
      <c r="S122" s="1359"/>
      <c r="T122" s="1359"/>
      <c r="U122" s="1359"/>
      <c r="V122" s="1359"/>
    </row>
    <row r="123" spans="1:22" s="426" customFormat="1" ht="40.5" customHeight="1">
      <c r="A123" s="1359" t="s">
        <v>1448</v>
      </c>
      <c r="B123" s="1359"/>
      <c r="C123" s="1359"/>
      <c r="D123" s="1359"/>
      <c r="E123" s="1359"/>
      <c r="F123" s="1359"/>
      <c r="G123" s="1359"/>
      <c r="H123" s="1359"/>
      <c r="I123" s="1359"/>
      <c r="J123" s="1359"/>
      <c r="K123" s="1359"/>
      <c r="L123" s="1359"/>
      <c r="M123" s="1359"/>
      <c r="N123" s="1359"/>
      <c r="O123" s="1359"/>
      <c r="P123" s="1359"/>
      <c r="Q123" s="1359"/>
      <c r="R123" s="1359"/>
      <c r="S123" s="1359"/>
      <c r="T123" s="1359"/>
      <c r="U123" s="1359"/>
      <c r="V123" s="1359"/>
    </row>
    <row r="125" spans="1:22" s="2" customFormat="1" ht="104.25" customHeight="1">
      <c r="D125" s="59" t="s">
        <v>24</v>
      </c>
      <c r="E125" s="60"/>
      <c r="F125" s="56"/>
      <c r="G125" s="61"/>
      <c r="H125" s="61"/>
      <c r="I125" s="61"/>
      <c r="J125" s="56"/>
      <c r="K125" s="56"/>
      <c r="N125" s="59" t="s">
        <v>1215</v>
      </c>
    </row>
    <row r="126" spans="1:22" s="11" customFormat="1" ht="50.1" customHeight="1">
      <c r="D126" s="1300" t="s">
        <v>1246</v>
      </c>
      <c r="E126" s="1356"/>
      <c r="F126" s="1356"/>
      <c r="G126" s="1356"/>
      <c r="H126" s="1356"/>
      <c r="I126" s="1356"/>
      <c r="J126" s="1356"/>
      <c r="K126" s="581"/>
      <c r="L126" s="581"/>
      <c r="M126" s="581"/>
      <c r="O126" s="1300" t="s">
        <v>1214</v>
      </c>
      <c r="P126" s="1300"/>
      <c r="Q126" s="1300"/>
      <c r="R126" s="1300"/>
    </row>
  </sheetData>
  <mergeCells count="24">
    <mergeCell ref="A1:V1"/>
    <mergeCell ref="A2:V2"/>
    <mergeCell ref="A3:H3"/>
    <mergeCell ref="A4:A6"/>
    <mergeCell ref="B4:B6"/>
    <mergeCell ref="C4:C6"/>
    <mergeCell ref="D4:D6"/>
    <mergeCell ref="E4:E6"/>
    <mergeCell ref="F4:F6"/>
    <mergeCell ref="G4:G6"/>
    <mergeCell ref="H5:J5"/>
    <mergeCell ref="K5:L5"/>
    <mergeCell ref="M5:R5"/>
    <mergeCell ref="S5:V5"/>
    <mergeCell ref="O126:R126"/>
    <mergeCell ref="A116:U116"/>
    <mergeCell ref="A117:U117"/>
    <mergeCell ref="A118:U118"/>
    <mergeCell ref="A119:U119"/>
    <mergeCell ref="A120:U120"/>
    <mergeCell ref="D126:J126"/>
    <mergeCell ref="A121:V121"/>
    <mergeCell ref="A122:V122"/>
    <mergeCell ref="A123:V123"/>
  </mergeCells>
  <printOptions horizontalCentered="1"/>
  <pageMargins left="0.23622047244094491" right="0.23622047244094491" top="1.3385826771653544" bottom="0.74803149606299213" header="0.31496062992125984" footer="0.31496062992125984"/>
  <pageSetup scale="56" fitToHeight="0" orientation="landscape" r:id="rId1"/>
  <headerFooter scaleWithDoc="0" alignWithMargins="0">
    <oddHeader>&amp;C&amp;G</oddHeader>
  </headerFooter>
  <rowBreaks count="4" manualBreakCount="4">
    <brk id="29" max="16383" man="1"/>
    <brk id="48" max="16383" man="1"/>
    <brk id="73" max="16383" man="1"/>
    <brk id="91" max="21"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60</vt:i4>
      </vt:variant>
    </vt:vector>
  </HeadingPairs>
  <TitlesOfParts>
    <vt:vector size="104" baseType="lpstr">
      <vt:lpstr>base CP2018</vt:lpstr>
      <vt:lpstr>Caratula</vt:lpstr>
      <vt:lpstr>ECG</vt:lpstr>
      <vt:lpstr>EAI-RPR</vt:lpstr>
      <vt:lpstr>EAI-RFI</vt:lpstr>
      <vt:lpstr>EAI-RCR</vt:lpstr>
      <vt:lpstr>EAI-RFE 15OI75 LIQ REM 17</vt:lpstr>
      <vt:lpstr>EAI-RFE 15O182</vt:lpstr>
      <vt:lpstr>EAI-RFE 15O280-680 PARTICIPA</vt:lpstr>
      <vt:lpstr>EAI-RFE 25AI83 FORTASEG</vt:lpstr>
      <vt:lpstr>EAI-RFE 25IL83 LIQ AD</vt:lpstr>
      <vt:lpstr>EAI-RFE 25MK83</vt:lpstr>
      <vt:lpstr>EAI-RFE 25P180-83 FORTAMUN</vt:lpstr>
      <vt:lpstr>EAI-RFE 25P184 int FORTAMUN</vt:lpstr>
      <vt:lpstr>EAI-RFE 25P280 FAFEF</vt:lpstr>
      <vt:lpstr>EAI-RFE 25P680-83 FAIS</vt:lpstr>
      <vt:lpstr>EVARF 15O175</vt:lpstr>
      <vt:lpstr>EVARF 15O280-15O680</vt:lpstr>
      <vt:lpstr>EVARF 25A183</vt:lpstr>
      <vt:lpstr>EVARF 25IL83</vt:lpstr>
      <vt:lpstr>EVARF 25MK83</vt:lpstr>
      <vt:lpstr>EVARF 25P180 FORTAMUN</vt:lpstr>
      <vt:lpstr>EVARF 25P184 FORTAMUN</vt:lpstr>
      <vt:lpstr>EVARF 25P280 FAFEF</vt:lpstr>
      <vt:lpstr>EVARF 25P680 FAIS</vt:lpstr>
      <vt:lpstr>APP</vt:lpstr>
      <vt:lpstr>AR</vt:lpstr>
      <vt:lpstr>SAP</vt:lpstr>
      <vt:lpstr>ADS</vt:lpstr>
      <vt:lpstr>AUR</vt:lpstr>
      <vt:lpstr>PPD</vt:lpstr>
      <vt:lpstr>REA</vt:lpstr>
      <vt:lpstr>APR-1</vt:lpstr>
      <vt:lpstr>APR-2</vt:lpstr>
      <vt:lpstr>EP-05</vt:lpstr>
      <vt:lpstr>PPI</vt:lpstr>
      <vt:lpstr>IAPP</vt:lpstr>
      <vt:lpstr>RED</vt:lpstr>
      <vt:lpstr>ASM</vt:lpstr>
      <vt:lpstr>EP-02</vt:lpstr>
      <vt:lpstr>EP-03</vt:lpstr>
      <vt:lpstr>EP-04</vt:lpstr>
      <vt:lpstr>Formato 6d</vt:lpstr>
      <vt:lpstr>Federalizado</vt:lpstr>
      <vt:lpstr>APP!Área_de_impresión</vt:lpstr>
      <vt:lpstr>AR!Área_de_impresión</vt:lpstr>
      <vt:lpstr>AUR!Área_de_impresión</vt:lpstr>
      <vt:lpstr>Caratula!Área_de_impresión</vt:lpstr>
      <vt:lpstr>'EAI-RFE 15OI75 LIQ REM 17'!Área_de_impresión</vt:lpstr>
      <vt:lpstr>'EAI-RFE 25IL83 LIQ AD'!Área_de_impresión</vt:lpstr>
      <vt:lpstr>'EAI-RFE 25P180-83 FORTAMUN'!Área_de_impresión</vt:lpstr>
      <vt:lpstr>'EAI-RFE 25P184 int FORTAMUN'!Área_de_impresión</vt:lpstr>
      <vt:lpstr>'EAI-RFE 25P280 FAFEF'!Área_de_impresión</vt:lpstr>
      <vt:lpstr>'EAI-RFE 25P680-83 FAIS'!Área_de_impresión</vt:lpstr>
      <vt:lpstr>'EAI-RFI'!Área_de_impresión</vt:lpstr>
      <vt:lpstr>'EAI-RPR'!Área_de_impresión</vt:lpstr>
      <vt:lpstr>'EP-02'!Área_de_impresión</vt:lpstr>
      <vt:lpstr>'EVARF 15O175'!Área_de_impresión</vt:lpstr>
      <vt:lpstr>'EVARF 15O280-15O680'!Área_de_impresión</vt:lpstr>
      <vt:lpstr>'EVARF 25A183'!Área_de_impresión</vt:lpstr>
      <vt:lpstr>'EVARF 25IL83'!Área_de_impresión</vt:lpstr>
      <vt:lpstr>'EVARF 25MK83'!Área_de_impresión</vt:lpstr>
      <vt:lpstr>'EVARF 25P180 FORTAMUN'!Área_de_impresión</vt:lpstr>
      <vt:lpstr>'EVARF 25P184 FORTAMUN'!Área_de_impresión</vt:lpstr>
      <vt:lpstr>'EVARF 25P280 FAFEF'!Área_de_impresión</vt:lpstr>
      <vt:lpstr>'EVARF 25P680 FAIS'!Área_de_impresión</vt:lpstr>
      <vt:lpstr>Federalizado!Área_de_impresión</vt:lpstr>
      <vt:lpstr>ADS!Títulos_a_imprimir</vt:lpstr>
      <vt:lpstr>APP!Títulos_a_imprimir</vt:lpstr>
      <vt:lpstr>'APR-1'!Títulos_a_imprimir</vt:lpstr>
      <vt:lpstr>'APR-2'!Títulos_a_imprimir</vt:lpstr>
      <vt:lpstr>AR!Títulos_a_imprimir</vt:lpstr>
      <vt:lpstr>AUR!Títulos_a_imprimir</vt:lpstr>
      <vt:lpstr>'EAI-RCR'!Títulos_a_imprimir</vt:lpstr>
      <vt:lpstr>'EAI-RFE 15O182'!Títulos_a_imprimir</vt:lpstr>
      <vt:lpstr>'EAI-RFE 15O280-680 PARTICIPA'!Títulos_a_imprimir</vt:lpstr>
      <vt:lpstr>'EAI-RFE 15OI75 LIQ REM 17'!Títulos_a_imprimir</vt:lpstr>
      <vt:lpstr>'EAI-RFE 25AI83 FORTASEG'!Títulos_a_imprimir</vt:lpstr>
      <vt:lpstr>'EAI-RFE 25IL83 LIQ AD'!Títulos_a_imprimir</vt:lpstr>
      <vt:lpstr>'EAI-RFE 25MK83'!Títulos_a_imprimir</vt:lpstr>
      <vt:lpstr>'EAI-RFE 25P180-83 FORTAMUN'!Títulos_a_imprimir</vt:lpstr>
      <vt:lpstr>'EAI-RFE 25P184 int FORTAMUN'!Títulos_a_imprimir</vt:lpstr>
      <vt:lpstr>'EAI-RFE 25P280 FAFEF'!Títulos_a_imprimir</vt:lpstr>
      <vt:lpstr>'EAI-RFE 25P680-83 FAIS'!Títulos_a_imprimir</vt:lpstr>
      <vt:lpstr>'EAI-RFI'!Títulos_a_imprimir</vt:lpstr>
      <vt:lpstr>'EAI-RPR'!Títulos_a_imprimir</vt:lpstr>
      <vt:lpstr>ECG!Títulos_a_imprimir</vt:lpstr>
      <vt:lpstr>'EP-02'!Títulos_a_imprimir</vt:lpstr>
      <vt:lpstr>'EP-03'!Títulos_a_imprimir</vt:lpstr>
      <vt:lpstr>'EP-04'!Títulos_a_imprimir</vt:lpstr>
      <vt:lpstr>'EP-05'!Títulos_a_imprimir</vt:lpstr>
      <vt:lpstr>'EVARF 15O175'!Títulos_a_imprimir</vt:lpstr>
      <vt:lpstr>'EVARF 15O280-15O680'!Títulos_a_imprimir</vt:lpstr>
      <vt:lpstr>'EVARF 25A183'!Títulos_a_imprimir</vt:lpstr>
      <vt:lpstr>'EVARF 25IL83'!Títulos_a_imprimir</vt:lpstr>
      <vt:lpstr>'EVARF 25MK83'!Títulos_a_imprimir</vt:lpstr>
      <vt:lpstr>'EVARF 25P180 FORTAMUN'!Títulos_a_imprimir</vt:lpstr>
      <vt:lpstr>'EVARF 25P184 FORTAMUN'!Títulos_a_imprimir</vt:lpstr>
      <vt:lpstr>'EVARF 25P280 FAFEF'!Títulos_a_imprimir</vt:lpstr>
      <vt:lpstr>'EVARF 25P680 FAIS'!Títulos_a_imprimir</vt:lpstr>
      <vt:lpstr>'Formato 6d'!Títulos_a_imprimir</vt:lpstr>
      <vt:lpstr>REA!Títulos_a_imprimir</vt:lpstr>
      <vt:lpstr>RED!Títulos_a_imprimir</vt:lpstr>
      <vt:lpstr>SAP!Títulos_a_imprimir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Jibarra</dc:creator>
  <cp:lastModifiedBy>evazquez</cp:lastModifiedBy>
  <cp:lastPrinted>2019-03-29T22:52:49Z</cp:lastPrinted>
  <dcterms:created xsi:type="dcterms:W3CDTF">1996-11-27T10:00:04Z</dcterms:created>
  <dcterms:modified xsi:type="dcterms:W3CDTF">2020-02-14T17:35:48Z</dcterms:modified>
</cp:coreProperties>
</file>